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OKAL\Documents\3w\2020\Sept\"/>
    </mc:Choice>
  </mc:AlternateContent>
  <xr:revisionPtr revIDLastSave="0" documentId="13_ncr:1_{BCF56BFC-A100-4707-BB5E-3515BEBE56CF}" xr6:coauthVersionLast="45" xr6:coauthVersionMax="45" xr10:uidLastSave="{00000000-0000-0000-0000-000000000000}"/>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10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M328" i="1" l="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Q577" i="1"/>
  <c r="AQ578" i="1"/>
  <c r="AQ579" i="1"/>
  <c r="AQ580" i="1"/>
  <c r="AQ581" i="1"/>
  <c r="AQ582" i="1"/>
  <c r="BQ582" i="1" s="1"/>
  <c r="AQ583" i="1"/>
  <c r="BQ583" i="1" s="1"/>
  <c r="AQ584" i="1"/>
  <c r="AQ585" i="1"/>
  <c r="AQ586" i="1"/>
  <c r="AQ587" i="1"/>
  <c r="BQ587" i="1" s="1"/>
  <c r="AQ588" i="1"/>
  <c r="AQ589" i="1"/>
  <c r="AQ590" i="1"/>
  <c r="BQ590" i="1" s="1"/>
  <c r="AQ591" i="1"/>
  <c r="BQ591" i="1" s="1"/>
  <c r="AQ592" i="1"/>
  <c r="AQ593" i="1"/>
  <c r="AQ594" i="1"/>
  <c r="AQ595" i="1"/>
  <c r="AQ596" i="1"/>
  <c r="AQ597" i="1"/>
  <c r="AQ598" i="1"/>
  <c r="BQ598" i="1" s="1"/>
  <c r="AQ599" i="1"/>
  <c r="BQ599" i="1" s="1"/>
  <c r="AQ600" i="1"/>
  <c r="AQ601" i="1"/>
  <c r="AQ602" i="1"/>
  <c r="AQ603" i="1"/>
  <c r="BQ603" i="1" s="1"/>
  <c r="AQ604"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B577" i="1"/>
  <c r="BC577" i="1" s="1"/>
  <c r="BB578" i="1"/>
  <c r="BC578" i="1" s="1"/>
  <c r="BB579" i="1"/>
  <c r="BC579" i="1" s="1"/>
  <c r="BB580" i="1"/>
  <c r="BC580" i="1" s="1"/>
  <c r="BB581" i="1"/>
  <c r="BC581" i="1" s="1"/>
  <c r="BB582" i="1"/>
  <c r="BC582" i="1" s="1"/>
  <c r="BB583" i="1"/>
  <c r="BC583" i="1" s="1"/>
  <c r="BB584" i="1"/>
  <c r="BC584" i="1" s="1"/>
  <c r="BB585" i="1"/>
  <c r="BC585" i="1" s="1"/>
  <c r="BB586" i="1"/>
  <c r="BC586" i="1" s="1"/>
  <c r="BB587" i="1"/>
  <c r="BC587" i="1" s="1"/>
  <c r="BB588" i="1"/>
  <c r="BC588" i="1" s="1"/>
  <c r="BB589" i="1"/>
  <c r="BC589" i="1" s="1"/>
  <c r="BB590" i="1"/>
  <c r="BC590" i="1" s="1"/>
  <c r="BB591" i="1"/>
  <c r="BC591" i="1" s="1"/>
  <c r="BB592" i="1"/>
  <c r="BC592" i="1" s="1"/>
  <c r="BB593" i="1"/>
  <c r="BC593" i="1" s="1"/>
  <c r="BB594" i="1"/>
  <c r="BC594" i="1" s="1"/>
  <c r="BB595" i="1"/>
  <c r="BC595" i="1" s="1"/>
  <c r="BB596" i="1"/>
  <c r="BC596" i="1" s="1"/>
  <c r="BB597" i="1"/>
  <c r="BC597" i="1" s="1"/>
  <c r="BB598" i="1"/>
  <c r="BC598" i="1" s="1"/>
  <c r="BB599" i="1"/>
  <c r="BC599" i="1" s="1"/>
  <c r="BB600" i="1"/>
  <c r="BC600" i="1" s="1"/>
  <c r="BB601" i="1"/>
  <c r="BC601" i="1" s="1"/>
  <c r="BB602" i="1"/>
  <c r="BC602" i="1" s="1"/>
  <c r="BB603" i="1"/>
  <c r="BC603" i="1" s="1"/>
  <c r="BB604" i="1"/>
  <c r="BC604" i="1" s="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Q577" i="1"/>
  <c r="BQ578" i="1"/>
  <c r="BQ579" i="1"/>
  <c r="BQ580" i="1"/>
  <c r="BQ581" i="1"/>
  <c r="BQ584" i="1"/>
  <c r="BQ585" i="1"/>
  <c r="BQ586" i="1"/>
  <c r="BQ588" i="1"/>
  <c r="BQ589" i="1"/>
  <c r="BQ592" i="1"/>
  <c r="BQ593" i="1"/>
  <c r="BQ594" i="1"/>
  <c r="BQ595" i="1"/>
  <c r="BQ596" i="1"/>
  <c r="BQ597" i="1"/>
  <c r="BQ600" i="1"/>
  <c r="BQ601" i="1"/>
  <c r="BQ602" i="1"/>
  <c r="BQ604" i="1"/>
  <c r="AO555" i="1" l="1"/>
  <c r="AO556" i="1"/>
  <c r="AO557" i="1"/>
  <c r="AO558" i="1"/>
  <c r="AO559" i="1"/>
  <c r="AO560" i="1"/>
  <c r="AO561" i="1"/>
  <c r="AO562" i="1"/>
  <c r="AO563" i="1"/>
  <c r="AO564" i="1"/>
  <c r="AO565" i="1"/>
  <c r="AO566" i="1"/>
  <c r="AO567" i="1"/>
  <c r="AO568" i="1"/>
  <c r="AO569" i="1"/>
  <c r="AO570" i="1"/>
  <c r="AO571" i="1"/>
  <c r="AO572" i="1"/>
  <c r="AO573" i="1"/>
  <c r="AO574" i="1"/>
  <c r="AO575" i="1"/>
  <c r="AO576" i="1"/>
  <c r="AP555" i="1"/>
  <c r="AP556" i="1"/>
  <c r="AP557" i="1"/>
  <c r="AP558" i="1"/>
  <c r="AP559" i="1"/>
  <c r="AP560" i="1"/>
  <c r="AP561" i="1"/>
  <c r="AP562" i="1"/>
  <c r="AP563" i="1"/>
  <c r="AP564" i="1"/>
  <c r="AP565" i="1"/>
  <c r="AP566" i="1"/>
  <c r="AP567" i="1"/>
  <c r="AP568" i="1"/>
  <c r="AP569" i="1"/>
  <c r="AP570" i="1"/>
  <c r="AP571" i="1"/>
  <c r="AP572" i="1"/>
  <c r="AP573" i="1"/>
  <c r="AP574" i="1"/>
  <c r="AP575" i="1"/>
  <c r="AP576" i="1"/>
  <c r="AQ555" i="1"/>
  <c r="AQ556" i="1"/>
  <c r="BQ556" i="1" s="1"/>
  <c r="AQ557" i="1"/>
  <c r="BQ557" i="1" s="1"/>
  <c r="AQ558" i="1"/>
  <c r="BQ558" i="1" s="1"/>
  <c r="AQ559" i="1"/>
  <c r="BQ559" i="1" s="1"/>
  <c r="AQ560" i="1"/>
  <c r="AQ561" i="1"/>
  <c r="AQ562" i="1"/>
  <c r="AQ563" i="1"/>
  <c r="BQ563" i="1" s="1"/>
  <c r="AQ564" i="1"/>
  <c r="BQ564" i="1" s="1"/>
  <c r="AQ565" i="1"/>
  <c r="BQ565" i="1" s="1"/>
  <c r="AQ566" i="1"/>
  <c r="BQ566" i="1" s="1"/>
  <c r="AQ567" i="1"/>
  <c r="BQ567" i="1" s="1"/>
  <c r="AQ568" i="1"/>
  <c r="AQ569" i="1"/>
  <c r="AQ570" i="1"/>
  <c r="AQ571" i="1"/>
  <c r="AQ572" i="1"/>
  <c r="BQ572" i="1" s="1"/>
  <c r="AQ573" i="1"/>
  <c r="BQ573" i="1" s="1"/>
  <c r="AQ574" i="1"/>
  <c r="BQ574" i="1" s="1"/>
  <c r="AQ575" i="1"/>
  <c r="BQ575" i="1" s="1"/>
  <c r="AQ576" i="1"/>
  <c r="AR555" i="1"/>
  <c r="AR556" i="1"/>
  <c r="AR557" i="1"/>
  <c r="AR558" i="1"/>
  <c r="AR559" i="1"/>
  <c r="AR560" i="1"/>
  <c r="AR561" i="1"/>
  <c r="AR562" i="1"/>
  <c r="AR563" i="1"/>
  <c r="AR564" i="1"/>
  <c r="AR565" i="1"/>
  <c r="AR566" i="1"/>
  <c r="AR567" i="1"/>
  <c r="AR568" i="1"/>
  <c r="AR569" i="1"/>
  <c r="AR570" i="1"/>
  <c r="AR571" i="1"/>
  <c r="AR572" i="1"/>
  <c r="AR573" i="1"/>
  <c r="AR574" i="1"/>
  <c r="AR575" i="1"/>
  <c r="AR576" i="1"/>
  <c r="AS555" i="1"/>
  <c r="AS556" i="1"/>
  <c r="AS557" i="1"/>
  <c r="AS558" i="1"/>
  <c r="AS559" i="1"/>
  <c r="AS560" i="1"/>
  <c r="AS561" i="1"/>
  <c r="AS562" i="1"/>
  <c r="AS563" i="1"/>
  <c r="AS564" i="1"/>
  <c r="AS565" i="1"/>
  <c r="AS566" i="1"/>
  <c r="AS567" i="1"/>
  <c r="AS568" i="1"/>
  <c r="AS569" i="1"/>
  <c r="AS570" i="1"/>
  <c r="AS571" i="1"/>
  <c r="AS572" i="1"/>
  <c r="AS573" i="1"/>
  <c r="AS574" i="1"/>
  <c r="AS575" i="1"/>
  <c r="AS576" i="1"/>
  <c r="AT555" i="1"/>
  <c r="AT556" i="1"/>
  <c r="AT557" i="1"/>
  <c r="AT558" i="1"/>
  <c r="AT559" i="1"/>
  <c r="AT560" i="1"/>
  <c r="AT561" i="1"/>
  <c r="AT562" i="1"/>
  <c r="AT563" i="1"/>
  <c r="AT564" i="1"/>
  <c r="AT565" i="1"/>
  <c r="AT566" i="1"/>
  <c r="AT567" i="1"/>
  <c r="AT568" i="1"/>
  <c r="AT569" i="1"/>
  <c r="AT570" i="1"/>
  <c r="AT571" i="1"/>
  <c r="AT572" i="1"/>
  <c r="AT573" i="1"/>
  <c r="AT574" i="1"/>
  <c r="AT575" i="1"/>
  <c r="AT576" i="1"/>
  <c r="AU555" i="1"/>
  <c r="AU556" i="1"/>
  <c r="AU557" i="1"/>
  <c r="AU558" i="1"/>
  <c r="AU559" i="1"/>
  <c r="AU560" i="1"/>
  <c r="AU561" i="1"/>
  <c r="AU562" i="1"/>
  <c r="AU563" i="1"/>
  <c r="AU564" i="1"/>
  <c r="AU565" i="1"/>
  <c r="AU566" i="1"/>
  <c r="AU567" i="1"/>
  <c r="AU568" i="1"/>
  <c r="AU569" i="1"/>
  <c r="AU570" i="1"/>
  <c r="AU571" i="1"/>
  <c r="AU572" i="1"/>
  <c r="AU573" i="1"/>
  <c r="AU574" i="1"/>
  <c r="AU575" i="1"/>
  <c r="AU576" i="1"/>
  <c r="AV555" i="1"/>
  <c r="AV556" i="1"/>
  <c r="AV557" i="1"/>
  <c r="AV558" i="1"/>
  <c r="AV559" i="1"/>
  <c r="AV560" i="1"/>
  <c r="AV561" i="1"/>
  <c r="AV562" i="1"/>
  <c r="AV563" i="1"/>
  <c r="AV564" i="1"/>
  <c r="AV565" i="1"/>
  <c r="AV566" i="1"/>
  <c r="AV567" i="1"/>
  <c r="AV568" i="1"/>
  <c r="AV569" i="1"/>
  <c r="AV570" i="1"/>
  <c r="AV571" i="1"/>
  <c r="AV572" i="1"/>
  <c r="AV573" i="1"/>
  <c r="AV574" i="1"/>
  <c r="AV575" i="1"/>
  <c r="AV576" i="1"/>
  <c r="AW555" i="1"/>
  <c r="AW556" i="1"/>
  <c r="AW557" i="1"/>
  <c r="AW558" i="1"/>
  <c r="AW559" i="1"/>
  <c r="AW560" i="1"/>
  <c r="AW561" i="1"/>
  <c r="AW562" i="1"/>
  <c r="AW563" i="1"/>
  <c r="AW564" i="1"/>
  <c r="AW565" i="1"/>
  <c r="AW566" i="1"/>
  <c r="AW567" i="1"/>
  <c r="AW568" i="1"/>
  <c r="AW569" i="1"/>
  <c r="AW570" i="1"/>
  <c r="AW571" i="1"/>
  <c r="AW572" i="1"/>
  <c r="AW573" i="1"/>
  <c r="AW574" i="1"/>
  <c r="AW575" i="1"/>
  <c r="AW576" i="1"/>
  <c r="AX555" i="1"/>
  <c r="AX556" i="1"/>
  <c r="AX557" i="1"/>
  <c r="AX558" i="1"/>
  <c r="AX559" i="1"/>
  <c r="AX560" i="1"/>
  <c r="AX561" i="1"/>
  <c r="AX562" i="1"/>
  <c r="AX563" i="1"/>
  <c r="AX564" i="1"/>
  <c r="AX565" i="1"/>
  <c r="AX566" i="1"/>
  <c r="AX567" i="1"/>
  <c r="AX568" i="1"/>
  <c r="AX569" i="1"/>
  <c r="AX570" i="1"/>
  <c r="AX571" i="1"/>
  <c r="AX572" i="1"/>
  <c r="AX573" i="1"/>
  <c r="AX574" i="1"/>
  <c r="AX575" i="1"/>
  <c r="AX576" i="1"/>
  <c r="AY555" i="1"/>
  <c r="AY556" i="1"/>
  <c r="AY557" i="1"/>
  <c r="AY558" i="1"/>
  <c r="AY559" i="1"/>
  <c r="AY560" i="1"/>
  <c r="AY561" i="1"/>
  <c r="AY562" i="1"/>
  <c r="AY563" i="1"/>
  <c r="AY564" i="1"/>
  <c r="AY565" i="1"/>
  <c r="AY566" i="1"/>
  <c r="AY567" i="1"/>
  <c r="AY568" i="1"/>
  <c r="AY569" i="1"/>
  <c r="AY570" i="1"/>
  <c r="AY571" i="1"/>
  <c r="AY572" i="1"/>
  <c r="AY573" i="1"/>
  <c r="AY574" i="1"/>
  <c r="AY575" i="1"/>
  <c r="AY576" i="1"/>
  <c r="AZ555" i="1"/>
  <c r="AZ556" i="1"/>
  <c r="AZ557" i="1"/>
  <c r="AZ558" i="1"/>
  <c r="AZ559" i="1"/>
  <c r="AZ560" i="1"/>
  <c r="AZ561" i="1"/>
  <c r="AZ562" i="1"/>
  <c r="AZ563" i="1"/>
  <c r="AZ564" i="1"/>
  <c r="AZ565" i="1"/>
  <c r="AZ566" i="1"/>
  <c r="AZ567" i="1"/>
  <c r="AZ568" i="1"/>
  <c r="AZ569" i="1"/>
  <c r="AZ570" i="1"/>
  <c r="AZ571" i="1"/>
  <c r="AZ572" i="1"/>
  <c r="AZ573" i="1"/>
  <c r="AZ574" i="1"/>
  <c r="AZ575" i="1"/>
  <c r="AZ576" i="1"/>
  <c r="BA555" i="1"/>
  <c r="BA556" i="1"/>
  <c r="BA557" i="1"/>
  <c r="BA558" i="1"/>
  <c r="BA559" i="1"/>
  <c r="BA560" i="1"/>
  <c r="BA561" i="1"/>
  <c r="BA562" i="1"/>
  <c r="BA563" i="1"/>
  <c r="BA564" i="1"/>
  <c r="BA565" i="1"/>
  <c r="BA566" i="1"/>
  <c r="BA567" i="1"/>
  <c r="BA568" i="1"/>
  <c r="BA569" i="1"/>
  <c r="BA570" i="1"/>
  <c r="BA571" i="1"/>
  <c r="BA572" i="1"/>
  <c r="BA573" i="1"/>
  <c r="BA574" i="1"/>
  <c r="BA575" i="1"/>
  <c r="BA576" i="1"/>
  <c r="BB555" i="1"/>
  <c r="BC555" i="1" s="1"/>
  <c r="BB556" i="1"/>
  <c r="BC556" i="1" s="1"/>
  <c r="BB557" i="1"/>
  <c r="BC557" i="1" s="1"/>
  <c r="BB558" i="1"/>
  <c r="BC558" i="1" s="1"/>
  <c r="BB559" i="1"/>
  <c r="BC559" i="1" s="1"/>
  <c r="BB560" i="1"/>
  <c r="BC560" i="1" s="1"/>
  <c r="BB561" i="1"/>
  <c r="BC561" i="1" s="1"/>
  <c r="BB562" i="1"/>
  <c r="BC562" i="1" s="1"/>
  <c r="BB563" i="1"/>
  <c r="BC563" i="1" s="1"/>
  <c r="BB564" i="1"/>
  <c r="BC564" i="1" s="1"/>
  <c r="BB565" i="1"/>
  <c r="BC565" i="1" s="1"/>
  <c r="BB566" i="1"/>
  <c r="BC566" i="1" s="1"/>
  <c r="BB567" i="1"/>
  <c r="BC567" i="1" s="1"/>
  <c r="BB568" i="1"/>
  <c r="BC568" i="1" s="1"/>
  <c r="BB569" i="1"/>
  <c r="BC569" i="1" s="1"/>
  <c r="BB570" i="1"/>
  <c r="BC570" i="1" s="1"/>
  <c r="BB571" i="1"/>
  <c r="BC571" i="1" s="1"/>
  <c r="BB572" i="1"/>
  <c r="BC572" i="1" s="1"/>
  <c r="BB573" i="1"/>
  <c r="BC573" i="1" s="1"/>
  <c r="BB574" i="1"/>
  <c r="BC574" i="1" s="1"/>
  <c r="BB575" i="1"/>
  <c r="BC575" i="1" s="1"/>
  <c r="BB576" i="1"/>
  <c r="BC576" i="1" s="1"/>
  <c r="BE555" i="1"/>
  <c r="BE556" i="1"/>
  <c r="BE557" i="1"/>
  <c r="BE558" i="1"/>
  <c r="BE559" i="1"/>
  <c r="BE560" i="1"/>
  <c r="BE561" i="1"/>
  <c r="BE562" i="1"/>
  <c r="BE563" i="1"/>
  <c r="BE564" i="1"/>
  <c r="BE565" i="1"/>
  <c r="BE566" i="1"/>
  <c r="BE567" i="1"/>
  <c r="BE568" i="1"/>
  <c r="BE569" i="1"/>
  <c r="BE570" i="1"/>
  <c r="BE571" i="1"/>
  <c r="BE572" i="1"/>
  <c r="BE573" i="1"/>
  <c r="BE574" i="1"/>
  <c r="BE575" i="1"/>
  <c r="BE576" i="1"/>
  <c r="BF555" i="1"/>
  <c r="BF556" i="1"/>
  <c r="BF557" i="1"/>
  <c r="BF558" i="1"/>
  <c r="BF559" i="1"/>
  <c r="BF560" i="1"/>
  <c r="BF561" i="1"/>
  <c r="BF562" i="1"/>
  <c r="BF563" i="1"/>
  <c r="BF564" i="1"/>
  <c r="BF565" i="1"/>
  <c r="BF566" i="1"/>
  <c r="BF567" i="1"/>
  <c r="BF568" i="1"/>
  <c r="BF569" i="1"/>
  <c r="BF570" i="1"/>
  <c r="BF571" i="1"/>
  <c r="BF572" i="1"/>
  <c r="BF573" i="1"/>
  <c r="BF574" i="1"/>
  <c r="BF575" i="1"/>
  <c r="BF576" i="1"/>
  <c r="BG555" i="1"/>
  <c r="BG556" i="1"/>
  <c r="BG557" i="1"/>
  <c r="BG558" i="1"/>
  <c r="BG559" i="1"/>
  <c r="BG560" i="1"/>
  <c r="BG561" i="1"/>
  <c r="BG562" i="1"/>
  <c r="BG563" i="1"/>
  <c r="BG564" i="1"/>
  <c r="BG565" i="1"/>
  <c r="BG566" i="1"/>
  <c r="BG567" i="1"/>
  <c r="BG568" i="1"/>
  <c r="BG569" i="1"/>
  <c r="BG570" i="1"/>
  <c r="BG571" i="1"/>
  <c r="BG572" i="1"/>
  <c r="BG573" i="1"/>
  <c r="BG574" i="1"/>
  <c r="BG575" i="1"/>
  <c r="BG576" i="1"/>
  <c r="BH555" i="1"/>
  <c r="BH556" i="1"/>
  <c r="BH557" i="1"/>
  <c r="BH558" i="1"/>
  <c r="BH559" i="1"/>
  <c r="BH560" i="1"/>
  <c r="BH561" i="1"/>
  <c r="BH562" i="1"/>
  <c r="BH563" i="1"/>
  <c r="BH564" i="1"/>
  <c r="BH565" i="1"/>
  <c r="BH566" i="1"/>
  <c r="BH567" i="1"/>
  <c r="BH568" i="1"/>
  <c r="BH569" i="1"/>
  <c r="BH570" i="1"/>
  <c r="BH571" i="1"/>
  <c r="BH572" i="1"/>
  <c r="BH573" i="1"/>
  <c r="BH574" i="1"/>
  <c r="BH575" i="1"/>
  <c r="BH576" i="1"/>
  <c r="BI555" i="1"/>
  <c r="BI556" i="1"/>
  <c r="BI557" i="1"/>
  <c r="BI558" i="1"/>
  <c r="BI559" i="1"/>
  <c r="BI560" i="1"/>
  <c r="BI561" i="1"/>
  <c r="BI562" i="1"/>
  <c r="BI563" i="1"/>
  <c r="BI564" i="1"/>
  <c r="BI565" i="1"/>
  <c r="BI566" i="1"/>
  <c r="BI567" i="1"/>
  <c r="BI568" i="1"/>
  <c r="BI569" i="1"/>
  <c r="BI570" i="1"/>
  <c r="BI571" i="1"/>
  <c r="BI572" i="1"/>
  <c r="BI573" i="1"/>
  <c r="BI574" i="1"/>
  <c r="BI575" i="1"/>
  <c r="BI576" i="1"/>
  <c r="BJ555" i="1"/>
  <c r="BJ556" i="1"/>
  <c r="BJ557" i="1"/>
  <c r="BJ558" i="1"/>
  <c r="BJ559" i="1"/>
  <c r="BJ560" i="1"/>
  <c r="BJ561" i="1"/>
  <c r="BJ562" i="1"/>
  <c r="BJ563" i="1"/>
  <c r="BJ564" i="1"/>
  <c r="BJ565" i="1"/>
  <c r="BJ566" i="1"/>
  <c r="BJ567" i="1"/>
  <c r="BJ568" i="1"/>
  <c r="BJ569" i="1"/>
  <c r="BJ570" i="1"/>
  <c r="BJ571" i="1"/>
  <c r="BJ572" i="1"/>
  <c r="BJ573" i="1"/>
  <c r="BJ574" i="1"/>
  <c r="BJ575" i="1"/>
  <c r="BJ576" i="1"/>
  <c r="BM555" i="1"/>
  <c r="BM556" i="1"/>
  <c r="BM557" i="1"/>
  <c r="BM558" i="1"/>
  <c r="BM559" i="1"/>
  <c r="BM560" i="1"/>
  <c r="BM561" i="1"/>
  <c r="BM562" i="1"/>
  <c r="BM563" i="1"/>
  <c r="BM564" i="1"/>
  <c r="BM565" i="1"/>
  <c r="BM566" i="1"/>
  <c r="BM567" i="1"/>
  <c r="BM568" i="1"/>
  <c r="BM569" i="1"/>
  <c r="BM570" i="1"/>
  <c r="BM571" i="1"/>
  <c r="BM572" i="1"/>
  <c r="BM573" i="1"/>
  <c r="BM574" i="1"/>
  <c r="BM575" i="1"/>
  <c r="BM576" i="1"/>
  <c r="BN555" i="1"/>
  <c r="BN556" i="1"/>
  <c r="BN557" i="1"/>
  <c r="BN558" i="1"/>
  <c r="BN559" i="1"/>
  <c r="BN560" i="1"/>
  <c r="BN561" i="1"/>
  <c r="BN562" i="1"/>
  <c r="BN563" i="1"/>
  <c r="BN564" i="1"/>
  <c r="BN565" i="1"/>
  <c r="BN566" i="1"/>
  <c r="BN567" i="1"/>
  <c r="BN568" i="1"/>
  <c r="BN569" i="1"/>
  <c r="BN570" i="1"/>
  <c r="BN571" i="1"/>
  <c r="BN572" i="1"/>
  <c r="BN573" i="1"/>
  <c r="BN574" i="1"/>
  <c r="BN575" i="1"/>
  <c r="BN576" i="1"/>
  <c r="BQ555" i="1"/>
  <c r="BQ560" i="1"/>
  <c r="BQ561" i="1"/>
  <c r="BQ562" i="1"/>
  <c r="BQ568" i="1"/>
  <c r="BQ569" i="1"/>
  <c r="BQ570" i="1"/>
  <c r="BQ571" i="1"/>
  <c r="BQ576" i="1"/>
  <c r="AO547" i="1"/>
  <c r="AO548" i="1"/>
  <c r="AO549" i="1"/>
  <c r="AO550" i="1"/>
  <c r="AO551" i="1"/>
  <c r="AO552" i="1"/>
  <c r="AO553" i="1"/>
  <c r="AO554" i="1"/>
  <c r="AP547" i="1"/>
  <c r="AP548" i="1"/>
  <c r="AP549" i="1"/>
  <c r="AP550" i="1"/>
  <c r="AP551" i="1"/>
  <c r="AP552" i="1"/>
  <c r="AP553" i="1"/>
  <c r="AP554" i="1"/>
  <c r="AQ547" i="1"/>
  <c r="BQ547" i="1" s="1"/>
  <c r="AQ548" i="1"/>
  <c r="BQ548" i="1" s="1"/>
  <c r="AQ549" i="1"/>
  <c r="AQ550" i="1"/>
  <c r="AQ551" i="1"/>
  <c r="BQ551" i="1" s="1"/>
  <c r="AQ552" i="1"/>
  <c r="BQ552" i="1" s="1"/>
  <c r="AQ553" i="1"/>
  <c r="BQ553" i="1" s="1"/>
  <c r="AQ554" i="1"/>
  <c r="AR547" i="1"/>
  <c r="AR548" i="1"/>
  <c r="AR549" i="1"/>
  <c r="AR550" i="1"/>
  <c r="AR551" i="1"/>
  <c r="AR552" i="1"/>
  <c r="AR553" i="1"/>
  <c r="AR554" i="1"/>
  <c r="AS547" i="1"/>
  <c r="AS548" i="1"/>
  <c r="AS549" i="1"/>
  <c r="AS550" i="1"/>
  <c r="AS551" i="1"/>
  <c r="AS552" i="1"/>
  <c r="AS553" i="1"/>
  <c r="AS554" i="1"/>
  <c r="AT547" i="1"/>
  <c r="AT548" i="1"/>
  <c r="AT549" i="1"/>
  <c r="AT550" i="1"/>
  <c r="AT551" i="1"/>
  <c r="AT552" i="1"/>
  <c r="AT553" i="1"/>
  <c r="AT554" i="1"/>
  <c r="AU547" i="1"/>
  <c r="AU548" i="1"/>
  <c r="AU549" i="1"/>
  <c r="AU550" i="1"/>
  <c r="AU551" i="1"/>
  <c r="AU552" i="1"/>
  <c r="AU553" i="1"/>
  <c r="AU554" i="1"/>
  <c r="AV547" i="1"/>
  <c r="AV548" i="1"/>
  <c r="AV549" i="1"/>
  <c r="AV550" i="1"/>
  <c r="AV551" i="1"/>
  <c r="AV552" i="1"/>
  <c r="AV553" i="1"/>
  <c r="AV554" i="1"/>
  <c r="AW547" i="1"/>
  <c r="AW548" i="1"/>
  <c r="AW549" i="1"/>
  <c r="AW550" i="1"/>
  <c r="AW551" i="1"/>
  <c r="AW552" i="1"/>
  <c r="AW553" i="1"/>
  <c r="AW554" i="1"/>
  <c r="AX547" i="1"/>
  <c r="AX548" i="1"/>
  <c r="AX549" i="1"/>
  <c r="AX550" i="1"/>
  <c r="AX551" i="1"/>
  <c r="AX552" i="1"/>
  <c r="AX553" i="1"/>
  <c r="AX554" i="1"/>
  <c r="AY547" i="1"/>
  <c r="AY548" i="1"/>
  <c r="AY549" i="1"/>
  <c r="AY550" i="1"/>
  <c r="AY551" i="1"/>
  <c r="AY552" i="1"/>
  <c r="AY553" i="1"/>
  <c r="AY554" i="1"/>
  <c r="AZ547" i="1"/>
  <c r="AZ548" i="1"/>
  <c r="AZ549" i="1"/>
  <c r="AZ550" i="1"/>
  <c r="AZ551" i="1"/>
  <c r="AZ552" i="1"/>
  <c r="AZ553" i="1"/>
  <c r="AZ554" i="1"/>
  <c r="BA547" i="1"/>
  <c r="BA548" i="1"/>
  <c r="BA549" i="1"/>
  <c r="BA550" i="1"/>
  <c r="BA551" i="1"/>
  <c r="BA552" i="1"/>
  <c r="BA553" i="1"/>
  <c r="BA554" i="1"/>
  <c r="BB547" i="1"/>
  <c r="BB548" i="1"/>
  <c r="BB549" i="1"/>
  <c r="BC549" i="1" s="1"/>
  <c r="BB550" i="1"/>
  <c r="BC550" i="1" s="1"/>
  <c r="BB551" i="1"/>
  <c r="BC551" i="1" s="1"/>
  <c r="BB552" i="1"/>
  <c r="BC552" i="1" s="1"/>
  <c r="BB553" i="1"/>
  <c r="BC553" i="1" s="1"/>
  <c r="BB554" i="1"/>
  <c r="BC547" i="1"/>
  <c r="BC548" i="1"/>
  <c r="BC554" i="1"/>
  <c r="BE547" i="1"/>
  <c r="BE548" i="1"/>
  <c r="BE549" i="1"/>
  <c r="BE550" i="1"/>
  <c r="BE551" i="1"/>
  <c r="BE552" i="1"/>
  <c r="BE553" i="1"/>
  <c r="BE554" i="1"/>
  <c r="BF547" i="1"/>
  <c r="BF548" i="1"/>
  <c r="BF549" i="1"/>
  <c r="BF550" i="1"/>
  <c r="BF551" i="1"/>
  <c r="BF552" i="1"/>
  <c r="BF553" i="1"/>
  <c r="BF554" i="1"/>
  <c r="BG547" i="1"/>
  <c r="BG548" i="1"/>
  <c r="BG549" i="1"/>
  <c r="BG550" i="1"/>
  <c r="BG551" i="1"/>
  <c r="BG552" i="1"/>
  <c r="BG553" i="1"/>
  <c r="BG554" i="1"/>
  <c r="BH547" i="1"/>
  <c r="BH548" i="1"/>
  <c r="BH549" i="1"/>
  <c r="BH550" i="1"/>
  <c r="BH551" i="1"/>
  <c r="BH552" i="1"/>
  <c r="BH553" i="1"/>
  <c r="BH554" i="1"/>
  <c r="BI547" i="1"/>
  <c r="BI548" i="1"/>
  <c r="BI549" i="1"/>
  <c r="BI550" i="1"/>
  <c r="BI551" i="1"/>
  <c r="BI552" i="1"/>
  <c r="BI553" i="1"/>
  <c r="BI554" i="1"/>
  <c r="BJ547" i="1"/>
  <c r="BJ548" i="1"/>
  <c r="BJ549" i="1"/>
  <c r="BJ550" i="1"/>
  <c r="BJ551" i="1"/>
  <c r="BJ552" i="1"/>
  <c r="BJ553" i="1"/>
  <c r="BJ554" i="1"/>
  <c r="BM547" i="1"/>
  <c r="BM548" i="1"/>
  <c r="BM549" i="1"/>
  <c r="BM550" i="1"/>
  <c r="BM551" i="1"/>
  <c r="BM552" i="1"/>
  <c r="BM553" i="1"/>
  <c r="BM554" i="1"/>
  <c r="BN547" i="1"/>
  <c r="BN548" i="1"/>
  <c r="BN549" i="1"/>
  <c r="BN550" i="1"/>
  <c r="BN551" i="1"/>
  <c r="BN552" i="1"/>
  <c r="BN553" i="1"/>
  <c r="BN554" i="1"/>
  <c r="BQ549" i="1"/>
  <c r="BQ550" i="1"/>
  <c r="BQ554" i="1"/>
  <c r="AO530" i="1"/>
  <c r="AO531" i="1"/>
  <c r="AO532" i="1"/>
  <c r="AO533" i="1"/>
  <c r="AO534" i="1"/>
  <c r="AO535" i="1"/>
  <c r="AO536" i="1"/>
  <c r="AO537" i="1"/>
  <c r="AO538" i="1"/>
  <c r="AO539" i="1"/>
  <c r="AO540" i="1"/>
  <c r="AO541" i="1"/>
  <c r="AO542" i="1"/>
  <c r="AO543" i="1"/>
  <c r="AO544" i="1"/>
  <c r="AO545" i="1"/>
  <c r="AO546" i="1"/>
  <c r="AP530" i="1"/>
  <c r="AP531" i="1"/>
  <c r="AP532" i="1"/>
  <c r="AP533" i="1"/>
  <c r="AP534" i="1"/>
  <c r="AP535" i="1"/>
  <c r="AP536" i="1"/>
  <c r="AP537" i="1"/>
  <c r="AP538" i="1"/>
  <c r="AP539" i="1"/>
  <c r="AP540" i="1"/>
  <c r="AP541" i="1"/>
  <c r="AP542" i="1"/>
  <c r="AP543" i="1"/>
  <c r="AP544" i="1"/>
  <c r="AP545" i="1"/>
  <c r="AP546" i="1"/>
  <c r="AQ530" i="1"/>
  <c r="BQ530" i="1" s="1"/>
  <c r="AQ531" i="1"/>
  <c r="BQ531" i="1" s="1"/>
  <c r="AQ532" i="1"/>
  <c r="BQ532" i="1" s="1"/>
  <c r="AQ533" i="1"/>
  <c r="BQ533" i="1" s="1"/>
  <c r="AQ534" i="1"/>
  <c r="BQ534" i="1" s="1"/>
  <c r="AQ535" i="1"/>
  <c r="BQ535" i="1" s="1"/>
  <c r="AQ536" i="1"/>
  <c r="BQ536" i="1" s="1"/>
  <c r="AQ537" i="1"/>
  <c r="BQ537" i="1" s="1"/>
  <c r="AQ538" i="1"/>
  <c r="BQ538" i="1" s="1"/>
  <c r="AQ539" i="1"/>
  <c r="BQ539" i="1" s="1"/>
  <c r="AQ540" i="1"/>
  <c r="AQ541" i="1"/>
  <c r="BQ541" i="1" s="1"/>
  <c r="AQ542" i="1"/>
  <c r="BQ542" i="1" s="1"/>
  <c r="AQ543" i="1"/>
  <c r="BQ543" i="1" s="1"/>
  <c r="AQ544" i="1"/>
  <c r="BQ544" i="1" s="1"/>
  <c r="AQ545" i="1"/>
  <c r="AQ546" i="1"/>
  <c r="BQ546" i="1" s="1"/>
  <c r="AR530" i="1"/>
  <c r="AR531" i="1"/>
  <c r="AR532" i="1"/>
  <c r="AR533" i="1"/>
  <c r="AR534" i="1"/>
  <c r="AR535" i="1"/>
  <c r="AR536" i="1"/>
  <c r="AR537" i="1"/>
  <c r="AR538" i="1"/>
  <c r="AR539" i="1"/>
  <c r="AR540" i="1"/>
  <c r="AR541" i="1"/>
  <c r="AR542" i="1"/>
  <c r="AR543" i="1"/>
  <c r="AR544" i="1"/>
  <c r="AR545" i="1"/>
  <c r="AR546" i="1"/>
  <c r="AS530" i="1"/>
  <c r="AS531" i="1"/>
  <c r="AS532" i="1"/>
  <c r="AS533" i="1"/>
  <c r="AS534" i="1"/>
  <c r="AS535" i="1"/>
  <c r="AS536" i="1"/>
  <c r="AS537" i="1"/>
  <c r="AS538" i="1"/>
  <c r="AS539" i="1"/>
  <c r="AS540" i="1"/>
  <c r="AS541" i="1"/>
  <c r="AS542" i="1"/>
  <c r="AS543" i="1"/>
  <c r="AS544" i="1"/>
  <c r="AS545" i="1"/>
  <c r="AS546" i="1"/>
  <c r="AT530" i="1"/>
  <c r="AT531" i="1"/>
  <c r="AT532" i="1"/>
  <c r="AT533" i="1"/>
  <c r="AT534" i="1"/>
  <c r="AT535" i="1"/>
  <c r="AT536" i="1"/>
  <c r="AT537" i="1"/>
  <c r="AT538" i="1"/>
  <c r="AT539" i="1"/>
  <c r="AT540" i="1"/>
  <c r="AT541" i="1"/>
  <c r="AT542" i="1"/>
  <c r="AT543" i="1"/>
  <c r="AT544" i="1"/>
  <c r="AT545" i="1"/>
  <c r="AT546" i="1"/>
  <c r="AU530" i="1"/>
  <c r="AU531" i="1"/>
  <c r="AU532" i="1"/>
  <c r="AU533" i="1"/>
  <c r="AU534" i="1"/>
  <c r="AU535" i="1"/>
  <c r="AU536" i="1"/>
  <c r="AU537" i="1"/>
  <c r="AU538" i="1"/>
  <c r="AU539" i="1"/>
  <c r="AU540" i="1"/>
  <c r="AU541" i="1"/>
  <c r="AU542" i="1"/>
  <c r="AU543" i="1"/>
  <c r="AU544" i="1"/>
  <c r="AU545" i="1"/>
  <c r="AU546" i="1"/>
  <c r="AV530" i="1"/>
  <c r="AV531" i="1"/>
  <c r="AV532" i="1"/>
  <c r="AV533" i="1"/>
  <c r="AV534" i="1"/>
  <c r="AV535" i="1"/>
  <c r="AV536" i="1"/>
  <c r="AV537" i="1"/>
  <c r="AV538" i="1"/>
  <c r="AV539" i="1"/>
  <c r="AV540" i="1"/>
  <c r="AV541" i="1"/>
  <c r="AV542" i="1"/>
  <c r="AV543" i="1"/>
  <c r="AV544" i="1"/>
  <c r="AV545" i="1"/>
  <c r="AV546" i="1"/>
  <c r="AW530" i="1"/>
  <c r="AW531" i="1"/>
  <c r="AW532" i="1"/>
  <c r="AW533" i="1"/>
  <c r="AW534" i="1"/>
  <c r="AW535" i="1"/>
  <c r="AW536" i="1"/>
  <c r="AW537" i="1"/>
  <c r="AW538" i="1"/>
  <c r="AW539" i="1"/>
  <c r="AW540" i="1"/>
  <c r="AW541" i="1"/>
  <c r="AW542" i="1"/>
  <c r="AW543" i="1"/>
  <c r="AW544" i="1"/>
  <c r="AW545" i="1"/>
  <c r="AW546" i="1"/>
  <c r="AX530" i="1"/>
  <c r="AX531" i="1"/>
  <c r="AX532" i="1"/>
  <c r="AX533" i="1"/>
  <c r="AX534" i="1"/>
  <c r="AX535" i="1"/>
  <c r="AX536" i="1"/>
  <c r="AX537" i="1"/>
  <c r="AX538" i="1"/>
  <c r="AX539" i="1"/>
  <c r="AX540" i="1"/>
  <c r="AX541" i="1"/>
  <c r="AX542" i="1"/>
  <c r="AX543" i="1"/>
  <c r="AX544" i="1"/>
  <c r="AX545" i="1"/>
  <c r="AX546" i="1"/>
  <c r="AY530" i="1"/>
  <c r="AY531" i="1"/>
  <c r="AY532" i="1"/>
  <c r="AY533" i="1"/>
  <c r="AY534" i="1"/>
  <c r="AY535" i="1"/>
  <c r="AY536" i="1"/>
  <c r="AY537" i="1"/>
  <c r="AY538" i="1"/>
  <c r="AY539" i="1"/>
  <c r="AY540" i="1"/>
  <c r="AY541" i="1"/>
  <c r="AY542" i="1"/>
  <c r="AY543" i="1"/>
  <c r="AY544" i="1"/>
  <c r="AY545" i="1"/>
  <c r="AY546" i="1"/>
  <c r="AZ530" i="1"/>
  <c r="AZ531" i="1"/>
  <c r="AZ532" i="1"/>
  <c r="AZ533" i="1"/>
  <c r="AZ534" i="1"/>
  <c r="AZ535" i="1"/>
  <c r="AZ536" i="1"/>
  <c r="AZ537" i="1"/>
  <c r="AZ538" i="1"/>
  <c r="AZ539" i="1"/>
  <c r="AZ540" i="1"/>
  <c r="AZ541" i="1"/>
  <c r="AZ542" i="1"/>
  <c r="AZ543" i="1"/>
  <c r="AZ544" i="1"/>
  <c r="AZ545" i="1"/>
  <c r="AZ546" i="1"/>
  <c r="BA530" i="1"/>
  <c r="BA531" i="1"/>
  <c r="BA532" i="1"/>
  <c r="BA533" i="1"/>
  <c r="BA534" i="1"/>
  <c r="BA535" i="1"/>
  <c r="BA536" i="1"/>
  <c r="BA537" i="1"/>
  <c r="BA538" i="1"/>
  <c r="BA539" i="1"/>
  <c r="BA540" i="1"/>
  <c r="BA541" i="1"/>
  <c r="BA542" i="1"/>
  <c r="BA543" i="1"/>
  <c r="BA544" i="1"/>
  <c r="BA545" i="1"/>
  <c r="BA546" i="1"/>
  <c r="BB530" i="1"/>
  <c r="BC530" i="1" s="1"/>
  <c r="BB531" i="1"/>
  <c r="BC531" i="1" s="1"/>
  <c r="BB532" i="1"/>
  <c r="BC532" i="1" s="1"/>
  <c r="BB533" i="1"/>
  <c r="BC533" i="1" s="1"/>
  <c r="BB534" i="1"/>
  <c r="BC534" i="1" s="1"/>
  <c r="BB535" i="1"/>
  <c r="BC535" i="1" s="1"/>
  <c r="BB536" i="1"/>
  <c r="BC536" i="1" s="1"/>
  <c r="BB537" i="1"/>
  <c r="BC537" i="1" s="1"/>
  <c r="BB538" i="1"/>
  <c r="BC538" i="1" s="1"/>
  <c r="BB539" i="1"/>
  <c r="BC539" i="1" s="1"/>
  <c r="BB540" i="1"/>
  <c r="BC540" i="1" s="1"/>
  <c r="BB541" i="1"/>
  <c r="BC541" i="1" s="1"/>
  <c r="BB542" i="1"/>
  <c r="BC542" i="1" s="1"/>
  <c r="BB543" i="1"/>
  <c r="BC543" i="1" s="1"/>
  <c r="BB544" i="1"/>
  <c r="BC544" i="1" s="1"/>
  <c r="BB545" i="1"/>
  <c r="BC545" i="1" s="1"/>
  <c r="BB546" i="1"/>
  <c r="BC546" i="1" s="1"/>
  <c r="BE530" i="1"/>
  <c r="BE531" i="1"/>
  <c r="BE532" i="1"/>
  <c r="BE533" i="1"/>
  <c r="BE534" i="1"/>
  <c r="BE535" i="1"/>
  <c r="BE536" i="1"/>
  <c r="BE537" i="1"/>
  <c r="BE538" i="1"/>
  <c r="BE539" i="1"/>
  <c r="BE540" i="1"/>
  <c r="BE541" i="1"/>
  <c r="BE542" i="1"/>
  <c r="BE543" i="1"/>
  <c r="BE544" i="1"/>
  <c r="BE545" i="1"/>
  <c r="BE546" i="1"/>
  <c r="BF530" i="1"/>
  <c r="BF531" i="1"/>
  <c r="BF532" i="1"/>
  <c r="BF533" i="1"/>
  <c r="BF534" i="1"/>
  <c r="BF535" i="1"/>
  <c r="BF536" i="1"/>
  <c r="BF537" i="1"/>
  <c r="BF538" i="1"/>
  <c r="BF539" i="1"/>
  <c r="BF540" i="1"/>
  <c r="BF541" i="1"/>
  <c r="BF542" i="1"/>
  <c r="BF543" i="1"/>
  <c r="BF544" i="1"/>
  <c r="BF545" i="1"/>
  <c r="BF546" i="1"/>
  <c r="BG530" i="1"/>
  <c r="BG531" i="1"/>
  <c r="BG532" i="1"/>
  <c r="BG533" i="1"/>
  <c r="BG534" i="1"/>
  <c r="BG535" i="1"/>
  <c r="BG536" i="1"/>
  <c r="BG537" i="1"/>
  <c r="BG538" i="1"/>
  <c r="BG539" i="1"/>
  <c r="BG540" i="1"/>
  <c r="BG541" i="1"/>
  <c r="BG542" i="1"/>
  <c r="BG543" i="1"/>
  <c r="BG544" i="1"/>
  <c r="BG545" i="1"/>
  <c r="BG546" i="1"/>
  <c r="BH530" i="1"/>
  <c r="BH531" i="1"/>
  <c r="BH532" i="1"/>
  <c r="BH533" i="1"/>
  <c r="BH534" i="1"/>
  <c r="BH535" i="1"/>
  <c r="BH536" i="1"/>
  <c r="BH537" i="1"/>
  <c r="BH538" i="1"/>
  <c r="BH539" i="1"/>
  <c r="BH540" i="1"/>
  <c r="BH541" i="1"/>
  <c r="BH542" i="1"/>
  <c r="BH543" i="1"/>
  <c r="BH544" i="1"/>
  <c r="BH545" i="1"/>
  <c r="BH546" i="1"/>
  <c r="BI530" i="1"/>
  <c r="BI531" i="1"/>
  <c r="BI532" i="1"/>
  <c r="BI533" i="1"/>
  <c r="BI534" i="1"/>
  <c r="BI535" i="1"/>
  <c r="BI536" i="1"/>
  <c r="BI537" i="1"/>
  <c r="BI538" i="1"/>
  <c r="BI539" i="1"/>
  <c r="BI540" i="1"/>
  <c r="BI541" i="1"/>
  <c r="BI542" i="1"/>
  <c r="BI543" i="1"/>
  <c r="BI544" i="1"/>
  <c r="BI545" i="1"/>
  <c r="BI546" i="1"/>
  <c r="BJ530" i="1"/>
  <c r="BJ531" i="1"/>
  <c r="BJ532" i="1"/>
  <c r="BJ533" i="1"/>
  <c r="BJ534" i="1"/>
  <c r="BJ535" i="1"/>
  <c r="BJ536" i="1"/>
  <c r="BJ537" i="1"/>
  <c r="BJ538" i="1"/>
  <c r="BJ539" i="1"/>
  <c r="BJ540" i="1"/>
  <c r="BJ541" i="1"/>
  <c r="BJ542" i="1"/>
  <c r="BJ543" i="1"/>
  <c r="BJ544" i="1"/>
  <c r="BJ545" i="1"/>
  <c r="BJ546" i="1"/>
  <c r="BM530" i="1"/>
  <c r="BM531" i="1"/>
  <c r="BM532" i="1"/>
  <c r="BM533" i="1"/>
  <c r="BM534" i="1"/>
  <c r="BM535" i="1"/>
  <c r="BM536" i="1"/>
  <c r="BM537" i="1"/>
  <c r="BM538" i="1"/>
  <c r="BM539" i="1"/>
  <c r="BM540" i="1"/>
  <c r="BM541" i="1"/>
  <c r="BM542" i="1"/>
  <c r="BM543" i="1"/>
  <c r="BM544" i="1"/>
  <c r="BM545" i="1"/>
  <c r="BM546" i="1"/>
  <c r="BN530" i="1"/>
  <c r="BN531" i="1"/>
  <c r="BN532" i="1"/>
  <c r="BN533" i="1"/>
  <c r="BN534" i="1"/>
  <c r="BN535" i="1"/>
  <c r="BN536" i="1"/>
  <c r="BN537" i="1"/>
  <c r="BN538" i="1"/>
  <c r="BN539" i="1"/>
  <c r="BN540" i="1"/>
  <c r="BN541" i="1"/>
  <c r="BN542" i="1"/>
  <c r="BN543" i="1"/>
  <c r="BN544" i="1"/>
  <c r="BN545" i="1"/>
  <c r="BN546" i="1"/>
  <c r="BQ540" i="1"/>
  <c r="BQ545" i="1"/>
  <c r="AO523" i="1"/>
  <c r="AO524" i="1"/>
  <c r="AO525" i="1"/>
  <c r="AO526" i="1"/>
  <c r="AO527" i="1"/>
  <c r="AO528" i="1"/>
  <c r="AO529" i="1"/>
  <c r="AP523" i="1"/>
  <c r="AP524" i="1"/>
  <c r="AP525" i="1"/>
  <c r="AP526" i="1"/>
  <c r="AP527" i="1"/>
  <c r="AP528" i="1"/>
  <c r="AP529" i="1"/>
  <c r="AQ523" i="1"/>
  <c r="BQ523" i="1" s="1"/>
  <c r="AQ524" i="1"/>
  <c r="BQ524" i="1" s="1"/>
  <c r="AQ525" i="1"/>
  <c r="BQ525" i="1" s="1"/>
  <c r="AQ526" i="1"/>
  <c r="BQ526" i="1" s="1"/>
  <c r="AQ527" i="1"/>
  <c r="BQ527" i="1" s="1"/>
  <c r="AQ528" i="1"/>
  <c r="BQ528" i="1" s="1"/>
  <c r="AQ529" i="1"/>
  <c r="BQ529" i="1" s="1"/>
  <c r="AR523" i="1"/>
  <c r="AR524" i="1"/>
  <c r="AR525" i="1"/>
  <c r="AR526" i="1"/>
  <c r="AR527" i="1"/>
  <c r="AR528" i="1"/>
  <c r="AR529" i="1"/>
  <c r="AS523" i="1"/>
  <c r="AS524" i="1"/>
  <c r="AS525" i="1"/>
  <c r="AS526" i="1"/>
  <c r="AS527" i="1"/>
  <c r="AS528" i="1"/>
  <c r="AS529" i="1"/>
  <c r="AT523" i="1"/>
  <c r="AT524" i="1"/>
  <c r="AT525" i="1"/>
  <c r="AT526" i="1"/>
  <c r="AT527" i="1"/>
  <c r="AT528" i="1"/>
  <c r="AT529" i="1"/>
  <c r="AU523" i="1"/>
  <c r="AU524" i="1"/>
  <c r="AU525" i="1"/>
  <c r="AU526" i="1"/>
  <c r="AU527" i="1"/>
  <c r="AU528" i="1"/>
  <c r="AU529" i="1"/>
  <c r="AV523" i="1"/>
  <c r="AV524" i="1"/>
  <c r="AV525" i="1"/>
  <c r="AV526" i="1"/>
  <c r="AV527" i="1"/>
  <c r="AV528" i="1"/>
  <c r="AV529" i="1"/>
  <c r="AW523" i="1"/>
  <c r="AW524" i="1"/>
  <c r="AW525" i="1"/>
  <c r="AW526" i="1"/>
  <c r="AW527" i="1"/>
  <c r="AW528" i="1"/>
  <c r="AW529" i="1"/>
  <c r="AX523" i="1"/>
  <c r="AX524" i="1"/>
  <c r="AX525" i="1"/>
  <c r="AX526" i="1"/>
  <c r="AX527" i="1"/>
  <c r="AX528" i="1"/>
  <c r="AX529" i="1"/>
  <c r="AY523" i="1"/>
  <c r="AY524" i="1"/>
  <c r="AY525" i="1"/>
  <c r="AY526" i="1"/>
  <c r="AY527" i="1"/>
  <c r="AY528" i="1"/>
  <c r="AY529" i="1"/>
  <c r="AZ523" i="1"/>
  <c r="AZ524" i="1"/>
  <c r="AZ525" i="1"/>
  <c r="AZ526" i="1"/>
  <c r="AZ527" i="1"/>
  <c r="AZ528" i="1"/>
  <c r="AZ529" i="1"/>
  <c r="BA523" i="1"/>
  <c r="BA524" i="1"/>
  <c r="BA525" i="1"/>
  <c r="BA526" i="1"/>
  <c r="BA527" i="1"/>
  <c r="BA528" i="1"/>
  <c r="BA529" i="1"/>
  <c r="BB523" i="1"/>
  <c r="BC523" i="1" s="1"/>
  <c r="BB524" i="1"/>
  <c r="BC524" i="1" s="1"/>
  <c r="BB525" i="1"/>
  <c r="BC525" i="1" s="1"/>
  <c r="BB526" i="1"/>
  <c r="BC526" i="1" s="1"/>
  <c r="BB527" i="1"/>
  <c r="BC527" i="1" s="1"/>
  <c r="BB528" i="1"/>
  <c r="BC528" i="1" s="1"/>
  <c r="BB529" i="1"/>
  <c r="BC529" i="1" s="1"/>
  <c r="BE523" i="1"/>
  <c r="BE524" i="1"/>
  <c r="BE525" i="1"/>
  <c r="BE526" i="1"/>
  <c r="BE527" i="1"/>
  <c r="BE528" i="1"/>
  <c r="BE529" i="1"/>
  <c r="BF523" i="1"/>
  <c r="BF524" i="1"/>
  <c r="BF525" i="1"/>
  <c r="BF526" i="1"/>
  <c r="BF527" i="1"/>
  <c r="BF528" i="1"/>
  <c r="BF529" i="1"/>
  <c r="BG523" i="1"/>
  <c r="BG524" i="1"/>
  <c r="BG525" i="1"/>
  <c r="BG526" i="1"/>
  <c r="BG527" i="1"/>
  <c r="BG528" i="1"/>
  <c r="BG529" i="1"/>
  <c r="BH523" i="1"/>
  <c r="BH524" i="1"/>
  <c r="BH525" i="1"/>
  <c r="BH526" i="1"/>
  <c r="BH527" i="1"/>
  <c r="BH528" i="1"/>
  <c r="BH529" i="1"/>
  <c r="BI523" i="1"/>
  <c r="BI524" i="1"/>
  <c r="BI525" i="1"/>
  <c r="BI526" i="1"/>
  <c r="BI527" i="1"/>
  <c r="BI528" i="1"/>
  <c r="BI529" i="1"/>
  <c r="BJ523" i="1"/>
  <c r="BJ524" i="1"/>
  <c r="BJ525" i="1"/>
  <c r="BJ526" i="1"/>
  <c r="BJ527" i="1"/>
  <c r="BJ528" i="1"/>
  <c r="BJ529" i="1"/>
  <c r="BM523" i="1"/>
  <c r="BM524" i="1"/>
  <c r="BM525" i="1"/>
  <c r="BM526" i="1"/>
  <c r="BM527" i="1"/>
  <c r="BM528" i="1"/>
  <c r="BM529" i="1"/>
  <c r="BN523" i="1"/>
  <c r="BN524" i="1"/>
  <c r="BN525" i="1"/>
  <c r="BN526" i="1"/>
  <c r="BN527" i="1"/>
  <c r="BN528" i="1"/>
  <c r="BN529" i="1"/>
  <c r="AO522" i="1"/>
  <c r="AP522" i="1"/>
  <c r="AQ522" i="1"/>
  <c r="BQ522" i="1" s="1"/>
  <c r="AR522" i="1"/>
  <c r="AS522" i="1"/>
  <c r="AT522" i="1"/>
  <c r="AU522" i="1"/>
  <c r="AV522" i="1"/>
  <c r="AW522" i="1"/>
  <c r="AX522" i="1"/>
  <c r="AY522" i="1"/>
  <c r="AZ522" i="1"/>
  <c r="BA522" i="1"/>
  <c r="BB522" i="1"/>
  <c r="BC522" i="1" s="1"/>
  <c r="BE522" i="1"/>
  <c r="BF522" i="1"/>
  <c r="BG522" i="1"/>
  <c r="BH522" i="1"/>
  <c r="BI522" i="1"/>
  <c r="BJ522" i="1"/>
  <c r="BM522" i="1"/>
  <c r="BN522" i="1"/>
  <c r="AO519" i="1"/>
  <c r="AO520" i="1"/>
  <c r="AO521" i="1"/>
  <c r="AP519" i="1"/>
  <c r="AP520" i="1"/>
  <c r="AP521" i="1"/>
  <c r="AQ519" i="1"/>
  <c r="BQ519" i="1" s="1"/>
  <c r="AQ520" i="1"/>
  <c r="BQ520" i="1" s="1"/>
  <c r="AQ521" i="1"/>
  <c r="BQ521" i="1" s="1"/>
  <c r="AR519" i="1"/>
  <c r="AR520" i="1"/>
  <c r="AR521" i="1"/>
  <c r="AS519" i="1"/>
  <c r="AS520" i="1"/>
  <c r="AS521" i="1"/>
  <c r="AT519" i="1"/>
  <c r="AT520" i="1"/>
  <c r="AT521" i="1"/>
  <c r="AU519" i="1"/>
  <c r="AU520" i="1"/>
  <c r="AU521" i="1"/>
  <c r="AV519" i="1"/>
  <c r="AV520" i="1"/>
  <c r="AV521" i="1"/>
  <c r="AW519" i="1"/>
  <c r="AW520" i="1"/>
  <c r="AW521" i="1"/>
  <c r="AX519" i="1"/>
  <c r="AX520" i="1"/>
  <c r="AX521" i="1"/>
  <c r="AY519" i="1"/>
  <c r="AY520" i="1"/>
  <c r="AY521" i="1"/>
  <c r="AZ519" i="1"/>
  <c r="AZ520" i="1"/>
  <c r="AZ521" i="1"/>
  <c r="BA519" i="1"/>
  <c r="BA520" i="1"/>
  <c r="BA521" i="1"/>
  <c r="BB519" i="1"/>
  <c r="BC519" i="1" s="1"/>
  <c r="BB520" i="1"/>
  <c r="BC520" i="1" s="1"/>
  <c r="BB521" i="1"/>
  <c r="BC521" i="1" s="1"/>
  <c r="BE519" i="1"/>
  <c r="BE520" i="1"/>
  <c r="BE521" i="1"/>
  <c r="BF519" i="1"/>
  <c r="BF520" i="1"/>
  <c r="BF521" i="1"/>
  <c r="BG519" i="1"/>
  <c r="BG520" i="1"/>
  <c r="BG521" i="1"/>
  <c r="BH519" i="1"/>
  <c r="BH520" i="1"/>
  <c r="BH521" i="1"/>
  <c r="BI519" i="1"/>
  <c r="BI520" i="1"/>
  <c r="BI521" i="1"/>
  <c r="BJ519" i="1"/>
  <c r="BJ520" i="1"/>
  <c r="BJ521" i="1"/>
  <c r="BM519" i="1"/>
  <c r="BM520" i="1"/>
  <c r="BM521" i="1"/>
  <c r="BN519" i="1"/>
  <c r="BN520" i="1"/>
  <c r="BN521" i="1"/>
  <c r="AO515" i="1"/>
  <c r="AO516" i="1"/>
  <c r="AO517" i="1"/>
  <c r="AO518" i="1"/>
  <c r="AP515" i="1"/>
  <c r="AP516" i="1"/>
  <c r="AP517" i="1"/>
  <c r="AP518" i="1"/>
  <c r="AQ515" i="1"/>
  <c r="BQ515" i="1" s="1"/>
  <c r="AQ516" i="1"/>
  <c r="BQ516" i="1" s="1"/>
  <c r="AQ517" i="1"/>
  <c r="BQ517" i="1" s="1"/>
  <c r="AQ518" i="1"/>
  <c r="BQ518" i="1" s="1"/>
  <c r="AR515" i="1"/>
  <c r="AR516" i="1"/>
  <c r="AR517" i="1"/>
  <c r="AR518" i="1"/>
  <c r="AS515" i="1"/>
  <c r="AS516" i="1"/>
  <c r="AS517" i="1"/>
  <c r="AS518" i="1"/>
  <c r="AT515" i="1"/>
  <c r="AT516" i="1"/>
  <c r="AT517" i="1"/>
  <c r="AT518" i="1"/>
  <c r="AU515" i="1"/>
  <c r="AU516" i="1"/>
  <c r="AU517" i="1"/>
  <c r="AU518" i="1"/>
  <c r="AV515" i="1"/>
  <c r="AV516" i="1"/>
  <c r="AV517" i="1"/>
  <c r="AV518" i="1"/>
  <c r="AW515" i="1"/>
  <c r="AW516" i="1"/>
  <c r="AW517" i="1"/>
  <c r="AW518" i="1"/>
  <c r="AX515" i="1"/>
  <c r="AX516" i="1"/>
  <c r="AX517" i="1"/>
  <c r="AX518" i="1"/>
  <c r="AY515" i="1"/>
  <c r="AY516" i="1"/>
  <c r="AY517" i="1"/>
  <c r="AY518" i="1"/>
  <c r="AZ515" i="1"/>
  <c r="AZ516" i="1"/>
  <c r="AZ517" i="1"/>
  <c r="AZ518" i="1"/>
  <c r="BA515" i="1"/>
  <c r="BA516" i="1"/>
  <c r="BA517" i="1"/>
  <c r="BA518" i="1"/>
  <c r="BB515" i="1"/>
  <c r="BC515" i="1" s="1"/>
  <c r="BB516" i="1"/>
  <c r="BC516" i="1" s="1"/>
  <c r="BB517" i="1"/>
  <c r="BC517" i="1" s="1"/>
  <c r="BB518" i="1"/>
  <c r="BC518" i="1" s="1"/>
  <c r="BE515" i="1"/>
  <c r="BE516" i="1"/>
  <c r="BE517" i="1"/>
  <c r="BE518" i="1"/>
  <c r="BF515" i="1"/>
  <c r="BF516" i="1"/>
  <c r="BF517" i="1"/>
  <c r="BF518" i="1"/>
  <c r="BG515" i="1"/>
  <c r="BG516" i="1"/>
  <c r="BG517" i="1"/>
  <c r="BG518" i="1"/>
  <c r="BH515" i="1"/>
  <c r="BH516" i="1"/>
  <c r="BH517" i="1"/>
  <c r="BH518" i="1"/>
  <c r="BI515" i="1"/>
  <c r="BI516" i="1"/>
  <c r="BI517" i="1"/>
  <c r="BI518" i="1"/>
  <c r="BJ515" i="1"/>
  <c r="BJ516" i="1"/>
  <c r="BJ517" i="1"/>
  <c r="BJ518" i="1"/>
  <c r="BM515" i="1"/>
  <c r="BM516" i="1"/>
  <c r="BM517" i="1"/>
  <c r="BM518" i="1"/>
  <c r="BN515" i="1"/>
  <c r="BN516" i="1"/>
  <c r="BN517" i="1"/>
  <c r="BN518" i="1"/>
  <c r="AO513" i="1"/>
  <c r="AO514" i="1"/>
  <c r="AP513" i="1"/>
  <c r="AP514" i="1"/>
  <c r="AQ513" i="1"/>
  <c r="BQ513" i="1" s="1"/>
  <c r="AQ514" i="1"/>
  <c r="BQ514" i="1" s="1"/>
  <c r="AR513" i="1"/>
  <c r="AR514" i="1"/>
  <c r="AS513" i="1"/>
  <c r="AS514" i="1"/>
  <c r="AT513" i="1"/>
  <c r="AT514" i="1"/>
  <c r="AU513" i="1"/>
  <c r="AU514" i="1"/>
  <c r="AV513" i="1"/>
  <c r="AV514" i="1"/>
  <c r="AW513" i="1"/>
  <c r="AW514" i="1"/>
  <c r="AX513" i="1"/>
  <c r="AX514" i="1"/>
  <c r="AY513" i="1"/>
  <c r="AY514" i="1"/>
  <c r="AZ513" i="1"/>
  <c r="AZ514" i="1"/>
  <c r="BA513" i="1"/>
  <c r="BA514" i="1"/>
  <c r="BB513" i="1"/>
  <c r="BC513" i="1" s="1"/>
  <c r="BB514" i="1"/>
  <c r="BC514" i="1" s="1"/>
  <c r="BE513" i="1"/>
  <c r="BE514" i="1"/>
  <c r="BF513" i="1"/>
  <c r="BF514" i="1"/>
  <c r="BG513" i="1"/>
  <c r="BG514" i="1"/>
  <c r="BH513" i="1"/>
  <c r="BH514" i="1"/>
  <c r="BI513" i="1"/>
  <c r="BI514" i="1"/>
  <c r="BJ513" i="1"/>
  <c r="BJ514" i="1"/>
  <c r="BM513" i="1"/>
  <c r="BM514" i="1"/>
  <c r="BN513" i="1"/>
  <c r="BN514" i="1"/>
  <c r="AO511" i="1"/>
  <c r="AO512" i="1"/>
  <c r="AP511" i="1"/>
  <c r="AP512" i="1"/>
  <c r="AQ511" i="1"/>
  <c r="BQ511" i="1" s="1"/>
  <c r="AQ512" i="1"/>
  <c r="BQ512" i="1" s="1"/>
  <c r="AR511" i="1"/>
  <c r="AR512" i="1"/>
  <c r="AS511" i="1"/>
  <c r="AS512" i="1"/>
  <c r="AT511" i="1"/>
  <c r="AT512" i="1"/>
  <c r="AU511" i="1"/>
  <c r="AU512" i="1"/>
  <c r="AV511" i="1"/>
  <c r="AV512" i="1"/>
  <c r="AW511" i="1"/>
  <c r="AW512" i="1"/>
  <c r="AX511" i="1"/>
  <c r="AX512" i="1"/>
  <c r="AY511" i="1"/>
  <c r="AY512" i="1"/>
  <c r="AZ511" i="1"/>
  <c r="AZ512" i="1"/>
  <c r="BA511" i="1"/>
  <c r="BA512" i="1"/>
  <c r="BB511" i="1"/>
  <c r="BC511" i="1" s="1"/>
  <c r="BB512" i="1"/>
  <c r="BC512" i="1" s="1"/>
  <c r="BE511" i="1"/>
  <c r="BE512" i="1"/>
  <c r="BF511" i="1"/>
  <c r="BF512" i="1"/>
  <c r="BG511" i="1"/>
  <c r="BG512" i="1"/>
  <c r="BH511" i="1"/>
  <c r="BH512" i="1"/>
  <c r="BI511" i="1"/>
  <c r="BI512" i="1"/>
  <c r="BJ511" i="1"/>
  <c r="BJ512" i="1"/>
  <c r="BM511" i="1"/>
  <c r="BM512" i="1"/>
  <c r="BN511" i="1"/>
  <c r="BN512" i="1"/>
  <c r="AO492" i="1"/>
  <c r="AP492" i="1"/>
  <c r="AQ492" i="1"/>
  <c r="BQ492" i="1" s="1"/>
  <c r="AR492" i="1"/>
  <c r="AS492" i="1"/>
  <c r="AT492" i="1"/>
  <c r="AU492" i="1"/>
  <c r="AV492" i="1"/>
  <c r="AW492" i="1"/>
  <c r="AX492" i="1"/>
  <c r="AY492" i="1"/>
  <c r="AZ492" i="1"/>
  <c r="BA492" i="1"/>
  <c r="BB492" i="1"/>
  <c r="BC492" i="1" s="1"/>
  <c r="BE492" i="1"/>
  <c r="BF492" i="1"/>
  <c r="BG492" i="1"/>
  <c r="BH492" i="1"/>
  <c r="BI492" i="1"/>
  <c r="BJ492" i="1"/>
  <c r="BM492" i="1"/>
  <c r="BN492" i="1"/>
  <c r="AO493" i="1"/>
  <c r="AP493" i="1"/>
  <c r="AQ493" i="1"/>
  <c r="BQ493" i="1" s="1"/>
  <c r="AR493" i="1"/>
  <c r="AS493" i="1"/>
  <c r="AT493" i="1"/>
  <c r="AU493" i="1"/>
  <c r="AV493" i="1"/>
  <c r="AW493" i="1"/>
  <c r="AX493" i="1"/>
  <c r="AY493" i="1"/>
  <c r="AZ493" i="1"/>
  <c r="BA493" i="1"/>
  <c r="BB493" i="1"/>
  <c r="BC493" i="1" s="1"/>
  <c r="BE493" i="1"/>
  <c r="BF493" i="1"/>
  <c r="BG493" i="1"/>
  <c r="BH493" i="1"/>
  <c r="BI493" i="1"/>
  <c r="BJ493" i="1"/>
  <c r="BM493" i="1"/>
  <c r="BN493" i="1"/>
  <c r="AO494" i="1"/>
  <c r="AP494" i="1"/>
  <c r="AQ494" i="1"/>
  <c r="BQ494" i="1" s="1"/>
  <c r="AR494" i="1"/>
  <c r="AS494" i="1"/>
  <c r="AT494" i="1"/>
  <c r="AU494" i="1"/>
  <c r="AV494" i="1"/>
  <c r="AW494" i="1"/>
  <c r="AX494" i="1"/>
  <c r="AY494" i="1"/>
  <c r="AZ494" i="1"/>
  <c r="BA494" i="1"/>
  <c r="BB494" i="1"/>
  <c r="BC494" i="1" s="1"/>
  <c r="BE494" i="1"/>
  <c r="BF494" i="1"/>
  <c r="BG494" i="1"/>
  <c r="BH494" i="1"/>
  <c r="BI494" i="1"/>
  <c r="BJ494" i="1"/>
  <c r="BM494" i="1"/>
  <c r="BN494" i="1"/>
  <c r="AO495" i="1"/>
  <c r="AP495" i="1"/>
  <c r="AQ495" i="1"/>
  <c r="BQ495" i="1" s="1"/>
  <c r="AR495" i="1"/>
  <c r="AS495" i="1"/>
  <c r="AT495" i="1"/>
  <c r="AU495" i="1"/>
  <c r="AV495" i="1"/>
  <c r="AW495" i="1"/>
  <c r="AX495" i="1"/>
  <c r="AY495" i="1"/>
  <c r="AZ495" i="1"/>
  <c r="BA495" i="1"/>
  <c r="BB495" i="1"/>
  <c r="BC495" i="1" s="1"/>
  <c r="BE495" i="1"/>
  <c r="BF495" i="1"/>
  <c r="BG495" i="1"/>
  <c r="BH495" i="1"/>
  <c r="BI495" i="1"/>
  <c r="BJ495" i="1"/>
  <c r="BM495" i="1"/>
  <c r="BN495" i="1"/>
  <c r="AO496" i="1"/>
  <c r="AP496" i="1"/>
  <c r="AQ496" i="1"/>
  <c r="BQ496" i="1" s="1"/>
  <c r="AR496" i="1"/>
  <c r="AS496" i="1"/>
  <c r="AT496" i="1"/>
  <c r="AU496" i="1"/>
  <c r="AV496" i="1"/>
  <c r="AW496" i="1"/>
  <c r="AX496" i="1"/>
  <c r="AY496" i="1"/>
  <c r="AZ496" i="1"/>
  <c r="BA496" i="1"/>
  <c r="BB496" i="1"/>
  <c r="BC496" i="1" s="1"/>
  <c r="BE496" i="1"/>
  <c r="BF496" i="1"/>
  <c r="BG496" i="1"/>
  <c r="BH496" i="1"/>
  <c r="BI496" i="1"/>
  <c r="BJ496" i="1"/>
  <c r="BM496" i="1"/>
  <c r="BN496" i="1"/>
  <c r="AO497" i="1"/>
  <c r="AP497" i="1"/>
  <c r="AQ497" i="1"/>
  <c r="BQ497" i="1" s="1"/>
  <c r="AR497" i="1"/>
  <c r="AS497" i="1"/>
  <c r="AT497" i="1"/>
  <c r="AU497" i="1"/>
  <c r="AV497" i="1"/>
  <c r="AW497" i="1"/>
  <c r="AX497" i="1"/>
  <c r="AY497" i="1"/>
  <c r="AZ497" i="1"/>
  <c r="BA497" i="1"/>
  <c r="BB497" i="1"/>
  <c r="BC497" i="1" s="1"/>
  <c r="BE497" i="1"/>
  <c r="BF497" i="1"/>
  <c r="BG497" i="1"/>
  <c r="BH497" i="1"/>
  <c r="BI497" i="1"/>
  <c r="BJ497" i="1"/>
  <c r="BM497" i="1"/>
  <c r="BN497" i="1"/>
  <c r="AO498" i="1"/>
  <c r="AP498" i="1"/>
  <c r="AQ498" i="1"/>
  <c r="BQ498" i="1" s="1"/>
  <c r="AR498" i="1"/>
  <c r="AS498" i="1"/>
  <c r="AT498" i="1"/>
  <c r="AU498" i="1"/>
  <c r="AV498" i="1"/>
  <c r="AW498" i="1"/>
  <c r="AX498" i="1"/>
  <c r="AY498" i="1"/>
  <c r="AZ498" i="1"/>
  <c r="BA498" i="1"/>
  <c r="BB498" i="1"/>
  <c r="BC498" i="1" s="1"/>
  <c r="BE498" i="1"/>
  <c r="BF498" i="1"/>
  <c r="BG498" i="1"/>
  <c r="BH498" i="1"/>
  <c r="BI498" i="1"/>
  <c r="BJ498" i="1"/>
  <c r="BM498" i="1"/>
  <c r="BN498" i="1"/>
  <c r="AO499" i="1"/>
  <c r="AP499" i="1"/>
  <c r="AQ499" i="1"/>
  <c r="BQ499" i="1" s="1"/>
  <c r="AR499" i="1"/>
  <c r="AS499" i="1"/>
  <c r="AT499" i="1"/>
  <c r="AU499" i="1"/>
  <c r="AV499" i="1"/>
  <c r="AW499" i="1"/>
  <c r="AX499" i="1"/>
  <c r="AY499" i="1"/>
  <c r="AZ499" i="1"/>
  <c r="BA499" i="1"/>
  <c r="BB499" i="1"/>
  <c r="BC499" i="1" s="1"/>
  <c r="BE499" i="1"/>
  <c r="BF499" i="1"/>
  <c r="BG499" i="1"/>
  <c r="BH499" i="1"/>
  <c r="BI499" i="1"/>
  <c r="BJ499" i="1"/>
  <c r="BM499" i="1"/>
  <c r="BN499" i="1"/>
  <c r="AO500" i="1"/>
  <c r="AP500" i="1"/>
  <c r="AQ500" i="1"/>
  <c r="BQ500" i="1" s="1"/>
  <c r="AR500" i="1"/>
  <c r="AS500" i="1"/>
  <c r="AT500" i="1"/>
  <c r="AU500" i="1"/>
  <c r="AV500" i="1"/>
  <c r="AW500" i="1"/>
  <c r="AX500" i="1"/>
  <c r="AY500" i="1"/>
  <c r="AZ500" i="1"/>
  <c r="BA500" i="1"/>
  <c r="BB500" i="1"/>
  <c r="BC500" i="1" s="1"/>
  <c r="BE500" i="1"/>
  <c r="BF500" i="1"/>
  <c r="BG500" i="1"/>
  <c r="BH500" i="1"/>
  <c r="BI500" i="1"/>
  <c r="BJ500" i="1"/>
  <c r="BM500" i="1"/>
  <c r="BN500" i="1"/>
  <c r="AO501" i="1"/>
  <c r="AP501" i="1"/>
  <c r="AQ501" i="1"/>
  <c r="BQ501" i="1" s="1"/>
  <c r="AR501" i="1"/>
  <c r="AS501" i="1"/>
  <c r="AT501" i="1"/>
  <c r="AU501" i="1"/>
  <c r="AV501" i="1"/>
  <c r="AW501" i="1"/>
  <c r="AX501" i="1"/>
  <c r="AY501" i="1"/>
  <c r="AZ501" i="1"/>
  <c r="BA501" i="1"/>
  <c r="BB501" i="1"/>
  <c r="BC501" i="1" s="1"/>
  <c r="BE501" i="1"/>
  <c r="BF501" i="1"/>
  <c r="BG501" i="1"/>
  <c r="BH501" i="1"/>
  <c r="BI501" i="1"/>
  <c r="BJ501" i="1"/>
  <c r="BM501" i="1"/>
  <c r="BN501" i="1"/>
  <c r="AO502" i="1"/>
  <c r="AP502" i="1"/>
  <c r="AQ502" i="1"/>
  <c r="BQ502" i="1" s="1"/>
  <c r="AR502" i="1"/>
  <c r="AS502" i="1"/>
  <c r="AT502" i="1"/>
  <c r="AU502" i="1"/>
  <c r="AV502" i="1"/>
  <c r="AW502" i="1"/>
  <c r="AX502" i="1"/>
  <c r="AY502" i="1"/>
  <c r="AZ502" i="1"/>
  <c r="BA502" i="1"/>
  <c r="BB502" i="1"/>
  <c r="BC502" i="1" s="1"/>
  <c r="BE502" i="1"/>
  <c r="BF502" i="1"/>
  <c r="BG502" i="1"/>
  <c r="BH502" i="1"/>
  <c r="BI502" i="1"/>
  <c r="BJ502" i="1"/>
  <c r="BM502" i="1"/>
  <c r="BN502" i="1"/>
  <c r="AO503" i="1"/>
  <c r="AP503" i="1"/>
  <c r="AQ503" i="1"/>
  <c r="BQ503" i="1" s="1"/>
  <c r="AR503" i="1"/>
  <c r="AS503" i="1"/>
  <c r="AT503" i="1"/>
  <c r="AU503" i="1"/>
  <c r="AV503" i="1"/>
  <c r="AW503" i="1"/>
  <c r="AX503" i="1"/>
  <c r="AY503" i="1"/>
  <c r="AZ503" i="1"/>
  <c r="BA503" i="1"/>
  <c r="BB503" i="1"/>
  <c r="BC503" i="1" s="1"/>
  <c r="BE503" i="1"/>
  <c r="BF503" i="1"/>
  <c r="BG503" i="1"/>
  <c r="BH503" i="1"/>
  <c r="BI503" i="1"/>
  <c r="BJ503" i="1"/>
  <c r="BM503" i="1"/>
  <c r="BN503" i="1"/>
  <c r="AO504" i="1"/>
  <c r="AP504" i="1"/>
  <c r="AQ504" i="1"/>
  <c r="BQ504" i="1" s="1"/>
  <c r="AR504" i="1"/>
  <c r="AS504" i="1"/>
  <c r="AT504" i="1"/>
  <c r="AU504" i="1"/>
  <c r="AV504" i="1"/>
  <c r="AW504" i="1"/>
  <c r="AX504" i="1"/>
  <c r="AY504" i="1"/>
  <c r="AZ504" i="1"/>
  <c r="BA504" i="1"/>
  <c r="BB504" i="1"/>
  <c r="BC504" i="1" s="1"/>
  <c r="BE504" i="1"/>
  <c r="BF504" i="1"/>
  <c r="BG504" i="1"/>
  <c r="BH504" i="1"/>
  <c r="BI504" i="1"/>
  <c r="BJ504" i="1"/>
  <c r="BM504" i="1"/>
  <c r="BN504" i="1"/>
  <c r="AO505" i="1"/>
  <c r="AP505" i="1"/>
  <c r="AQ505" i="1"/>
  <c r="BQ505" i="1" s="1"/>
  <c r="AR505" i="1"/>
  <c r="AS505" i="1"/>
  <c r="AT505" i="1"/>
  <c r="AU505" i="1"/>
  <c r="AV505" i="1"/>
  <c r="AW505" i="1"/>
  <c r="AX505" i="1"/>
  <c r="AY505" i="1"/>
  <c r="AZ505" i="1"/>
  <c r="BA505" i="1"/>
  <c r="BB505" i="1"/>
  <c r="BC505" i="1" s="1"/>
  <c r="BE505" i="1"/>
  <c r="BF505" i="1"/>
  <c r="BG505" i="1"/>
  <c r="BH505" i="1"/>
  <c r="BI505" i="1"/>
  <c r="BJ505" i="1"/>
  <c r="BM505" i="1"/>
  <c r="BN505" i="1"/>
  <c r="AO506" i="1"/>
  <c r="AP506" i="1"/>
  <c r="AQ506" i="1"/>
  <c r="BQ506" i="1" s="1"/>
  <c r="AR506" i="1"/>
  <c r="AS506" i="1"/>
  <c r="AT506" i="1"/>
  <c r="AU506" i="1"/>
  <c r="AV506" i="1"/>
  <c r="AW506" i="1"/>
  <c r="AX506" i="1"/>
  <c r="AY506" i="1"/>
  <c r="AZ506" i="1"/>
  <c r="BA506" i="1"/>
  <c r="BB506" i="1"/>
  <c r="BC506" i="1" s="1"/>
  <c r="BE506" i="1"/>
  <c r="BF506" i="1"/>
  <c r="BG506" i="1"/>
  <c r="BH506" i="1"/>
  <c r="BI506" i="1"/>
  <c r="BJ506" i="1"/>
  <c r="BM506" i="1"/>
  <c r="BN506" i="1"/>
  <c r="AO507" i="1"/>
  <c r="AP507" i="1"/>
  <c r="AQ507" i="1"/>
  <c r="BQ507" i="1" s="1"/>
  <c r="AR507" i="1"/>
  <c r="AS507" i="1"/>
  <c r="AT507" i="1"/>
  <c r="AU507" i="1"/>
  <c r="AV507" i="1"/>
  <c r="AW507" i="1"/>
  <c r="AX507" i="1"/>
  <c r="AY507" i="1"/>
  <c r="AZ507" i="1"/>
  <c r="BA507" i="1"/>
  <c r="BB507" i="1"/>
  <c r="BC507" i="1" s="1"/>
  <c r="BE507" i="1"/>
  <c r="BF507" i="1"/>
  <c r="BG507" i="1"/>
  <c r="BH507" i="1"/>
  <c r="BI507" i="1"/>
  <c r="BJ507" i="1"/>
  <c r="BM507" i="1"/>
  <c r="BN507" i="1"/>
  <c r="AO508" i="1"/>
  <c r="AP508" i="1"/>
  <c r="AQ508" i="1"/>
  <c r="BQ508" i="1" s="1"/>
  <c r="AR508" i="1"/>
  <c r="AS508" i="1"/>
  <c r="AT508" i="1"/>
  <c r="AU508" i="1"/>
  <c r="AV508" i="1"/>
  <c r="AW508" i="1"/>
  <c r="AX508" i="1"/>
  <c r="AY508" i="1"/>
  <c r="AZ508" i="1"/>
  <c r="BA508" i="1"/>
  <c r="BB508" i="1"/>
  <c r="BC508" i="1" s="1"/>
  <c r="BE508" i="1"/>
  <c r="BF508" i="1"/>
  <c r="BG508" i="1"/>
  <c r="BH508" i="1"/>
  <c r="BI508" i="1"/>
  <c r="BJ508" i="1"/>
  <c r="BM508" i="1"/>
  <c r="BN508" i="1"/>
  <c r="AO509" i="1"/>
  <c r="AP509" i="1"/>
  <c r="AQ509" i="1"/>
  <c r="BQ509" i="1" s="1"/>
  <c r="AR509" i="1"/>
  <c r="AS509" i="1"/>
  <c r="AT509" i="1"/>
  <c r="AU509" i="1"/>
  <c r="AV509" i="1"/>
  <c r="AW509" i="1"/>
  <c r="AX509" i="1"/>
  <c r="AY509" i="1"/>
  <c r="AZ509" i="1"/>
  <c r="BA509" i="1"/>
  <c r="BB509" i="1"/>
  <c r="BC509" i="1" s="1"/>
  <c r="BE509" i="1"/>
  <c r="BF509" i="1"/>
  <c r="BG509" i="1"/>
  <c r="BH509" i="1"/>
  <c r="BI509" i="1"/>
  <c r="BJ509" i="1"/>
  <c r="BM509" i="1"/>
  <c r="BN509" i="1"/>
  <c r="AO510" i="1"/>
  <c r="AP510" i="1"/>
  <c r="AQ510" i="1"/>
  <c r="BQ510" i="1" s="1"/>
  <c r="AR510" i="1"/>
  <c r="AS510" i="1"/>
  <c r="AT510" i="1"/>
  <c r="AU510" i="1"/>
  <c r="AV510" i="1"/>
  <c r="AW510" i="1"/>
  <c r="AX510" i="1"/>
  <c r="AY510" i="1"/>
  <c r="AZ510" i="1"/>
  <c r="BA510" i="1"/>
  <c r="BB510" i="1"/>
  <c r="BC510" i="1" s="1"/>
  <c r="BE510" i="1"/>
  <c r="BF510" i="1"/>
  <c r="BG510" i="1"/>
  <c r="BH510" i="1"/>
  <c r="BI510" i="1"/>
  <c r="BJ510" i="1"/>
  <c r="BM510" i="1"/>
  <c r="BN510" i="1"/>
  <c r="AO271" i="1"/>
  <c r="AP271" i="1"/>
  <c r="AQ271" i="1"/>
  <c r="BQ271" i="1" s="1"/>
  <c r="AR271" i="1"/>
  <c r="AS271" i="1"/>
  <c r="AT271" i="1"/>
  <c r="AU271" i="1"/>
  <c r="AV271" i="1"/>
  <c r="AW271" i="1"/>
  <c r="AX271" i="1"/>
  <c r="AY271" i="1"/>
  <c r="AZ271" i="1"/>
  <c r="BA271" i="1"/>
  <c r="BB271" i="1"/>
  <c r="BC271" i="1" s="1"/>
  <c r="BE271" i="1"/>
  <c r="BF271" i="1"/>
  <c r="BG271" i="1"/>
  <c r="BH271" i="1"/>
  <c r="BI271" i="1"/>
  <c r="BJ271" i="1"/>
  <c r="BM271" i="1"/>
  <c r="BN271" i="1"/>
  <c r="AO302" i="1"/>
  <c r="AP302" i="1"/>
  <c r="AQ302" i="1"/>
  <c r="BQ302" i="1" s="1"/>
  <c r="AR302" i="1"/>
  <c r="AS302" i="1"/>
  <c r="AT302" i="1"/>
  <c r="AU302" i="1"/>
  <c r="AV302" i="1"/>
  <c r="AW302" i="1"/>
  <c r="AX302" i="1"/>
  <c r="AY302" i="1"/>
  <c r="AZ302" i="1"/>
  <c r="BA302" i="1"/>
  <c r="BB302" i="1"/>
  <c r="BC302" i="1" s="1"/>
  <c r="BE302" i="1"/>
  <c r="BF302" i="1"/>
  <c r="BG302" i="1"/>
  <c r="BH302" i="1"/>
  <c r="BI302" i="1"/>
  <c r="BJ302" i="1"/>
  <c r="BM302" i="1"/>
  <c r="BN302" i="1"/>
  <c r="AO272" i="1"/>
  <c r="AP272" i="1"/>
  <c r="AQ272" i="1"/>
  <c r="BQ272" i="1" s="1"/>
  <c r="AR272" i="1"/>
  <c r="AS272" i="1"/>
  <c r="AT272" i="1"/>
  <c r="AU272" i="1"/>
  <c r="AV272" i="1"/>
  <c r="AW272" i="1"/>
  <c r="AX272" i="1"/>
  <c r="AY272" i="1"/>
  <c r="AZ272" i="1"/>
  <c r="BA272" i="1"/>
  <c r="BB272" i="1"/>
  <c r="BC272" i="1" s="1"/>
  <c r="BE272" i="1"/>
  <c r="BF272" i="1"/>
  <c r="BG272" i="1"/>
  <c r="BH272" i="1"/>
  <c r="BI272" i="1"/>
  <c r="BJ272" i="1"/>
  <c r="BM272" i="1"/>
  <c r="BN272" i="1"/>
  <c r="AO303" i="1"/>
  <c r="AP303" i="1"/>
  <c r="AQ303" i="1"/>
  <c r="BQ303" i="1" s="1"/>
  <c r="AR303" i="1"/>
  <c r="AS303" i="1"/>
  <c r="AT303" i="1"/>
  <c r="AU303" i="1"/>
  <c r="AV303" i="1"/>
  <c r="AW303" i="1"/>
  <c r="AX303" i="1"/>
  <c r="AY303" i="1"/>
  <c r="AZ303" i="1"/>
  <c r="BA303" i="1"/>
  <c r="BB303" i="1"/>
  <c r="BC303" i="1" s="1"/>
  <c r="BE303" i="1"/>
  <c r="BF303" i="1"/>
  <c r="BG303" i="1"/>
  <c r="BH303" i="1"/>
  <c r="BI303" i="1"/>
  <c r="BJ303" i="1"/>
  <c r="BM303" i="1"/>
  <c r="BN303" i="1"/>
  <c r="AO304" i="1"/>
  <c r="AP304" i="1"/>
  <c r="AQ304" i="1"/>
  <c r="BQ304" i="1" s="1"/>
  <c r="AR304" i="1"/>
  <c r="AS304" i="1"/>
  <c r="AT304" i="1"/>
  <c r="AU304" i="1"/>
  <c r="AV304" i="1"/>
  <c r="AW304" i="1"/>
  <c r="AX304" i="1"/>
  <c r="AY304" i="1"/>
  <c r="AZ304" i="1"/>
  <c r="BA304" i="1"/>
  <c r="BB304" i="1"/>
  <c r="BC304" i="1" s="1"/>
  <c r="BE304" i="1"/>
  <c r="BF304" i="1"/>
  <c r="BG304" i="1"/>
  <c r="BH304" i="1"/>
  <c r="BI304" i="1"/>
  <c r="BJ304" i="1"/>
  <c r="BM304" i="1"/>
  <c r="BN304" i="1"/>
  <c r="AO305" i="1"/>
  <c r="AP305" i="1"/>
  <c r="AQ305" i="1"/>
  <c r="BQ305" i="1" s="1"/>
  <c r="AR305" i="1"/>
  <c r="AS305" i="1"/>
  <c r="AT305" i="1"/>
  <c r="AU305" i="1"/>
  <c r="AV305" i="1"/>
  <c r="AW305" i="1"/>
  <c r="AX305" i="1"/>
  <c r="AY305" i="1"/>
  <c r="AZ305" i="1"/>
  <c r="BA305" i="1"/>
  <c r="BB305" i="1"/>
  <c r="BC305" i="1" s="1"/>
  <c r="BE305" i="1"/>
  <c r="BF305" i="1"/>
  <c r="BG305" i="1"/>
  <c r="BH305" i="1"/>
  <c r="BI305" i="1"/>
  <c r="BJ305" i="1"/>
  <c r="BM305" i="1"/>
  <c r="BN305" i="1"/>
  <c r="AO306" i="1"/>
  <c r="AP306" i="1"/>
  <c r="AQ306" i="1"/>
  <c r="BQ306" i="1" s="1"/>
  <c r="AR306" i="1"/>
  <c r="AS306" i="1"/>
  <c r="AT306" i="1"/>
  <c r="AU306" i="1"/>
  <c r="AV306" i="1"/>
  <c r="AW306" i="1"/>
  <c r="AX306" i="1"/>
  <c r="AY306" i="1"/>
  <c r="AZ306" i="1"/>
  <c r="BA306" i="1"/>
  <c r="BB306" i="1"/>
  <c r="BC306" i="1" s="1"/>
  <c r="BE306" i="1"/>
  <c r="BF306" i="1"/>
  <c r="BG306" i="1"/>
  <c r="BH306" i="1"/>
  <c r="BI306" i="1"/>
  <c r="BJ306" i="1"/>
  <c r="BM306" i="1"/>
  <c r="BN306" i="1"/>
  <c r="AO307" i="1"/>
  <c r="AP307" i="1"/>
  <c r="AQ307" i="1"/>
  <c r="BQ307" i="1" s="1"/>
  <c r="AR307" i="1"/>
  <c r="AS307" i="1"/>
  <c r="AT307" i="1"/>
  <c r="AU307" i="1"/>
  <c r="AV307" i="1"/>
  <c r="AW307" i="1"/>
  <c r="AX307" i="1"/>
  <c r="AY307" i="1"/>
  <c r="AZ307" i="1"/>
  <c r="BA307" i="1"/>
  <c r="BB307" i="1"/>
  <c r="BC307" i="1" s="1"/>
  <c r="BE307" i="1"/>
  <c r="BF307" i="1"/>
  <c r="BG307" i="1"/>
  <c r="BH307" i="1"/>
  <c r="BI307" i="1"/>
  <c r="BJ307" i="1"/>
  <c r="BM307" i="1"/>
  <c r="BN307" i="1"/>
  <c r="AO308" i="1"/>
  <c r="AP308" i="1"/>
  <c r="AQ308" i="1"/>
  <c r="BQ308" i="1" s="1"/>
  <c r="AR308" i="1"/>
  <c r="AS308" i="1"/>
  <c r="AT308" i="1"/>
  <c r="AU308" i="1"/>
  <c r="AV308" i="1"/>
  <c r="AW308" i="1"/>
  <c r="AX308" i="1"/>
  <c r="AY308" i="1"/>
  <c r="AZ308" i="1"/>
  <c r="BA308" i="1"/>
  <c r="BB308" i="1"/>
  <c r="BC308" i="1" s="1"/>
  <c r="BE308" i="1"/>
  <c r="BF308" i="1"/>
  <c r="BG308" i="1"/>
  <c r="BH308" i="1"/>
  <c r="BI308" i="1"/>
  <c r="BJ308" i="1"/>
  <c r="BM308" i="1"/>
  <c r="BN308" i="1"/>
  <c r="AO309" i="1"/>
  <c r="AP309" i="1"/>
  <c r="AQ309" i="1"/>
  <c r="BQ309" i="1" s="1"/>
  <c r="AR309" i="1"/>
  <c r="AS309" i="1"/>
  <c r="AT309" i="1"/>
  <c r="AU309" i="1"/>
  <c r="AV309" i="1"/>
  <c r="AW309" i="1"/>
  <c r="AX309" i="1"/>
  <c r="AY309" i="1"/>
  <c r="AZ309" i="1"/>
  <c r="BA309" i="1"/>
  <c r="BB309" i="1"/>
  <c r="BC309" i="1" s="1"/>
  <c r="BE309" i="1"/>
  <c r="BF309" i="1"/>
  <c r="BG309" i="1"/>
  <c r="BH309" i="1"/>
  <c r="BI309" i="1"/>
  <c r="BJ309" i="1"/>
  <c r="BM309" i="1"/>
  <c r="BN309" i="1"/>
  <c r="AO310" i="1"/>
  <c r="AP310" i="1"/>
  <c r="AQ310" i="1"/>
  <c r="BQ310" i="1" s="1"/>
  <c r="AR310" i="1"/>
  <c r="AS310" i="1"/>
  <c r="AT310" i="1"/>
  <c r="AU310" i="1"/>
  <c r="AV310" i="1"/>
  <c r="AW310" i="1"/>
  <c r="AX310" i="1"/>
  <c r="AY310" i="1"/>
  <c r="AZ310" i="1"/>
  <c r="BA310" i="1"/>
  <c r="BB310" i="1"/>
  <c r="BC310" i="1" s="1"/>
  <c r="BE310" i="1"/>
  <c r="BF310" i="1"/>
  <c r="BG310" i="1"/>
  <c r="BH310" i="1"/>
  <c r="BI310" i="1"/>
  <c r="BJ310" i="1"/>
  <c r="BM310" i="1"/>
  <c r="BN310" i="1"/>
  <c r="AO311" i="1"/>
  <c r="AP311" i="1"/>
  <c r="AQ311" i="1"/>
  <c r="BQ311" i="1" s="1"/>
  <c r="AR311" i="1"/>
  <c r="AS311" i="1"/>
  <c r="AT311" i="1"/>
  <c r="AU311" i="1"/>
  <c r="AV311" i="1"/>
  <c r="AW311" i="1"/>
  <c r="AX311" i="1"/>
  <c r="AY311" i="1"/>
  <c r="AZ311" i="1"/>
  <c r="BA311" i="1"/>
  <c r="BB311" i="1"/>
  <c r="BC311" i="1" s="1"/>
  <c r="BE311" i="1"/>
  <c r="BF311" i="1"/>
  <c r="BG311" i="1"/>
  <c r="BH311" i="1"/>
  <c r="BI311" i="1"/>
  <c r="BJ311" i="1"/>
  <c r="BM311" i="1"/>
  <c r="BN311" i="1"/>
  <c r="AO312" i="1"/>
  <c r="AP312" i="1"/>
  <c r="AQ312" i="1"/>
  <c r="BQ312" i="1" s="1"/>
  <c r="AR312" i="1"/>
  <c r="AS312" i="1"/>
  <c r="AT312" i="1"/>
  <c r="AU312" i="1"/>
  <c r="AV312" i="1"/>
  <c r="AW312" i="1"/>
  <c r="AX312" i="1"/>
  <c r="AY312" i="1"/>
  <c r="AZ312" i="1"/>
  <c r="BA312" i="1"/>
  <c r="BB312" i="1"/>
  <c r="BC312" i="1" s="1"/>
  <c r="BE312" i="1"/>
  <c r="BF312" i="1"/>
  <c r="BG312" i="1"/>
  <c r="BH312" i="1"/>
  <c r="BI312" i="1"/>
  <c r="BJ312" i="1"/>
  <c r="BM312" i="1"/>
  <c r="BN312" i="1"/>
  <c r="AO313" i="1"/>
  <c r="AP313" i="1"/>
  <c r="AQ313" i="1"/>
  <c r="BQ313" i="1" s="1"/>
  <c r="AR313" i="1"/>
  <c r="AS313" i="1"/>
  <c r="AT313" i="1"/>
  <c r="AU313" i="1"/>
  <c r="AV313" i="1"/>
  <c r="AW313" i="1"/>
  <c r="AX313" i="1"/>
  <c r="AY313" i="1"/>
  <c r="AZ313" i="1"/>
  <c r="BA313" i="1"/>
  <c r="BB313" i="1"/>
  <c r="BC313" i="1" s="1"/>
  <c r="BE313" i="1"/>
  <c r="BF313" i="1"/>
  <c r="BG313" i="1"/>
  <c r="BH313" i="1"/>
  <c r="BI313" i="1"/>
  <c r="BJ313" i="1"/>
  <c r="BM313" i="1"/>
  <c r="BN313" i="1"/>
  <c r="AO314" i="1"/>
  <c r="AP314" i="1"/>
  <c r="AQ314" i="1"/>
  <c r="BQ314" i="1" s="1"/>
  <c r="AR314" i="1"/>
  <c r="AS314" i="1"/>
  <c r="AT314" i="1"/>
  <c r="AU314" i="1"/>
  <c r="AV314" i="1"/>
  <c r="AW314" i="1"/>
  <c r="AX314" i="1"/>
  <c r="AY314" i="1"/>
  <c r="AZ314" i="1"/>
  <c r="BA314" i="1"/>
  <c r="BB314" i="1"/>
  <c r="BC314" i="1" s="1"/>
  <c r="BE314" i="1"/>
  <c r="BF314" i="1"/>
  <c r="BG314" i="1"/>
  <c r="BH314" i="1"/>
  <c r="BI314" i="1"/>
  <c r="BJ314" i="1"/>
  <c r="BM314" i="1"/>
  <c r="BN314" i="1"/>
  <c r="AO273" i="1"/>
  <c r="AP273" i="1"/>
  <c r="AQ273" i="1"/>
  <c r="BQ273" i="1" s="1"/>
  <c r="AR273" i="1"/>
  <c r="AS273" i="1"/>
  <c r="AT273" i="1"/>
  <c r="AU273" i="1"/>
  <c r="AV273" i="1"/>
  <c r="AW273" i="1"/>
  <c r="AX273" i="1"/>
  <c r="AY273" i="1"/>
  <c r="AZ273" i="1"/>
  <c r="BA273" i="1"/>
  <c r="BB273" i="1"/>
  <c r="BC273" i="1" s="1"/>
  <c r="BE273" i="1"/>
  <c r="BF273" i="1"/>
  <c r="BG273" i="1"/>
  <c r="BH273" i="1"/>
  <c r="BI273" i="1"/>
  <c r="BJ273" i="1"/>
  <c r="BM273" i="1"/>
  <c r="BN273" i="1"/>
  <c r="AO315" i="1"/>
  <c r="AP315" i="1"/>
  <c r="AQ315" i="1"/>
  <c r="BQ315" i="1" s="1"/>
  <c r="AR315" i="1"/>
  <c r="AS315" i="1"/>
  <c r="AT315" i="1"/>
  <c r="AU315" i="1"/>
  <c r="AV315" i="1"/>
  <c r="AW315" i="1"/>
  <c r="AX315" i="1"/>
  <c r="AY315" i="1"/>
  <c r="AZ315" i="1"/>
  <c r="BA315" i="1"/>
  <c r="BB315" i="1"/>
  <c r="BC315" i="1" s="1"/>
  <c r="BE315" i="1"/>
  <c r="BF315" i="1"/>
  <c r="BG315" i="1"/>
  <c r="BH315" i="1"/>
  <c r="BI315" i="1"/>
  <c r="BJ315" i="1"/>
  <c r="BM315" i="1"/>
  <c r="BN315" i="1"/>
  <c r="AO316" i="1"/>
  <c r="AP316" i="1"/>
  <c r="AQ316" i="1"/>
  <c r="BQ316" i="1" s="1"/>
  <c r="AR316" i="1"/>
  <c r="AS316" i="1"/>
  <c r="AT316" i="1"/>
  <c r="AU316" i="1"/>
  <c r="AV316" i="1"/>
  <c r="AW316" i="1"/>
  <c r="AX316" i="1"/>
  <c r="AY316" i="1"/>
  <c r="AZ316" i="1"/>
  <c r="BA316" i="1"/>
  <c r="BB316" i="1"/>
  <c r="BC316" i="1" s="1"/>
  <c r="BE316" i="1"/>
  <c r="BF316" i="1"/>
  <c r="BG316" i="1"/>
  <c r="BH316" i="1"/>
  <c r="BI316" i="1"/>
  <c r="BJ316" i="1"/>
  <c r="BM316" i="1"/>
  <c r="BN316" i="1"/>
  <c r="AO317" i="1"/>
  <c r="AP317" i="1"/>
  <c r="AQ317" i="1"/>
  <c r="BQ317" i="1" s="1"/>
  <c r="AR317" i="1"/>
  <c r="AS317" i="1"/>
  <c r="AT317" i="1"/>
  <c r="AU317" i="1"/>
  <c r="AV317" i="1"/>
  <c r="AW317" i="1"/>
  <c r="AX317" i="1"/>
  <c r="AY317" i="1"/>
  <c r="AZ317" i="1"/>
  <c r="BA317" i="1"/>
  <c r="BB317" i="1"/>
  <c r="BC317" i="1" s="1"/>
  <c r="BE317" i="1"/>
  <c r="BF317" i="1"/>
  <c r="BG317" i="1"/>
  <c r="BH317" i="1"/>
  <c r="BI317" i="1"/>
  <c r="BJ317" i="1"/>
  <c r="BM317" i="1"/>
  <c r="BN317" i="1"/>
  <c r="AO318" i="1"/>
  <c r="AP318" i="1"/>
  <c r="AQ318" i="1"/>
  <c r="BQ318" i="1" s="1"/>
  <c r="AR318" i="1"/>
  <c r="AS318" i="1"/>
  <c r="AT318" i="1"/>
  <c r="AU318" i="1"/>
  <c r="AV318" i="1"/>
  <c r="AW318" i="1"/>
  <c r="AX318" i="1"/>
  <c r="AY318" i="1"/>
  <c r="AZ318" i="1"/>
  <c r="BA318" i="1"/>
  <c r="BB318" i="1"/>
  <c r="BC318" i="1" s="1"/>
  <c r="BE318" i="1"/>
  <c r="BF318" i="1"/>
  <c r="BG318" i="1"/>
  <c r="BH318" i="1"/>
  <c r="BI318" i="1"/>
  <c r="BJ318" i="1"/>
  <c r="BM318" i="1"/>
  <c r="BN318" i="1"/>
  <c r="AO319" i="1"/>
  <c r="AP319" i="1"/>
  <c r="AQ319" i="1"/>
  <c r="BQ319" i="1" s="1"/>
  <c r="AR319" i="1"/>
  <c r="AS319" i="1"/>
  <c r="AT319" i="1"/>
  <c r="AU319" i="1"/>
  <c r="AV319" i="1"/>
  <c r="AW319" i="1"/>
  <c r="AX319" i="1"/>
  <c r="AY319" i="1"/>
  <c r="AZ319" i="1"/>
  <c r="BA319" i="1"/>
  <c r="BB319" i="1"/>
  <c r="BC319" i="1" s="1"/>
  <c r="BE319" i="1"/>
  <c r="BF319" i="1"/>
  <c r="BG319" i="1"/>
  <c r="BH319" i="1"/>
  <c r="BI319" i="1"/>
  <c r="BJ319" i="1"/>
  <c r="BM319" i="1"/>
  <c r="BN319" i="1"/>
  <c r="AO320" i="1"/>
  <c r="AP320" i="1"/>
  <c r="AQ320" i="1"/>
  <c r="BQ320" i="1" s="1"/>
  <c r="AR320" i="1"/>
  <c r="AS320" i="1"/>
  <c r="AT320" i="1"/>
  <c r="AU320" i="1"/>
  <c r="AV320" i="1"/>
  <c r="AW320" i="1"/>
  <c r="AX320" i="1"/>
  <c r="AY320" i="1"/>
  <c r="AZ320" i="1"/>
  <c r="BA320" i="1"/>
  <c r="BB320" i="1"/>
  <c r="BC320" i="1" s="1"/>
  <c r="BE320" i="1"/>
  <c r="BF320" i="1"/>
  <c r="BG320" i="1"/>
  <c r="BH320" i="1"/>
  <c r="BI320" i="1"/>
  <c r="BJ320" i="1"/>
  <c r="BM320" i="1"/>
  <c r="BN320" i="1"/>
  <c r="AO321" i="1"/>
  <c r="AP321" i="1"/>
  <c r="AQ321" i="1"/>
  <c r="BQ321" i="1" s="1"/>
  <c r="AR321" i="1"/>
  <c r="AS321" i="1"/>
  <c r="AT321" i="1"/>
  <c r="AU321" i="1"/>
  <c r="AV321" i="1"/>
  <c r="AW321" i="1"/>
  <c r="AX321" i="1"/>
  <c r="AY321" i="1"/>
  <c r="AZ321" i="1"/>
  <c r="BA321" i="1"/>
  <c r="BB321" i="1"/>
  <c r="BC321" i="1" s="1"/>
  <c r="BE321" i="1"/>
  <c r="BF321" i="1"/>
  <c r="BG321" i="1"/>
  <c r="BH321" i="1"/>
  <c r="BI321" i="1"/>
  <c r="BJ321" i="1"/>
  <c r="BM321" i="1"/>
  <c r="BN321" i="1"/>
  <c r="AO322" i="1"/>
  <c r="AP322" i="1"/>
  <c r="AQ322" i="1"/>
  <c r="BQ322" i="1" s="1"/>
  <c r="AR322" i="1"/>
  <c r="AS322" i="1"/>
  <c r="AT322" i="1"/>
  <c r="AU322" i="1"/>
  <c r="AV322" i="1"/>
  <c r="AW322" i="1"/>
  <c r="AX322" i="1"/>
  <c r="AY322" i="1"/>
  <c r="AZ322" i="1"/>
  <c r="BA322" i="1"/>
  <c r="BB322" i="1"/>
  <c r="BC322" i="1" s="1"/>
  <c r="BE322" i="1"/>
  <c r="BF322" i="1"/>
  <c r="BG322" i="1"/>
  <c r="BH322" i="1"/>
  <c r="BI322" i="1"/>
  <c r="BJ322" i="1"/>
  <c r="BM322" i="1"/>
  <c r="BN322" i="1"/>
  <c r="AO323" i="1"/>
  <c r="AP323" i="1"/>
  <c r="AQ323" i="1"/>
  <c r="BQ323" i="1" s="1"/>
  <c r="AR323" i="1"/>
  <c r="AS323" i="1"/>
  <c r="AT323" i="1"/>
  <c r="AU323" i="1"/>
  <c r="AV323" i="1"/>
  <c r="AW323" i="1"/>
  <c r="AX323" i="1"/>
  <c r="AY323" i="1"/>
  <c r="AZ323" i="1"/>
  <c r="BA323" i="1"/>
  <c r="BB323" i="1"/>
  <c r="BC323" i="1" s="1"/>
  <c r="BE323" i="1"/>
  <c r="BF323" i="1"/>
  <c r="BG323" i="1"/>
  <c r="BH323" i="1"/>
  <c r="BI323" i="1"/>
  <c r="BJ323" i="1"/>
  <c r="BM323" i="1"/>
  <c r="BN323" i="1"/>
  <c r="AO274" i="1"/>
  <c r="AP274" i="1"/>
  <c r="AQ274" i="1"/>
  <c r="BQ274" i="1" s="1"/>
  <c r="AR274" i="1"/>
  <c r="AS274" i="1"/>
  <c r="AT274" i="1"/>
  <c r="AU274" i="1"/>
  <c r="AV274" i="1"/>
  <c r="AW274" i="1"/>
  <c r="AX274" i="1"/>
  <c r="AY274" i="1"/>
  <c r="AZ274" i="1"/>
  <c r="BA274" i="1"/>
  <c r="BB274" i="1"/>
  <c r="BC274" i="1" s="1"/>
  <c r="BE274" i="1"/>
  <c r="BF274" i="1"/>
  <c r="BG274" i="1"/>
  <c r="BH274" i="1"/>
  <c r="BI274" i="1"/>
  <c r="BJ274" i="1"/>
  <c r="BM274" i="1"/>
  <c r="BN274" i="1"/>
  <c r="AO324" i="1"/>
  <c r="AP324" i="1"/>
  <c r="AQ324" i="1"/>
  <c r="BQ324" i="1" s="1"/>
  <c r="AR324" i="1"/>
  <c r="AS324" i="1"/>
  <c r="AT324" i="1"/>
  <c r="AU324" i="1"/>
  <c r="AV324" i="1"/>
  <c r="AW324" i="1"/>
  <c r="AX324" i="1"/>
  <c r="AY324" i="1"/>
  <c r="AZ324" i="1"/>
  <c r="BA324" i="1"/>
  <c r="BB324" i="1"/>
  <c r="BC324" i="1" s="1"/>
  <c r="BE324" i="1"/>
  <c r="BF324" i="1"/>
  <c r="BG324" i="1"/>
  <c r="BH324" i="1"/>
  <c r="BI324" i="1"/>
  <c r="BJ324" i="1"/>
  <c r="BM324" i="1"/>
  <c r="BN324" i="1"/>
  <c r="AO325" i="1"/>
  <c r="AP325" i="1"/>
  <c r="AQ325" i="1"/>
  <c r="BQ325" i="1" s="1"/>
  <c r="AR325" i="1"/>
  <c r="AS325" i="1"/>
  <c r="AT325" i="1"/>
  <c r="AU325" i="1"/>
  <c r="AV325" i="1"/>
  <c r="AW325" i="1"/>
  <c r="AX325" i="1"/>
  <c r="AY325" i="1"/>
  <c r="AZ325" i="1"/>
  <c r="BA325" i="1"/>
  <c r="BB325" i="1"/>
  <c r="BC325" i="1" s="1"/>
  <c r="BE325" i="1"/>
  <c r="BF325" i="1"/>
  <c r="BG325" i="1"/>
  <c r="BH325" i="1"/>
  <c r="BI325" i="1"/>
  <c r="BJ325" i="1"/>
  <c r="BM325" i="1"/>
  <c r="BN325" i="1"/>
  <c r="AO326" i="1"/>
  <c r="AP326" i="1"/>
  <c r="AQ326" i="1"/>
  <c r="BQ326" i="1" s="1"/>
  <c r="AR326" i="1"/>
  <c r="AS326" i="1"/>
  <c r="AT326" i="1"/>
  <c r="AU326" i="1"/>
  <c r="AV326" i="1"/>
  <c r="AW326" i="1"/>
  <c r="AX326" i="1"/>
  <c r="AY326" i="1"/>
  <c r="AZ326" i="1"/>
  <c r="BA326" i="1"/>
  <c r="BB326" i="1"/>
  <c r="BC326" i="1" s="1"/>
  <c r="BE326" i="1"/>
  <c r="BF326" i="1"/>
  <c r="BG326" i="1"/>
  <c r="BH326" i="1"/>
  <c r="BI326" i="1"/>
  <c r="BJ326" i="1"/>
  <c r="BM326" i="1"/>
  <c r="BN326" i="1"/>
  <c r="AO327" i="1"/>
  <c r="AP327" i="1"/>
  <c r="AQ327" i="1"/>
  <c r="BQ327" i="1" s="1"/>
  <c r="AR327" i="1"/>
  <c r="AS327" i="1"/>
  <c r="AT327" i="1"/>
  <c r="AU327" i="1"/>
  <c r="AV327" i="1"/>
  <c r="AW327" i="1"/>
  <c r="AX327" i="1"/>
  <c r="AY327" i="1"/>
  <c r="AZ327" i="1"/>
  <c r="BA327" i="1"/>
  <c r="BB327" i="1"/>
  <c r="BC327" i="1" s="1"/>
  <c r="BE327" i="1"/>
  <c r="BF327" i="1"/>
  <c r="BG327" i="1"/>
  <c r="BH327" i="1"/>
  <c r="BI327" i="1"/>
  <c r="BJ327" i="1"/>
  <c r="BM327" i="1"/>
  <c r="BN327" i="1"/>
  <c r="AO328" i="1"/>
  <c r="AP328" i="1"/>
  <c r="AQ328" i="1"/>
  <c r="BQ328" i="1" s="1"/>
  <c r="AR328" i="1"/>
  <c r="AS328" i="1"/>
  <c r="AT328" i="1"/>
  <c r="AU328" i="1"/>
  <c r="AV328" i="1"/>
  <c r="AW328" i="1"/>
  <c r="AX328" i="1"/>
  <c r="AY328" i="1"/>
  <c r="AZ328" i="1"/>
  <c r="BA328" i="1"/>
  <c r="BB328" i="1"/>
  <c r="BC328" i="1" s="1"/>
  <c r="BE328" i="1"/>
  <c r="BF328" i="1"/>
  <c r="BG328" i="1"/>
  <c r="BH328" i="1"/>
  <c r="BI328" i="1"/>
  <c r="BJ328" i="1"/>
  <c r="AO329" i="1"/>
  <c r="AP329" i="1"/>
  <c r="AQ329" i="1"/>
  <c r="BQ329" i="1" s="1"/>
  <c r="AR329" i="1"/>
  <c r="AS329" i="1"/>
  <c r="AT329" i="1"/>
  <c r="AU329" i="1"/>
  <c r="AV329" i="1"/>
  <c r="AW329" i="1"/>
  <c r="AX329" i="1"/>
  <c r="AY329" i="1"/>
  <c r="AZ329" i="1"/>
  <c r="BA329" i="1"/>
  <c r="BB329" i="1"/>
  <c r="BC329" i="1" s="1"/>
  <c r="BE329" i="1"/>
  <c r="BF329" i="1"/>
  <c r="BG329" i="1"/>
  <c r="BH329" i="1"/>
  <c r="BI329" i="1"/>
  <c r="BJ329" i="1"/>
  <c r="AO330" i="1"/>
  <c r="AP330" i="1"/>
  <c r="AQ330" i="1"/>
  <c r="BQ330" i="1" s="1"/>
  <c r="AR330" i="1"/>
  <c r="AS330" i="1"/>
  <c r="AT330" i="1"/>
  <c r="AU330" i="1"/>
  <c r="AV330" i="1"/>
  <c r="AW330" i="1"/>
  <c r="AX330" i="1"/>
  <c r="AY330" i="1"/>
  <c r="AZ330" i="1"/>
  <c r="BA330" i="1"/>
  <c r="BB330" i="1"/>
  <c r="BC330" i="1" s="1"/>
  <c r="BE330" i="1"/>
  <c r="BF330" i="1"/>
  <c r="BG330" i="1"/>
  <c r="BH330" i="1"/>
  <c r="BI330" i="1"/>
  <c r="BJ330" i="1"/>
  <c r="AO275" i="1"/>
  <c r="AP275" i="1"/>
  <c r="AQ275" i="1"/>
  <c r="BQ275" i="1" s="1"/>
  <c r="AR275" i="1"/>
  <c r="AS275" i="1"/>
  <c r="AT275" i="1"/>
  <c r="AU275" i="1"/>
  <c r="AV275" i="1"/>
  <c r="AW275" i="1"/>
  <c r="AX275" i="1"/>
  <c r="AY275" i="1"/>
  <c r="AZ275" i="1"/>
  <c r="BA275" i="1"/>
  <c r="BB275" i="1"/>
  <c r="BC275" i="1" s="1"/>
  <c r="BE275" i="1"/>
  <c r="BF275" i="1"/>
  <c r="BG275" i="1"/>
  <c r="BH275" i="1"/>
  <c r="BI275" i="1"/>
  <c r="BJ275" i="1"/>
  <c r="BM275" i="1"/>
  <c r="BN275" i="1"/>
  <c r="AO331" i="1"/>
  <c r="AP331" i="1"/>
  <c r="AQ331" i="1"/>
  <c r="BQ331" i="1" s="1"/>
  <c r="AR331" i="1"/>
  <c r="AS331" i="1"/>
  <c r="AT331" i="1"/>
  <c r="AU331" i="1"/>
  <c r="AV331" i="1"/>
  <c r="AW331" i="1"/>
  <c r="AX331" i="1"/>
  <c r="AY331" i="1"/>
  <c r="AZ331" i="1"/>
  <c r="BA331" i="1"/>
  <c r="BB331" i="1"/>
  <c r="BC331" i="1" s="1"/>
  <c r="BE331" i="1"/>
  <c r="BF331" i="1"/>
  <c r="BG331" i="1"/>
  <c r="BH331" i="1"/>
  <c r="BI331" i="1"/>
  <c r="BJ331" i="1"/>
  <c r="AO383" i="1"/>
  <c r="AP383" i="1"/>
  <c r="AQ383" i="1"/>
  <c r="BQ383" i="1" s="1"/>
  <c r="AR383" i="1"/>
  <c r="AS383" i="1"/>
  <c r="AT383" i="1"/>
  <c r="AU383" i="1"/>
  <c r="AV383" i="1"/>
  <c r="AW383" i="1"/>
  <c r="AX383" i="1"/>
  <c r="AY383" i="1"/>
  <c r="AZ383" i="1"/>
  <c r="BA383" i="1"/>
  <c r="BB383" i="1"/>
  <c r="BC383" i="1" s="1"/>
  <c r="BE383" i="1"/>
  <c r="BF383" i="1"/>
  <c r="BG383" i="1"/>
  <c r="BH383" i="1"/>
  <c r="BI383" i="1"/>
  <c r="BJ383" i="1"/>
  <c r="BM383" i="1"/>
  <c r="BN383" i="1"/>
  <c r="AO384" i="1"/>
  <c r="AP384" i="1"/>
  <c r="AQ384" i="1"/>
  <c r="BQ384" i="1" s="1"/>
  <c r="AR384" i="1"/>
  <c r="AS384" i="1"/>
  <c r="AT384" i="1"/>
  <c r="AU384" i="1"/>
  <c r="AV384" i="1"/>
  <c r="AW384" i="1"/>
  <c r="AX384" i="1"/>
  <c r="AY384" i="1"/>
  <c r="AZ384" i="1"/>
  <c r="BA384" i="1"/>
  <c r="BB384" i="1"/>
  <c r="BC384" i="1" s="1"/>
  <c r="BE384" i="1"/>
  <c r="BF384" i="1"/>
  <c r="BG384" i="1"/>
  <c r="BH384" i="1"/>
  <c r="BI384" i="1"/>
  <c r="BJ384" i="1"/>
  <c r="BM384" i="1"/>
  <c r="BN384" i="1"/>
  <c r="AO385" i="1"/>
  <c r="AP385" i="1"/>
  <c r="AQ385" i="1"/>
  <c r="BQ385" i="1" s="1"/>
  <c r="AR385" i="1"/>
  <c r="AS385" i="1"/>
  <c r="AT385" i="1"/>
  <c r="AU385" i="1"/>
  <c r="AV385" i="1"/>
  <c r="AW385" i="1"/>
  <c r="AX385" i="1"/>
  <c r="AY385" i="1"/>
  <c r="AZ385" i="1"/>
  <c r="BA385" i="1"/>
  <c r="BB385" i="1"/>
  <c r="BC385" i="1" s="1"/>
  <c r="BE385" i="1"/>
  <c r="BF385" i="1"/>
  <c r="BG385" i="1"/>
  <c r="BH385" i="1"/>
  <c r="BI385" i="1"/>
  <c r="BJ385" i="1"/>
  <c r="BM385" i="1"/>
  <c r="BN385" i="1"/>
  <c r="AO332" i="1"/>
  <c r="AP332" i="1"/>
  <c r="AQ332" i="1"/>
  <c r="BQ332" i="1" s="1"/>
  <c r="AR332" i="1"/>
  <c r="AS332" i="1"/>
  <c r="AT332" i="1"/>
  <c r="AU332" i="1"/>
  <c r="AV332" i="1"/>
  <c r="AW332" i="1"/>
  <c r="AX332" i="1"/>
  <c r="AY332" i="1"/>
  <c r="AZ332" i="1"/>
  <c r="BA332" i="1"/>
  <c r="BB332" i="1"/>
  <c r="BC332" i="1" s="1"/>
  <c r="BE332" i="1"/>
  <c r="BF332" i="1"/>
  <c r="BG332" i="1"/>
  <c r="BH332" i="1"/>
  <c r="BI332" i="1"/>
  <c r="BJ332" i="1"/>
  <c r="AO333" i="1"/>
  <c r="AP333" i="1"/>
  <c r="AQ333" i="1"/>
  <c r="BQ333" i="1" s="1"/>
  <c r="AR333" i="1"/>
  <c r="AS333" i="1"/>
  <c r="AT333" i="1"/>
  <c r="AU333" i="1"/>
  <c r="AV333" i="1"/>
  <c r="AW333" i="1"/>
  <c r="AX333" i="1"/>
  <c r="AY333" i="1"/>
  <c r="AZ333" i="1"/>
  <c r="BA333" i="1"/>
  <c r="BB333" i="1"/>
  <c r="BC333" i="1" s="1"/>
  <c r="BE333" i="1"/>
  <c r="BF333" i="1"/>
  <c r="BG333" i="1"/>
  <c r="BH333" i="1"/>
  <c r="BI333" i="1"/>
  <c r="BJ333" i="1"/>
  <c r="AO334" i="1"/>
  <c r="AP334" i="1"/>
  <c r="AQ334" i="1"/>
  <c r="BQ334" i="1" s="1"/>
  <c r="AR334" i="1"/>
  <c r="AS334" i="1"/>
  <c r="AT334" i="1"/>
  <c r="AU334" i="1"/>
  <c r="AV334" i="1"/>
  <c r="AW334" i="1"/>
  <c r="AX334" i="1"/>
  <c r="AY334" i="1"/>
  <c r="AZ334" i="1"/>
  <c r="BA334" i="1"/>
  <c r="BB334" i="1"/>
  <c r="BC334" i="1" s="1"/>
  <c r="BE334" i="1"/>
  <c r="BF334" i="1"/>
  <c r="BG334" i="1"/>
  <c r="BH334" i="1"/>
  <c r="BI334" i="1"/>
  <c r="BJ334" i="1"/>
  <c r="AO335" i="1"/>
  <c r="AP335" i="1"/>
  <c r="AQ335" i="1"/>
  <c r="BQ335" i="1" s="1"/>
  <c r="AR335" i="1"/>
  <c r="AS335" i="1"/>
  <c r="AT335" i="1"/>
  <c r="AU335" i="1"/>
  <c r="AV335" i="1"/>
  <c r="AW335" i="1"/>
  <c r="AX335" i="1"/>
  <c r="AY335" i="1"/>
  <c r="AZ335" i="1"/>
  <c r="BA335" i="1"/>
  <c r="BB335" i="1"/>
  <c r="BC335" i="1" s="1"/>
  <c r="BE335" i="1"/>
  <c r="BF335" i="1"/>
  <c r="BG335" i="1"/>
  <c r="BH335" i="1"/>
  <c r="BI335" i="1"/>
  <c r="BJ335" i="1"/>
  <c r="AO336" i="1"/>
  <c r="AP336" i="1"/>
  <c r="AQ336" i="1"/>
  <c r="BQ336" i="1" s="1"/>
  <c r="AR336" i="1"/>
  <c r="AS336" i="1"/>
  <c r="AT336" i="1"/>
  <c r="AU336" i="1"/>
  <c r="AV336" i="1"/>
  <c r="AW336" i="1"/>
  <c r="AX336" i="1"/>
  <c r="AY336" i="1"/>
  <c r="AZ336" i="1"/>
  <c r="BA336" i="1"/>
  <c r="BB336" i="1"/>
  <c r="BC336" i="1" s="1"/>
  <c r="BE336" i="1"/>
  <c r="BF336" i="1"/>
  <c r="BG336" i="1"/>
  <c r="BH336" i="1"/>
  <c r="BI336" i="1"/>
  <c r="BJ336" i="1"/>
  <c r="AO337" i="1"/>
  <c r="AP337" i="1"/>
  <c r="AQ337" i="1"/>
  <c r="BQ337" i="1" s="1"/>
  <c r="AR337" i="1"/>
  <c r="AS337" i="1"/>
  <c r="AT337" i="1"/>
  <c r="AU337" i="1"/>
  <c r="AV337" i="1"/>
  <c r="AW337" i="1"/>
  <c r="AX337" i="1"/>
  <c r="AY337" i="1"/>
  <c r="AZ337" i="1"/>
  <c r="BA337" i="1"/>
  <c r="BB337" i="1"/>
  <c r="BC337" i="1" s="1"/>
  <c r="BE337" i="1"/>
  <c r="BF337" i="1"/>
  <c r="BG337" i="1"/>
  <c r="BH337" i="1"/>
  <c r="BI337" i="1"/>
  <c r="BJ337" i="1"/>
  <c r="AO338" i="1"/>
  <c r="AP338" i="1"/>
  <c r="AQ338" i="1"/>
  <c r="BQ338" i="1" s="1"/>
  <c r="AR338" i="1"/>
  <c r="AS338" i="1"/>
  <c r="AT338" i="1"/>
  <c r="AU338" i="1"/>
  <c r="AV338" i="1"/>
  <c r="AW338" i="1"/>
  <c r="AX338" i="1"/>
  <c r="AY338" i="1"/>
  <c r="AZ338" i="1"/>
  <c r="BA338" i="1"/>
  <c r="BB338" i="1"/>
  <c r="BC338" i="1" s="1"/>
  <c r="BE338" i="1"/>
  <c r="BF338" i="1"/>
  <c r="BG338" i="1"/>
  <c r="BH338" i="1"/>
  <c r="BI338" i="1"/>
  <c r="BJ338" i="1"/>
  <c r="AO339" i="1"/>
  <c r="AP339" i="1"/>
  <c r="AQ339" i="1"/>
  <c r="BQ339" i="1" s="1"/>
  <c r="AR339" i="1"/>
  <c r="AS339" i="1"/>
  <c r="AT339" i="1"/>
  <c r="AU339" i="1"/>
  <c r="AV339" i="1"/>
  <c r="AW339" i="1"/>
  <c r="AX339" i="1"/>
  <c r="AY339" i="1"/>
  <c r="AZ339" i="1"/>
  <c r="BA339" i="1"/>
  <c r="BB339" i="1"/>
  <c r="BC339" i="1" s="1"/>
  <c r="BE339" i="1"/>
  <c r="BF339" i="1"/>
  <c r="BG339" i="1"/>
  <c r="BH339" i="1"/>
  <c r="BI339" i="1"/>
  <c r="BJ339" i="1"/>
  <c r="AO340" i="1"/>
  <c r="AP340" i="1"/>
  <c r="AQ340" i="1"/>
  <c r="BQ340" i="1" s="1"/>
  <c r="AR340" i="1"/>
  <c r="AS340" i="1"/>
  <c r="AT340" i="1"/>
  <c r="AU340" i="1"/>
  <c r="AV340" i="1"/>
  <c r="AW340" i="1"/>
  <c r="AX340" i="1"/>
  <c r="AY340" i="1"/>
  <c r="AZ340" i="1"/>
  <c r="BA340" i="1"/>
  <c r="BB340" i="1"/>
  <c r="BC340" i="1" s="1"/>
  <c r="BE340" i="1"/>
  <c r="BF340" i="1"/>
  <c r="BG340" i="1"/>
  <c r="BH340" i="1"/>
  <c r="BI340" i="1"/>
  <c r="BJ340" i="1"/>
  <c r="AO341" i="1"/>
  <c r="AP341" i="1"/>
  <c r="AQ341" i="1"/>
  <c r="BQ341" i="1" s="1"/>
  <c r="AR341" i="1"/>
  <c r="AS341" i="1"/>
  <c r="AT341" i="1"/>
  <c r="AU341" i="1"/>
  <c r="AV341" i="1"/>
  <c r="AW341" i="1"/>
  <c r="AX341" i="1"/>
  <c r="AY341" i="1"/>
  <c r="AZ341" i="1"/>
  <c r="BA341" i="1"/>
  <c r="BB341" i="1"/>
  <c r="BC341" i="1" s="1"/>
  <c r="BE341" i="1"/>
  <c r="BF341" i="1"/>
  <c r="BG341" i="1"/>
  <c r="BH341" i="1"/>
  <c r="BI341" i="1"/>
  <c r="BJ341" i="1"/>
  <c r="AO342" i="1"/>
  <c r="AP342" i="1"/>
  <c r="AQ342" i="1"/>
  <c r="BQ342" i="1" s="1"/>
  <c r="AR342" i="1"/>
  <c r="AS342" i="1"/>
  <c r="AT342" i="1"/>
  <c r="AU342" i="1"/>
  <c r="AV342" i="1"/>
  <c r="AW342" i="1"/>
  <c r="AX342" i="1"/>
  <c r="AY342" i="1"/>
  <c r="AZ342" i="1"/>
  <c r="BA342" i="1"/>
  <c r="BB342" i="1"/>
  <c r="BC342" i="1" s="1"/>
  <c r="BE342" i="1"/>
  <c r="BF342" i="1"/>
  <c r="BG342" i="1"/>
  <c r="BH342" i="1"/>
  <c r="BI342" i="1"/>
  <c r="BJ342" i="1"/>
  <c r="AO343" i="1"/>
  <c r="AP343" i="1"/>
  <c r="AQ343" i="1"/>
  <c r="BQ343" i="1" s="1"/>
  <c r="AR343" i="1"/>
  <c r="AS343" i="1"/>
  <c r="AT343" i="1"/>
  <c r="AU343" i="1"/>
  <c r="AV343" i="1"/>
  <c r="AW343" i="1"/>
  <c r="AX343" i="1"/>
  <c r="AY343" i="1"/>
  <c r="AZ343" i="1"/>
  <c r="BA343" i="1"/>
  <c r="BB343" i="1"/>
  <c r="BC343" i="1" s="1"/>
  <c r="BE343" i="1"/>
  <c r="BF343" i="1"/>
  <c r="BG343" i="1"/>
  <c r="BH343" i="1"/>
  <c r="BI343" i="1"/>
  <c r="BJ343" i="1"/>
  <c r="AO344" i="1"/>
  <c r="AP344" i="1"/>
  <c r="AQ344" i="1"/>
  <c r="BQ344" i="1" s="1"/>
  <c r="AR344" i="1"/>
  <c r="AS344" i="1"/>
  <c r="AT344" i="1"/>
  <c r="AU344" i="1"/>
  <c r="AV344" i="1"/>
  <c r="AW344" i="1"/>
  <c r="AX344" i="1"/>
  <c r="AY344" i="1"/>
  <c r="AZ344" i="1"/>
  <c r="BA344" i="1"/>
  <c r="BB344" i="1"/>
  <c r="BC344" i="1" s="1"/>
  <c r="BE344" i="1"/>
  <c r="BF344" i="1"/>
  <c r="BG344" i="1"/>
  <c r="BH344" i="1"/>
  <c r="BI344" i="1"/>
  <c r="BJ344" i="1"/>
  <c r="AO345" i="1"/>
  <c r="AP345" i="1"/>
  <c r="AQ345" i="1"/>
  <c r="BQ345" i="1" s="1"/>
  <c r="AR345" i="1"/>
  <c r="AS345" i="1"/>
  <c r="AT345" i="1"/>
  <c r="AU345" i="1"/>
  <c r="AV345" i="1"/>
  <c r="AW345" i="1"/>
  <c r="AX345" i="1"/>
  <c r="AY345" i="1"/>
  <c r="AZ345" i="1"/>
  <c r="BA345" i="1"/>
  <c r="BB345" i="1"/>
  <c r="BC345" i="1" s="1"/>
  <c r="BE345" i="1"/>
  <c r="BF345" i="1"/>
  <c r="BG345" i="1"/>
  <c r="BH345" i="1"/>
  <c r="BI345" i="1"/>
  <c r="BJ345" i="1"/>
  <c r="AO276" i="1"/>
  <c r="AP276" i="1"/>
  <c r="AQ276" i="1"/>
  <c r="BQ276" i="1" s="1"/>
  <c r="AR276" i="1"/>
  <c r="AS276" i="1"/>
  <c r="AT276" i="1"/>
  <c r="AU276" i="1"/>
  <c r="AV276" i="1"/>
  <c r="AW276" i="1"/>
  <c r="AX276" i="1"/>
  <c r="AY276" i="1"/>
  <c r="AZ276" i="1"/>
  <c r="BA276" i="1"/>
  <c r="BB276" i="1"/>
  <c r="BC276" i="1" s="1"/>
  <c r="BE276" i="1"/>
  <c r="BF276" i="1"/>
  <c r="BG276" i="1"/>
  <c r="BH276" i="1"/>
  <c r="BI276" i="1"/>
  <c r="BJ276" i="1"/>
  <c r="BM276" i="1"/>
  <c r="BN276" i="1"/>
  <c r="AO346" i="1"/>
  <c r="AP346" i="1"/>
  <c r="AQ346" i="1"/>
  <c r="BQ346" i="1" s="1"/>
  <c r="AR346" i="1"/>
  <c r="AS346" i="1"/>
  <c r="AT346" i="1"/>
  <c r="AU346" i="1"/>
  <c r="AV346" i="1"/>
  <c r="AW346" i="1"/>
  <c r="AX346" i="1"/>
  <c r="AY346" i="1"/>
  <c r="AZ346" i="1"/>
  <c r="BA346" i="1"/>
  <c r="BB346" i="1"/>
  <c r="BC346" i="1" s="1"/>
  <c r="BE346" i="1"/>
  <c r="BF346" i="1"/>
  <c r="BG346" i="1"/>
  <c r="BH346" i="1"/>
  <c r="BI346" i="1"/>
  <c r="BJ346" i="1"/>
  <c r="AO347" i="1"/>
  <c r="AP347" i="1"/>
  <c r="AQ347" i="1"/>
  <c r="BQ347" i="1" s="1"/>
  <c r="AR347" i="1"/>
  <c r="AS347" i="1"/>
  <c r="AT347" i="1"/>
  <c r="AU347" i="1"/>
  <c r="AV347" i="1"/>
  <c r="AW347" i="1"/>
  <c r="AX347" i="1"/>
  <c r="AY347" i="1"/>
  <c r="AZ347" i="1"/>
  <c r="BA347" i="1"/>
  <c r="BB347" i="1"/>
  <c r="BC347" i="1" s="1"/>
  <c r="BE347" i="1"/>
  <c r="BF347" i="1"/>
  <c r="BG347" i="1"/>
  <c r="BH347" i="1"/>
  <c r="BI347" i="1"/>
  <c r="BJ347" i="1"/>
  <c r="AO348" i="1"/>
  <c r="AP348" i="1"/>
  <c r="AQ348" i="1"/>
  <c r="BQ348" i="1" s="1"/>
  <c r="AR348" i="1"/>
  <c r="AS348" i="1"/>
  <c r="AT348" i="1"/>
  <c r="AU348" i="1"/>
  <c r="AV348" i="1"/>
  <c r="AW348" i="1"/>
  <c r="AX348" i="1"/>
  <c r="AY348" i="1"/>
  <c r="AZ348" i="1"/>
  <c r="BA348" i="1"/>
  <c r="BB348" i="1"/>
  <c r="BC348" i="1" s="1"/>
  <c r="BE348" i="1"/>
  <c r="BF348" i="1"/>
  <c r="BG348" i="1"/>
  <c r="BH348" i="1"/>
  <c r="BI348" i="1"/>
  <c r="BJ348" i="1"/>
  <c r="AO349" i="1"/>
  <c r="AP349" i="1"/>
  <c r="AQ349" i="1"/>
  <c r="BQ349" i="1" s="1"/>
  <c r="AR349" i="1"/>
  <c r="AS349" i="1"/>
  <c r="AT349" i="1"/>
  <c r="AU349" i="1"/>
  <c r="AV349" i="1"/>
  <c r="AW349" i="1"/>
  <c r="AX349" i="1"/>
  <c r="AY349" i="1"/>
  <c r="AZ349" i="1"/>
  <c r="BA349" i="1"/>
  <c r="BB349" i="1"/>
  <c r="BC349" i="1" s="1"/>
  <c r="BE349" i="1"/>
  <c r="BF349" i="1"/>
  <c r="BG349" i="1"/>
  <c r="BH349" i="1"/>
  <c r="BI349" i="1"/>
  <c r="BJ349" i="1"/>
  <c r="AO277" i="1"/>
  <c r="AP277" i="1"/>
  <c r="AQ277" i="1"/>
  <c r="BQ277" i="1" s="1"/>
  <c r="AR277" i="1"/>
  <c r="AS277" i="1"/>
  <c r="AT277" i="1"/>
  <c r="AU277" i="1"/>
  <c r="AV277" i="1"/>
  <c r="AW277" i="1"/>
  <c r="AX277" i="1"/>
  <c r="AY277" i="1"/>
  <c r="AZ277" i="1"/>
  <c r="BA277" i="1"/>
  <c r="BB277" i="1"/>
  <c r="BC277" i="1" s="1"/>
  <c r="BE277" i="1"/>
  <c r="BF277" i="1"/>
  <c r="BG277" i="1"/>
  <c r="BH277" i="1"/>
  <c r="BI277" i="1"/>
  <c r="BJ277" i="1"/>
  <c r="BM277" i="1"/>
  <c r="BN277" i="1"/>
  <c r="AO350" i="1"/>
  <c r="AP350" i="1"/>
  <c r="AQ350" i="1"/>
  <c r="BQ350" i="1" s="1"/>
  <c r="AR350" i="1"/>
  <c r="AS350" i="1"/>
  <c r="AT350" i="1"/>
  <c r="AU350" i="1"/>
  <c r="AV350" i="1"/>
  <c r="AW350" i="1"/>
  <c r="AX350" i="1"/>
  <c r="AY350" i="1"/>
  <c r="AZ350" i="1"/>
  <c r="BA350" i="1"/>
  <c r="BB350" i="1"/>
  <c r="BC350" i="1" s="1"/>
  <c r="BE350" i="1"/>
  <c r="BF350" i="1"/>
  <c r="BG350" i="1"/>
  <c r="BH350" i="1"/>
  <c r="BI350" i="1"/>
  <c r="BJ350" i="1"/>
  <c r="AO351" i="1"/>
  <c r="AP351" i="1"/>
  <c r="AQ351" i="1"/>
  <c r="BQ351" i="1" s="1"/>
  <c r="AR351" i="1"/>
  <c r="AS351" i="1"/>
  <c r="AT351" i="1"/>
  <c r="AU351" i="1"/>
  <c r="AV351" i="1"/>
  <c r="AW351" i="1"/>
  <c r="AX351" i="1"/>
  <c r="AY351" i="1"/>
  <c r="AZ351" i="1"/>
  <c r="BA351" i="1"/>
  <c r="BB351" i="1"/>
  <c r="BC351" i="1" s="1"/>
  <c r="BE351" i="1"/>
  <c r="BF351" i="1"/>
  <c r="BG351" i="1"/>
  <c r="BH351" i="1"/>
  <c r="BI351" i="1"/>
  <c r="BJ351" i="1"/>
  <c r="AO352" i="1"/>
  <c r="AP352" i="1"/>
  <c r="AQ352" i="1"/>
  <c r="BQ352" i="1" s="1"/>
  <c r="AR352" i="1"/>
  <c r="AS352" i="1"/>
  <c r="AT352" i="1"/>
  <c r="AU352" i="1"/>
  <c r="AV352" i="1"/>
  <c r="AW352" i="1"/>
  <c r="AX352" i="1"/>
  <c r="AY352" i="1"/>
  <c r="AZ352" i="1"/>
  <c r="BA352" i="1"/>
  <c r="BB352" i="1"/>
  <c r="BC352" i="1" s="1"/>
  <c r="BE352" i="1"/>
  <c r="BF352" i="1"/>
  <c r="BG352" i="1"/>
  <c r="BH352" i="1"/>
  <c r="BI352" i="1"/>
  <c r="BJ352" i="1"/>
  <c r="BM352" i="1"/>
  <c r="BN352" i="1"/>
  <c r="AO353" i="1"/>
  <c r="AP353" i="1"/>
  <c r="AQ353" i="1"/>
  <c r="BQ353" i="1"/>
  <c r="AR353" i="1"/>
  <c r="AS353" i="1"/>
  <c r="AT353" i="1"/>
  <c r="AU353" i="1"/>
  <c r="AV353" i="1"/>
  <c r="AW353" i="1"/>
  <c r="AX353" i="1"/>
  <c r="AY353" i="1"/>
  <c r="AZ353" i="1"/>
  <c r="BA353" i="1"/>
  <c r="BB353" i="1"/>
  <c r="BC353" i="1" s="1"/>
  <c r="BE353" i="1"/>
  <c r="BF353" i="1"/>
  <c r="BG353" i="1"/>
  <c r="BH353" i="1"/>
  <c r="BI353" i="1"/>
  <c r="BJ353" i="1"/>
  <c r="BM353" i="1"/>
  <c r="BN353" i="1"/>
  <c r="AO354" i="1"/>
  <c r="AP354" i="1"/>
  <c r="AQ354" i="1"/>
  <c r="BQ354" i="1" s="1"/>
  <c r="AR354" i="1"/>
  <c r="AS354" i="1"/>
  <c r="AT354" i="1"/>
  <c r="AU354" i="1"/>
  <c r="AV354" i="1"/>
  <c r="AW354" i="1"/>
  <c r="AX354" i="1"/>
  <c r="AY354" i="1"/>
  <c r="AZ354" i="1"/>
  <c r="BA354" i="1"/>
  <c r="BB354" i="1"/>
  <c r="BC354" i="1" s="1"/>
  <c r="BE354" i="1"/>
  <c r="BF354" i="1"/>
  <c r="BG354" i="1"/>
  <c r="BH354" i="1"/>
  <c r="BI354" i="1"/>
  <c r="BJ354" i="1"/>
  <c r="BM354" i="1"/>
  <c r="BN354" i="1"/>
  <c r="AO355" i="1"/>
  <c r="AP355" i="1"/>
  <c r="AQ355" i="1"/>
  <c r="BQ355" i="1" s="1"/>
  <c r="AR355" i="1"/>
  <c r="AS355" i="1"/>
  <c r="AT355" i="1"/>
  <c r="AU355" i="1"/>
  <c r="AV355" i="1"/>
  <c r="AW355" i="1"/>
  <c r="AX355" i="1"/>
  <c r="AY355" i="1"/>
  <c r="AZ355" i="1"/>
  <c r="BA355" i="1"/>
  <c r="BB355" i="1"/>
  <c r="BC355" i="1" s="1"/>
  <c r="BE355" i="1"/>
  <c r="BF355" i="1"/>
  <c r="BG355" i="1"/>
  <c r="BH355" i="1"/>
  <c r="BI355" i="1"/>
  <c r="BJ355" i="1"/>
  <c r="BM355" i="1"/>
  <c r="BN355" i="1"/>
  <c r="AO356" i="1"/>
  <c r="AP356" i="1"/>
  <c r="AQ356" i="1"/>
  <c r="BQ356" i="1" s="1"/>
  <c r="AR356" i="1"/>
  <c r="AS356" i="1"/>
  <c r="AT356" i="1"/>
  <c r="AU356" i="1"/>
  <c r="AV356" i="1"/>
  <c r="AW356" i="1"/>
  <c r="AX356" i="1"/>
  <c r="AY356" i="1"/>
  <c r="AZ356" i="1"/>
  <c r="BA356" i="1"/>
  <c r="BB356" i="1"/>
  <c r="BC356" i="1" s="1"/>
  <c r="BE356" i="1"/>
  <c r="BF356" i="1"/>
  <c r="BG356" i="1"/>
  <c r="BH356" i="1"/>
  <c r="BI356" i="1"/>
  <c r="BJ356" i="1"/>
  <c r="BM356" i="1"/>
  <c r="BN356" i="1"/>
  <c r="AO357" i="1"/>
  <c r="AP357" i="1"/>
  <c r="AQ357" i="1"/>
  <c r="BQ357" i="1" s="1"/>
  <c r="AR357" i="1"/>
  <c r="AS357" i="1"/>
  <c r="AT357" i="1"/>
  <c r="AU357" i="1"/>
  <c r="AV357" i="1"/>
  <c r="AW357" i="1"/>
  <c r="AX357" i="1"/>
  <c r="AY357" i="1"/>
  <c r="AZ357" i="1"/>
  <c r="BA357" i="1"/>
  <c r="BB357" i="1"/>
  <c r="BC357" i="1" s="1"/>
  <c r="BE357" i="1"/>
  <c r="BF357" i="1"/>
  <c r="BG357" i="1"/>
  <c r="BH357" i="1"/>
  <c r="BI357" i="1"/>
  <c r="BJ357" i="1"/>
  <c r="BM357" i="1"/>
  <c r="BN357" i="1"/>
  <c r="AO358" i="1"/>
  <c r="AP358" i="1"/>
  <c r="AQ358" i="1"/>
  <c r="BQ358" i="1" s="1"/>
  <c r="AR358" i="1"/>
  <c r="AS358" i="1"/>
  <c r="AT358" i="1"/>
  <c r="AU358" i="1"/>
  <c r="AV358" i="1"/>
  <c r="AW358" i="1"/>
  <c r="AX358" i="1"/>
  <c r="AY358" i="1"/>
  <c r="AZ358" i="1"/>
  <c r="BA358" i="1"/>
  <c r="BB358" i="1"/>
  <c r="BC358" i="1" s="1"/>
  <c r="BE358" i="1"/>
  <c r="BF358" i="1"/>
  <c r="BG358" i="1"/>
  <c r="BH358" i="1"/>
  <c r="BI358" i="1"/>
  <c r="BJ358" i="1"/>
  <c r="BM358" i="1"/>
  <c r="BN358" i="1"/>
  <c r="AO359" i="1"/>
  <c r="AP359" i="1"/>
  <c r="AQ359" i="1"/>
  <c r="BQ359" i="1" s="1"/>
  <c r="AR359" i="1"/>
  <c r="AS359" i="1"/>
  <c r="AT359" i="1"/>
  <c r="AU359" i="1"/>
  <c r="AV359" i="1"/>
  <c r="AW359" i="1"/>
  <c r="AX359" i="1"/>
  <c r="AY359" i="1"/>
  <c r="AZ359" i="1"/>
  <c r="BA359" i="1"/>
  <c r="BB359" i="1"/>
  <c r="BC359" i="1" s="1"/>
  <c r="BE359" i="1"/>
  <c r="BF359" i="1"/>
  <c r="BG359" i="1"/>
  <c r="BH359" i="1"/>
  <c r="BI359" i="1"/>
  <c r="BJ359" i="1"/>
  <c r="BM359" i="1"/>
  <c r="BN359" i="1"/>
  <c r="AO360" i="1"/>
  <c r="AP360" i="1"/>
  <c r="AQ360" i="1"/>
  <c r="BQ360" i="1" s="1"/>
  <c r="AR360" i="1"/>
  <c r="AS360" i="1"/>
  <c r="AT360" i="1"/>
  <c r="AU360" i="1"/>
  <c r="AV360" i="1"/>
  <c r="AW360" i="1"/>
  <c r="AX360" i="1"/>
  <c r="AY360" i="1"/>
  <c r="AZ360" i="1"/>
  <c r="BA360" i="1"/>
  <c r="BB360" i="1"/>
  <c r="BC360" i="1" s="1"/>
  <c r="BE360" i="1"/>
  <c r="BF360" i="1"/>
  <c r="BG360" i="1"/>
  <c r="BH360" i="1"/>
  <c r="BI360" i="1"/>
  <c r="BJ360" i="1"/>
  <c r="BM360" i="1"/>
  <c r="BN360" i="1"/>
  <c r="AO278" i="1"/>
  <c r="AP278" i="1"/>
  <c r="AQ278" i="1"/>
  <c r="BQ278" i="1" s="1"/>
  <c r="AR278" i="1"/>
  <c r="AS278" i="1"/>
  <c r="AT278" i="1"/>
  <c r="AU278" i="1"/>
  <c r="AV278" i="1"/>
  <c r="AW278" i="1"/>
  <c r="AX278" i="1"/>
  <c r="AY278" i="1"/>
  <c r="AZ278" i="1"/>
  <c r="BA278" i="1"/>
  <c r="BB278" i="1"/>
  <c r="BC278" i="1" s="1"/>
  <c r="BE278" i="1"/>
  <c r="BF278" i="1"/>
  <c r="BG278" i="1"/>
  <c r="BH278" i="1"/>
  <c r="BI278" i="1"/>
  <c r="BJ278" i="1"/>
  <c r="BM278" i="1"/>
  <c r="BN278" i="1"/>
  <c r="AO361" i="1"/>
  <c r="AP361" i="1"/>
  <c r="AQ361" i="1"/>
  <c r="BQ361" i="1" s="1"/>
  <c r="AR361" i="1"/>
  <c r="AS361" i="1"/>
  <c r="AT361" i="1"/>
  <c r="AU361" i="1"/>
  <c r="AV361" i="1"/>
  <c r="AW361" i="1"/>
  <c r="AX361" i="1"/>
  <c r="AY361" i="1"/>
  <c r="AZ361" i="1"/>
  <c r="BA361" i="1"/>
  <c r="BB361" i="1"/>
  <c r="BC361" i="1" s="1"/>
  <c r="BE361" i="1"/>
  <c r="BF361" i="1"/>
  <c r="BG361" i="1"/>
  <c r="BH361" i="1"/>
  <c r="BI361" i="1"/>
  <c r="BJ361" i="1"/>
  <c r="BM361" i="1"/>
  <c r="BN361" i="1"/>
  <c r="AO362" i="1"/>
  <c r="AP362" i="1"/>
  <c r="AQ362" i="1"/>
  <c r="BQ362" i="1" s="1"/>
  <c r="AR362" i="1"/>
  <c r="AS362" i="1"/>
  <c r="AT362" i="1"/>
  <c r="AU362" i="1"/>
  <c r="AV362" i="1"/>
  <c r="AW362" i="1"/>
  <c r="AX362" i="1"/>
  <c r="AY362" i="1"/>
  <c r="AZ362" i="1"/>
  <c r="BA362" i="1"/>
  <c r="BB362" i="1"/>
  <c r="BC362" i="1" s="1"/>
  <c r="BE362" i="1"/>
  <c r="BF362" i="1"/>
  <c r="BG362" i="1"/>
  <c r="BH362" i="1"/>
  <c r="BI362" i="1"/>
  <c r="BJ362" i="1"/>
  <c r="BM362" i="1"/>
  <c r="BN362" i="1"/>
  <c r="AO279" i="1"/>
  <c r="AP279" i="1"/>
  <c r="AQ279" i="1"/>
  <c r="BQ279" i="1" s="1"/>
  <c r="AR279" i="1"/>
  <c r="AS279" i="1"/>
  <c r="AT279" i="1"/>
  <c r="AU279" i="1"/>
  <c r="AV279" i="1"/>
  <c r="AW279" i="1"/>
  <c r="AX279" i="1"/>
  <c r="AY279" i="1"/>
  <c r="AZ279" i="1"/>
  <c r="BA279" i="1"/>
  <c r="BB279" i="1"/>
  <c r="BC279" i="1" s="1"/>
  <c r="BE279" i="1"/>
  <c r="BF279" i="1"/>
  <c r="BG279" i="1"/>
  <c r="BH279" i="1"/>
  <c r="BI279" i="1"/>
  <c r="BJ279" i="1"/>
  <c r="BM279" i="1"/>
  <c r="BN279" i="1"/>
  <c r="AO363" i="1"/>
  <c r="AP363" i="1"/>
  <c r="AQ363" i="1"/>
  <c r="BQ363" i="1" s="1"/>
  <c r="AR363" i="1"/>
  <c r="AS363" i="1"/>
  <c r="AT363" i="1"/>
  <c r="AU363" i="1"/>
  <c r="AV363" i="1"/>
  <c r="AW363" i="1"/>
  <c r="AX363" i="1"/>
  <c r="AY363" i="1"/>
  <c r="AZ363" i="1"/>
  <c r="BA363" i="1"/>
  <c r="BB363" i="1"/>
  <c r="BC363" i="1" s="1"/>
  <c r="BE363" i="1"/>
  <c r="BF363" i="1"/>
  <c r="BG363" i="1"/>
  <c r="BH363" i="1"/>
  <c r="BI363" i="1"/>
  <c r="BJ363" i="1"/>
  <c r="BM363" i="1"/>
  <c r="BN363" i="1"/>
  <c r="AO364" i="1"/>
  <c r="AP364" i="1"/>
  <c r="AQ364" i="1"/>
  <c r="BQ364" i="1" s="1"/>
  <c r="AR364" i="1"/>
  <c r="AS364" i="1"/>
  <c r="AT364" i="1"/>
  <c r="AU364" i="1"/>
  <c r="AV364" i="1"/>
  <c r="AW364" i="1"/>
  <c r="AX364" i="1"/>
  <c r="AY364" i="1"/>
  <c r="AZ364" i="1"/>
  <c r="BA364" i="1"/>
  <c r="BB364" i="1"/>
  <c r="BC364" i="1" s="1"/>
  <c r="BE364" i="1"/>
  <c r="BF364" i="1"/>
  <c r="BG364" i="1"/>
  <c r="BH364" i="1"/>
  <c r="BI364" i="1"/>
  <c r="BJ364" i="1"/>
  <c r="BM364" i="1"/>
  <c r="BN364" i="1"/>
  <c r="AO365" i="1"/>
  <c r="AP365" i="1"/>
  <c r="AQ365" i="1"/>
  <c r="BQ365" i="1" s="1"/>
  <c r="AR365" i="1"/>
  <c r="AS365" i="1"/>
  <c r="AT365" i="1"/>
  <c r="AU365" i="1"/>
  <c r="AV365" i="1"/>
  <c r="AW365" i="1"/>
  <c r="AX365" i="1"/>
  <c r="AY365" i="1"/>
  <c r="AZ365" i="1"/>
  <c r="BA365" i="1"/>
  <c r="BB365" i="1"/>
  <c r="BC365" i="1" s="1"/>
  <c r="BE365" i="1"/>
  <c r="BF365" i="1"/>
  <c r="BG365" i="1"/>
  <c r="BH365" i="1"/>
  <c r="BI365" i="1"/>
  <c r="BJ365" i="1"/>
  <c r="BM365" i="1"/>
  <c r="BN365" i="1"/>
  <c r="AO280" i="1"/>
  <c r="AP280" i="1"/>
  <c r="AQ280" i="1"/>
  <c r="BQ280" i="1" s="1"/>
  <c r="AR280" i="1"/>
  <c r="AS280" i="1"/>
  <c r="AT280" i="1"/>
  <c r="AU280" i="1"/>
  <c r="AV280" i="1"/>
  <c r="AW280" i="1"/>
  <c r="AX280" i="1"/>
  <c r="AY280" i="1"/>
  <c r="AZ280" i="1"/>
  <c r="BA280" i="1"/>
  <c r="BB280" i="1"/>
  <c r="BC280" i="1" s="1"/>
  <c r="BE280" i="1"/>
  <c r="BF280" i="1"/>
  <c r="BG280" i="1"/>
  <c r="BH280" i="1"/>
  <c r="BI280" i="1"/>
  <c r="BJ280" i="1"/>
  <c r="BM280" i="1"/>
  <c r="BN280" i="1"/>
  <c r="AO366" i="1"/>
  <c r="AP366" i="1"/>
  <c r="AQ366" i="1"/>
  <c r="BQ366" i="1" s="1"/>
  <c r="AR366" i="1"/>
  <c r="AS366" i="1"/>
  <c r="AT366" i="1"/>
  <c r="AU366" i="1"/>
  <c r="AV366" i="1"/>
  <c r="AW366" i="1"/>
  <c r="AX366" i="1"/>
  <c r="AY366" i="1"/>
  <c r="AZ366" i="1"/>
  <c r="BA366" i="1"/>
  <c r="BB366" i="1"/>
  <c r="BC366" i="1" s="1"/>
  <c r="BE366" i="1"/>
  <c r="BF366" i="1"/>
  <c r="BG366" i="1"/>
  <c r="BH366" i="1"/>
  <c r="BI366" i="1"/>
  <c r="BJ366" i="1"/>
  <c r="BM366" i="1"/>
  <c r="BN366" i="1"/>
  <c r="AO367" i="1"/>
  <c r="AP367" i="1"/>
  <c r="AQ367" i="1"/>
  <c r="BQ367" i="1" s="1"/>
  <c r="AR367" i="1"/>
  <c r="AS367" i="1"/>
  <c r="AT367" i="1"/>
  <c r="AU367" i="1"/>
  <c r="AV367" i="1"/>
  <c r="AW367" i="1"/>
  <c r="AX367" i="1"/>
  <c r="AY367" i="1"/>
  <c r="AZ367" i="1"/>
  <c r="BA367" i="1"/>
  <c r="BB367" i="1"/>
  <c r="BC367" i="1" s="1"/>
  <c r="BE367" i="1"/>
  <c r="BF367" i="1"/>
  <c r="BG367" i="1"/>
  <c r="BH367" i="1"/>
  <c r="BI367" i="1"/>
  <c r="BJ367" i="1"/>
  <c r="BM367" i="1"/>
  <c r="BN367" i="1"/>
  <c r="AO368" i="1"/>
  <c r="AP368" i="1"/>
  <c r="AQ368" i="1"/>
  <c r="BQ368" i="1" s="1"/>
  <c r="AR368" i="1"/>
  <c r="AS368" i="1"/>
  <c r="AT368" i="1"/>
  <c r="AU368" i="1"/>
  <c r="AV368" i="1"/>
  <c r="AW368" i="1"/>
  <c r="AX368" i="1"/>
  <c r="AY368" i="1"/>
  <c r="AZ368" i="1"/>
  <c r="BA368" i="1"/>
  <c r="BB368" i="1"/>
  <c r="BC368" i="1" s="1"/>
  <c r="BE368" i="1"/>
  <c r="BF368" i="1"/>
  <c r="BG368" i="1"/>
  <c r="BH368" i="1"/>
  <c r="BI368" i="1"/>
  <c r="BJ368" i="1"/>
  <c r="BM368" i="1"/>
  <c r="BN368" i="1"/>
  <c r="AO369" i="1"/>
  <c r="AP369" i="1"/>
  <c r="AQ369" i="1"/>
  <c r="BQ369" i="1" s="1"/>
  <c r="AR369" i="1"/>
  <c r="AS369" i="1"/>
  <c r="AT369" i="1"/>
  <c r="AU369" i="1"/>
  <c r="AV369" i="1"/>
  <c r="AW369" i="1"/>
  <c r="AX369" i="1"/>
  <c r="AY369" i="1"/>
  <c r="AZ369" i="1"/>
  <c r="BA369" i="1"/>
  <c r="BB369" i="1"/>
  <c r="BC369" i="1" s="1"/>
  <c r="BE369" i="1"/>
  <c r="BF369" i="1"/>
  <c r="BG369" i="1"/>
  <c r="BH369" i="1"/>
  <c r="BI369" i="1"/>
  <c r="BJ369" i="1"/>
  <c r="BM369" i="1"/>
  <c r="BN369" i="1"/>
  <c r="AO370" i="1"/>
  <c r="AP370" i="1"/>
  <c r="AQ370" i="1"/>
  <c r="BQ370" i="1" s="1"/>
  <c r="AR370" i="1"/>
  <c r="AS370" i="1"/>
  <c r="AT370" i="1"/>
  <c r="AU370" i="1"/>
  <c r="AV370" i="1"/>
  <c r="AW370" i="1"/>
  <c r="AX370" i="1"/>
  <c r="AY370" i="1"/>
  <c r="AZ370" i="1"/>
  <c r="BA370" i="1"/>
  <c r="BB370" i="1"/>
  <c r="BC370" i="1" s="1"/>
  <c r="BE370" i="1"/>
  <c r="BF370" i="1"/>
  <c r="BG370" i="1"/>
  <c r="BH370" i="1"/>
  <c r="BI370" i="1"/>
  <c r="BJ370" i="1"/>
  <c r="BM370" i="1"/>
  <c r="BN370" i="1"/>
  <c r="AO371" i="1"/>
  <c r="AP371" i="1"/>
  <c r="AQ371" i="1"/>
  <c r="BQ371" i="1" s="1"/>
  <c r="AR371" i="1"/>
  <c r="AS371" i="1"/>
  <c r="AT371" i="1"/>
  <c r="AU371" i="1"/>
  <c r="AV371" i="1"/>
  <c r="AW371" i="1"/>
  <c r="AX371" i="1"/>
  <c r="AY371" i="1"/>
  <c r="AZ371" i="1"/>
  <c r="BA371" i="1"/>
  <c r="BB371" i="1"/>
  <c r="BC371" i="1" s="1"/>
  <c r="BE371" i="1"/>
  <c r="BF371" i="1"/>
  <c r="BG371" i="1"/>
  <c r="BH371" i="1"/>
  <c r="BI371" i="1"/>
  <c r="BJ371" i="1"/>
  <c r="BM371" i="1"/>
  <c r="BN371" i="1"/>
  <c r="AO281" i="1"/>
  <c r="AP281" i="1"/>
  <c r="AQ281" i="1"/>
  <c r="BQ281" i="1" s="1"/>
  <c r="AR281" i="1"/>
  <c r="AS281" i="1"/>
  <c r="AT281" i="1"/>
  <c r="AU281" i="1"/>
  <c r="AV281" i="1"/>
  <c r="AW281" i="1"/>
  <c r="AX281" i="1"/>
  <c r="AY281" i="1"/>
  <c r="AZ281" i="1"/>
  <c r="BA281" i="1"/>
  <c r="BB281" i="1"/>
  <c r="BC281" i="1" s="1"/>
  <c r="BE281" i="1"/>
  <c r="BF281" i="1"/>
  <c r="BG281" i="1"/>
  <c r="BH281" i="1"/>
  <c r="BI281" i="1"/>
  <c r="BJ281" i="1"/>
  <c r="BM281" i="1"/>
  <c r="BN281" i="1"/>
  <c r="AO372" i="1"/>
  <c r="AP372" i="1"/>
  <c r="AQ372" i="1"/>
  <c r="BQ372" i="1" s="1"/>
  <c r="AR372" i="1"/>
  <c r="AS372" i="1"/>
  <c r="AT372" i="1"/>
  <c r="AU372" i="1"/>
  <c r="AV372" i="1"/>
  <c r="AW372" i="1"/>
  <c r="AX372" i="1"/>
  <c r="AY372" i="1"/>
  <c r="AZ372" i="1"/>
  <c r="BA372" i="1"/>
  <c r="BB372" i="1"/>
  <c r="BC372" i="1" s="1"/>
  <c r="BE372" i="1"/>
  <c r="BF372" i="1"/>
  <c r="BG372" i="1"/>
  <c r="BH372" i="1"/>
  <c r="BI372" i="1"/>
  <c r="BJ372" i="1"/>
  <c r="BM372" i="1"/>
  <c r="BN372" i="1"/>
  <c r="AO373" i="1"/>
  <c r="AP373" i="1"/>
  <c r="AQ373" i="1"/>
  <c r="BQ373" i="1" s="1"/>
  <c r="AR373" i="1"/>
  <c r="AS373" i="1"/>
  <c r="AT373" i="1"/>
  <c r="AU373" i="1"/>
  <c r="AV373" i="1"/>
  <c r="AW373" i="1"/>
  <c r="AX373" i="1"/>
  <c r="AY373" i="1"/>
  <c r="AZ373" i="1"/>
  <c r="BA373" i="1"/>
  <c r="BB373" i="1"/>
  <c r="BC373" i="1" s="1"/>
  <c r="BE373" i="1"/>
  <c r="BF373" i="1"/>
  <c r="BG373" i="1"/>
  <c r="BH373" i="1"/>
  <c r="BI373" i="1"/>
  <c r="BJ373" i="1"/>
  <c r="BM373" i="1"/>
  <c r="BN373" i="1"/>
  <c r="AO374" i="1"/>
  <c r="AP374" i="1"/>
  <c r="AQ374" i="1"/>
  <c r="BQ374" i="1" s="1"/>
  <c r="AR374" i="1"/>
  <c r="AS374" i="1"/>
  <c r="AT374" i="1"/>
  <c r="AU374" i="1"/>
  <c r="AV374" i="1"/>
  <c r="AW374" i="1"/>
  <c r="AX374" i="1"/>
  <c r="AY374" i="1"/>
  <c r="AZ374" i="1"/>
  <c r="BA374" i="1"/>
  <c r="BB374" i="1"/>
  <c r="BC374" i="1" s="1"/>
  <c r="BE374" i="1"/>
  <c r="BF374" i="1"/>
  <c r="BG374" i="1"/>
  <c r="BH374" i="1"/>
  <c r="BI374" i="1"/>
  <c r="BJ374" i="1"/>
  <c r="BM374" i="1"/>
  <c r="BN374" i="1"/>
  <c r="AO375" i="1"/>
  <c r="AP375" i="1"/>
  <c r="AQ375" i="1"/>
  <c r="BQ375" i="1" s="1"/>
  <c r="AR375" i="1"/>
  <c r="AS375" i="1"/>
  <c r="AT375" i="1"/>
  <c r="AU375" i="1"/>
  <c r="AV375" i="1"/>
  <c r="AW375" i="1"/>
  <c r="AX375" i="1"/>
  <c r="AY375" i="1"/>
  <c r="AZ375" i="1"/>
  <c r="BA375" i="1"/>
  <c r="BB375" i="1"/>
  <c r="BC375" i="1" s="1"/>
  <c r="BE375" i="1"/>
  <c r="BF375" i="1"/>
  <c r="BG375" i="1"/>
  <c r="BH375" i="1"/>
  <c r="BI375" i="1"/>
  <c r="BJ375" i="1"/>
  <c r="BM375" i="1"/>
  <c r="BN375" i="1"/>
  <c r="AO376" i="1"/>
  <c r="AP376" i="1"/>
  <c r="AQ376" i="1"/>
  <c r="BQ376" i="1" s="1"/>
  <c r="AR376" i="1"/>
  <c r="AS376" i="1"/>
  <c r="AT376" i="1"/>
  <c r="AU376" i="1"/>
  <c r="AV376" i="1"/>
  <c r="AW376" i="1"/>
  <c r="AX376" i="1"/>
  <c r="AY376" i="1"/>
  <c r="AZ376" i="1"/>
  <c r="BA376" i="1"/>
  <c r="BB376" i="1"/>
  <c r="BC376" i="1" s="1"/>
  <c r="BE376" i="1"/>
  <c r="BF376" i="1"/>
  <c r="BG376" i="1"/>
  <c r="BH376" i="1"/>
  <c r="BI376" i="1"/>
  <c r="BJ376" i="1"/>
  <c r="BM376" i="1"/>
  <c r="BN376" i="1"/>
  <c r="AO247" i="1"/>
  <c r="AP247" i="1"/>
  <c r="AQ247" i="1"/>
  <c r="BQ247" i="1" s="1"/>
  <c r="AR247" i="1"/>
  <c r="AS247" i="1"/>
  <c r="AT247" i="1"/>
  <c r="AU247" i="1"/>
  <c r="AV247" i="1"/>
  <c r="AW247" i="1"/>
  <c r="AX247" i="1"/>
  <c r="AY247" i="1"/>
  <c r="AZ247" i="1"/>
  <c r="BA247" i="1"/>
  <c r="BB247" i="1"/>
  <c r="BC247" i="1" s="1"/>
  <c r="BE247" i="1"/>
  <c r="BF247" i="1"/>
  <c r="BG247" i="1"/>
  <c r="BH247" i="1"/>
  <c r="BI247" i="1"/>
  <c r="BJ247" i="1"/>
  <c r="BM247" i="1"/>
  <c r="BN247" i="1"/>
  <c r="AO248" i="1"/>
  <c r="AP248" i="1"/>
  <c r="AQ248" i="1"/>
  <c r="BQ248" i="1" s="1"/>
  <c r="AR248" i="1"/>
  <c r="AS248" i="1"/>
  <c r="AT248" i="1"/>
  <c r="AU248" i="1"/>
  <c r="AV248" i="1"/>
  <c r="AW248" i="1"/>
  <c r="AX248" i="1"/>
  <c r="AY248" i="1"/>
  <c r="AZ248" i="1"/>
  <c r="BA248" i="1"/>
  <c r="BB248" i="1"/>
  <c r="BC248" i="1" s="1"/>
  <c r="BE248" i="1"/>
  <c r="BF248" i="1"/>
  <c r="BG248" i="1"/>
  <c r="BH248" i="1"/>
  <c r="BI248" i="1"/>
  <c r="BJ248" i="1"/>
  <c r="BM248" i="1"/>
  <c r="BN248" i="1"/>
  <c r="AO447" i="1"/>
  <c r="AP447" i="1"/>
  <c r="AQ447" i="1"/>
  <c r="BQ447" i="1" s="1"/>
  <c r="AR447" i="1"/>
  <c r="AS447" i="1"/>
  <c r="AT447" i="1"/>
  <c r="AU447" i="1"/>
  <c r="AV447" i="1"/>
  <c r="AW447" i="1"/>
  <c r="AX447" i="1"/>
  <c r="AY447" i="1"/>
  <c r="AZ447" i="1"/>
  <c r="BA447" i="1"/>
  <c r="BB447" i="1"/>
  <c r="BC447" i="1" s="1"/>
  <c r="BE447" i="1"/>
  <c r="BF447" i="1"/>
  <c r="BG447" i="1"/>
  <c r="BH447" i="1"/>
  <c r="BI447" i="1"/>
  <c r="BJ447" i="1"/>
  <c r="BM447" i="1"/>
  <c r="BN447" i="1"/>
  <c r="AO443" i="1"/>
  <c r="AP443" i="1"/>
  <c r="AQ443" i="1"/>
  <c r="BQ443" i="1" s="1"/>
  <c r="AR443" i="1"/>
  <c r="AS443" i="1"/>
  <c r="AT443" i="1"/>
  <c r="AU443" i="1"/>
  <c r="AV443" i="1"/>
  <c r="AW443" i="1"/>
  <c r="AX443" i="1"/>
  <c r="AY443" i="1"/>
  <c r="AZ443" i="1"/>
  <c r="BA443" i="1"/>
  <c r="BB443" i="1"/>
  <c r="BC443" i="1" s="1"/>
  <c r="BE443" i="1"/>
  <c r="BF443" i="1"/>
  <c r="BG443" i="1"/>
  <c r="BH443" i="1"/>
  <c r="BI443" i="1"/>
  <c r="BJ443" i="1"/>
  <c r="BM443" i="1"/>
  <c r="BN443" i="1"/>
  <c r="AO243" i="1"/>
  <c r="AP243" i="1"/>
  <c r="AQ243" i="1"/>
  <c r="BQ243" i="1" s="1"/>
  <c r="AR243" i="1"/>
  <c r="AS243" i="1"/>
  <c r="AT243" i="1"/>
  <c r="AU243" i="1"/>
  <c r="AV243" i="1"/>
  <c r="AW243" i="1"/>
  <c r="AX243" i="1"/>
  <c r="AY243" i="1"/>
  <c r="AZ243" i="1"/>
  <c r="BA243" i="1"/>
  <c r="BB243" i="1"/>
  <c r="BC243" i="1" s="1"/>
  <c r="BE243" i="1"/>
  <c r="BF243" i="1"/>
  <c r="BG243" i="1"/>
  <c r="BH243" i="1"/>
  <c r="BI243" i="1"/>
  <c r="BJ243" i="1"/>
  <c r="BM243" i="1"/>
  <c r="BN243" i="1"/>
  <c r="AO268" i="1"/>
  <c r="AP268" i="1"/>
  <c r="AQ268" i="1"/>
  <c r="BQ268" i="1" s="1"/>
  <c r="AR268" i="1"/>
  <c r="AS268" i="1"/>
  <c r="AT268" i="1"/>
  <c r="AU268" i="1"/>
  <c r="AV268" i="1"/>
  <c r="AW268" i="1"/>
  <c r="AX268" i="1"/>
  <c r="AY268" i="1"/>
  <c r="AZ268" i="1"/>
  <c r="BA268" i="1"/>
  <c r="BB268" i="1"/>
  <c r="BC268" i="1" s="1"/>
  <c r="BE268" i="1"/>
  <c r="BF268" i="1"/>
  <c r="BG268" i="1"/>
  <c r="BH268" i="1"/>
  <c r="BI268" i="1"/>
  <c r="BJ268" i="1"/>
  <c r="BM268" i="1"/>
  <c r="BN268" i="1"/>
  <c r="AO288" i="1"/>
  <c r="AP288" i="1"/>
  <c r="AQ288" i="1"/>
  <c r="BQ288" i="1" s="1"/>
  <c r="AR288" i="1"/>
  <c r="AS288" i="1"/>
  <c r="AT288" i="1"/>
  <c r="AU288" i="1"/>
  <c r="AV288" i="1"/>
  <c r="AW288" i="1"/>
  <c r="AX288" i="1"/>
  <c r="AY288" i="1"/>
  <c r="AZ288" i="1"/>
  <c r="BA288" i="1"/>
  <c r="BB288" i="1"/>
  <c r="BC288" i="1" s="1"/>
  <c r="BE288" i="1"/>
  <c r="BF288" i="1"/>
  <c r="BG288" i="1"/>
  <c r="BH288" i="1"/>
  <c r="BI288" i="1"/>
  <c r="BJ288" i="1"/>
  <c r="BM288" i="1"/>
  <c r="BN288" i="1"/>
  <c r="AO448" i="1"/>
  <c r="AP448" i="1"/>
  <c r="AQ448" i="1"/>
  <c r="BQ448" i="1" s="1"/>
  <c r="AR448" i="1"/>
  <c r="AS448" i="1"/>
  <c r="AT448" i="1"/>
  <c r="AU448" i="1"/>
  <c r="AV448" i="1"/>
  <c r="AW448" i="1"/>
  <c r="AX448" i="1"/>
  <c r="AY448" i="1"/>
  <c r="AZ448" i="1"/>
  <c r="BA448" i="1"/>
  <c r="BB448" i="1"/>
  <c r="BC448" i="1" s="1"/>
  <c r="BE448" i="1"/>
  <c r="BF448" i="1"/>
  <c r="BG448" i="1"/>
  <c r="BH448" i="1"/>
  <c r="BI448" i="1"/>
  <c r="BJ448" i="1"/>
  <c r="BM448" i="1"/>
  <c r="BN448" i="1"/>
  <c r="AO382" i="1"/>
  <c r="AP382" i="1"/>
  <c r="AQ382" i="1"/>
  <c r="BQ382" i="1" s="1"/>
  <c r="AR382" i="1"/>
  <c r="AS382" i="1"/>
  <c r="AT382" i="1"/>
  <c r="AU382" i="1"/>
  <c r="AV382" i="1"/>
  <c r="AW382" i="1"/>
  <c r="AX382" i="1"/>
  <c r="AY382" i="1"/>
  <c r="AZ382" i="1"/>
  <c r="BA382" i="1"/>
  <c r="BB382" i="1"/>
  <c r="BC382" i="1" s="1"/>
  <c r="BE382" i="1"/>
  <c r="BF382" i="1"/>
  <c r="BG382" i="1"/>
  <c r="BH382" i="1"/>
  <c r="BI382" i="1"/>
  <c r="BJ382" i="1"/>
  <c r="BM382" i="1"/>
  <c r="BN382" i="1"/>
  <c r="AO434" i="1"/>
  <c r="AP434" i="1"/>
  <c r="AQ434" i="1"/>
  <c r="BQ434" i="1" s="1"/>
  <c r="AR434" i="1"/>
  <c r="AS434" i="1"/>
  <c r="AT434" i="1"/>
  <c r="AU434" i="1"/>
  <c r="AV434" i="1"/>
  <c r="AW434" i="1"/>
  <c r="AX434" i="1"/>
  <c r="AY434" i="1"/>
  <c r="AZ434" i="1"/>
  <c r="BA434" i="1"/>
  <c r="BB434" i="1"/>
  <c r="BC434" i="1" s="1"/>
  <c r="BE434" i="1"/>
  <c r="BF434" i="1"/>
  <c r="BG434" i="1"/>
  <c r="BH434" i="1"/>
  <c r="BI434" i="1"/>
  <c r="BJ434" i="1"/>
  <c r="BM434" i="1"/>
  <c r="BN434" i="1"/>
  <c r="AO238" i="1"/>
  <c r="AP238" i="1"/>
  <c r="AQ238" i="1"/>
  <c r="BQ238" i="1" s="1"/>
  <c r="AR238" i="1"/>
  <c r="AS238" i="1"/>
  <c r="AT238" i="1"/>
  <c r="AU238" i="1"/>
  <c r="AV238" i="1"/>
  <c r="AW238" i="1"/>
  <c r="AX238" i="1"/>
  <c r="AY238" i="1"/>
  <c r="AZ238" i="1"/>
  <c r="BA238" i="1"/>
  <c r="BB238" i="1"/>
  <c r="BC238" i="1" s="1"/>
  <c r="BE238" i="1"/>
  <c r="BF238" i="1"/>
  <c r="BG238" i="1"/>
  <c r="BH238" i="1"/>
  <c r="BI238" i="1"/>
  <c r="BJ238" i="1"/>
  <c r="BM238" i="1"/>
  <c r="BN238" i="1"/>
  <c r="AO239" i="1"/>
  <c r="AP239" i="1"/>
  <c r="AQ239" i="1"/>
  <c r="BQ239" i="1" s="1"/>
  <c r="AR239" i="1"/>
  <c r="AS239" i="1"/>
  <c r="AT239" i="1"/>
  <c r="AU239" i="1"/>
  <c r="AV239" i="1"/>
  <c r="AW239" i="1"/>
  <c r="AX239" i="1"/>
  <c r="AY239" i="1"/>
  <c r="AZ239" i="1"/>
  <c r="BA239" i="1"/>
  <c r="BB239" i="1"/>
  <c r="BC239" i="1" s="1"/>
  <c r="BE239" i="1"/>
  <c r="BF239" i="1"/>
  <c r="BG239" i="1"/>
  <c r="BH239" i="1"/>
  <c r="BI239" i="1"/>
  <c r="BJ239" i="1"/>
  <c r="BM239" i="1"/>
  <c r="BN239" i="1"/>
  <c r="AO240" i="1"/>
  <c r="AP240" i="1"/>
  <c r="AQ240" i="1"/>
  <c r="BQ240" i="1" s="1"/>
  <c r="AR240" i="1"/>
  <c r="AS240" i="1"/>
  <c r="AT240" i="1"/>
  <c r="AU240" i="1"/>
  <c r="AV240" i="1"/>
  <c r="AW240" i="1"/>
  <c r="AX240" i="1"/>
  <c r="AY240" i="1"/>
  <c r="AZ240" i="1"/>
  <c r="BA240" i="1"/>
  <c r="BB240" i="1"/>
  <c r="BC240" i="1" s="1"/>
  <c r="BE240" i="1"/>
  <c r="BF240" i="1"/>
  <c r="BG240" i="1"/>
  <c r="BH240" i="1"/>
  <c r="BI240" i="1"/>
  <c r="BJ240" i="1"/>
  <c r="BM240" i="1"/>
  <c r="BN240" i="1"/>
  <c r="AO241" i="1"/>
  <c r="AP241" i="1"/>
  <c r="AQ241" i="1"/>
  <c r="BQ241" i="1" s="1"/>
  <c r="AR241" i="1"/>
  <c r="AS241" i="1"/>
  <c r="AT241" i="1"/>
  <c r="AU241" i="1"/>
  <c r="AV241" i="1"/>
  <c r="AW241" i="1"/>
  <c r="AX241" i="1"/>
  <c r="AY241" i="1"/>
  <c r="AZ241" i="1"/>
  <c r="BA241" i="1"/>
  <c r="BB241" i="1"/>
  <c r="BC241" i="1" s="1"/>
  <c r="BE241" i="1"/>
  <c r="BF241" i="1"/>
  <c r="BG241" i="1"/>
  <c r="BH241" i="1"/>
  <c r="BI241" i="1"/>
  <c r="BJ241" i="1"/>
  <c r="BM241" i="1"/>
  <c r="BN241" i="1"/>
  <c r="AO449" i="1"/>
  <c r="AP449" i="1"/>
  <c r="AQ449" i="1"/>
  <c r="BQ449" i="1" s="1"/>
  <c r="AR449" i="1"/>
  <c r="AS449" i="1"/>
  <c r="AT449" i="1"/>
  <c r="AU449" i="1"/>
  <c r="AV449" i="1"/>
  <c r="AW449" i="1"/>
  <c r="AX449" i="1"/>
  <c r="AY449" i="1"/>
  <c r="AZ449" i="1"/>
  <c r="BA449" i="1"/>
  <c r="BB449" i="1"/>
  <c r="BC449" i="1" s="1"/>
  <c r="BE449" i="1"/>
  <c r="BF449" i="1"/>
  <c r="BG449" i="1"/>
  <c r="BH449" i="1"/>
  <c r="BI449" i="1"/>
  <c r="BJ449" i="1"/>
  <c r="BM449" i="1"/>
  <c r="BN449" i="1"/>
  <c r="AO249" i="1"/>
  <c r="AP249" i="1"/>
  <c r="AQ249" i="1"/>
  <c r="BQ249" i="1" s="1"/>
  <c r="AR249" i="1"/>
  <c r="AS249" i="1"/>
  <c r="AT249" i="1"/>
  <c r="AU249" i="1"/>
  <c r="AV249" i="1"/>
  <c r="AW249" i="1"/>
  <c r="AX249" i="1"/>
  <c r="AY249" i="1"/>
  <c r="AZ249" i="1"/>
  <c r="BA249" i="1"/>
  <c r="BB249" i="1"/>
  <c r="BC249" i="1" s="1"/>
  <c r="BE249" i="1"/>
  <c r="BF249" i="1"/>
  <c r="BG249" i="1"/>
  <c r="BH249" i="1"/>
  <c r="BI249" i="1"/>
  <c r="BJ249" i="1"/>
  <c r="BM249" i="1"/>
  <c r="BN249" i="1"/>
  <c r="AO250" i="1"/>
  <c r="AP250" i="1"/>
  <c r="AQ250" i="1"/>
  <c r="BQ250" i="1" s="1"/>
  <c r="AR250" i="1"/>
  <c r="AS250" i="1"/>
  <c r="AT250" i="1"/>
  <c r="AU250" i="1"/>
  <c r="AV250" i="1"/>
  <c r="AW250" i="1"/>
  <c r="AX250" i="1"/>
  <c r="AY250" i="1"/>
  <c r="AZ250" i="1"/>
  <c r="BA250" i="1"/>
  <c r="BB250" i="1"/>
  <c r="BC250" i="1" s="1"/>
  <c r="BE250" i="1"/>
  <c r="BF250" i="1"/>
  <c r="BG250" i="1"/>
  <c r="BH250" i="1"/>
  <c r="BI250" i="1"/>
  <c r="BJ250" i="1"/>
  <c r="BM250" i="1"/>
  <c r="BN250" i="1"/>
  <c r="AO251" i="1"/>
  <c r="AP251" i="1"/>
  <c r="AQ251" i="1"/>
  <c r="BQ251" i="1" s="1"/>
  <c r="AR251" i="1"/>
  <c r="AS251" i="1"/>
  <c r="AT251" i="1"/>
  <c r="AU251" i="1"/>
  <c r="AV251" i="1"/>
  <c r="AW251" i="1"/>
  <c r="AX251" i="1"/>
  <c r="AY251" i="1"/>
  <c r="AZ251" i="1"/>
  <c r="BA251" i="1"/>
  <c r="BB251" i="1"/>
  <c r="BC251" i="1" s="1"/>
  <c r="BE251" i="1"/>
  <c r="BF251" i="1"/>
  <c r="BG251" i="1"/>
  <c r="BH251" i="1"/>
  <c r="BI251" i="1"/>
  <c r="BJ251" i="1"/>
  <c r="BM251" i="1"/>
  <c r="BN251" i="1"/>
  <c r="AO252" i="1"/>
  <c r="AP252" i="1"/>
  <c r="AQ252" i="1"/>
  <c r="BQ252" i="1" s="1"/>
  <c r="AR252" i="1"/>
  <c r="AS252" i="1"/>
  <c r="AT252" i="1"/>
  <c r="AU252" i="1"/>
  <c r="AV252" i="1"/>
  <c r="AW252" i="1"/>
  <c r="AX252" i="1"/>
  <c r="AY252" i="1"/>
  <c r="AZ252" i="1"/>
  <c r="BA252" i="1"/>
  <c r="BB252" i="1"/>
  <c r="BC252" i="1" s="1"/>
  <c r="BE252" i="1"/>
  <c r="BF252" i="1"/>
  <c r="BG252" i="1"/>
  <c r="BH252" i="1"/>
  <c r="BI252" i="1"/>
  <c r="BJ252" i="1"/>
  <c r="BM252" i="1"/>
  <c r="BN252" i="1"/>
  <c r="AO253" i="1"/>
  <c r="AP253" i="1"/>
  <c r="AQ253" i="1"/>
  <c r="BQ253" i="1" s="1"/>
  <c r="AR253" i="1"/>
  <c r="AS253" i="1"/>
  <c r="AT253" i="1"/>
  <c r="AU253" i="1"/>
  <c r="AV253" i="1"/>
  <c r="AW253" i="1"/>
  <c r="AX253" i="1"/>
  <c r="AY253" i="1"/>
  <c r="AZ253" i="1"/>
  <c r="BA253" i="1"/>
  <c r="BB253" i="1"/>
  <c r="BC253" i="1" s="1"/>
  <c r="BE253" i="1"/>
  <c r="BF253" i="1"/>
  <c r="BG253" i="1"/>
  <c r="BH253" i="1"/>
  <c r="BI253" i="1"/>
  <c r="BJ253" i="1"/>
  <c r="BM253" i="1"/>
  <c r="BN253" i="1"/>
  <c r="AO254" i="1"/>
  <c r="AP254" i="1"/>
  <c r="AQ254" i="1"/>
  <c r="BQ254" i="1" s="1"/>
  <c r="AR254" i="1"/>
  <c r="AS254" i="1"/>
  <c r="AT254" i="1"/>
  <c r="AU254" i="1"/>
  <c r="AV254" i="1"/>
  <c r="AW254" i="1"/>
  <c r="AX254" i="1"/>
  <c r="AY254" i="1"/>
  <c r="AZ254" i="1"/>
  <c r="BA254" i="1"/>
  <c r="BB254" i="1"/>
  <c r="BC254" i="1" s="1"/>
  <c r="BE254" i="1"/>
  <c r="BF254" i="1"/>
  <c r="BG254" i="1"/>
  <c r="BH254" i="1"/>
  <c r="BI254" i="1"/>
  <c r="BJ254" i="1"/>
  <c r="BM254" i="1"/>
  <c r="BN254" i="1"/>
  <c r="AO255" i="1"/>
  <c r="AP255" i="1"/>
  <c r="AQ255" i="1"/>
  <c r="BQ255" i="1" s="1"/>
  <c r="AR255" i="1"/>
  <c r="AS255" i="1"/>
  <c r="AT255" i="1"/>
  <c r="AU255" i="1"/>
  <c r="AV255" i="1"/>
  <c r="AW255" i="1"/>
  <c r="AX255" i="1"/>
  <c r="AY255" i="1"/>
  <c r="AZ255" i="1"/>
  <c r="BA255" i="1"/>
  <c r="BB255" i="1"/>
  <c r="BC255" i="1" s="1"/>
  <c r="BE255" i="1"/>
  <c r="BF255" i="1"/>
  <c r="BG255" i="1"/>
  <c r="BH255" i="1"/>
  <c r="BI255" i="1"/>
  <c r="BJ255" i="1"/>
  <c r="BM255" i="1"/>
  <c r="BN255" i="1"/>
  <c r="AO256" i="1"/>
  <c r="AP256" i="1"/>
  <c r="AQ256" i="1"/>
  <c r="BQ256" i="1" s="1"/>
  <c r="AR256" i="1"/>
  <c r="AS256" i="1"/>
  <c r="AT256" i="1"/>
  <c r="AU256" i="1"/>
  <c r="AV256" i="1"/>
  <c r="AW256" i="1"/>
  <c r="AX256" i="1"/>
  <c r="AY256" i="1"/>
  <c r="AZ256" i="1"/>
  <c r="BA256" i="1"/>
  <c r="BB256" i="1"/>
  <c r="BC256" i="1" s="1"/>
  <c r="BE256" i="1"/>
  <c r="BF256" i="1"/>
  <c r="BG256" i="1"/>
  <c r="BH256" i="1"/>
  <c r="BI256" i="1"/>
  <c r="BJ256" i="1"/>
  <c r="BM256" i="1"/>
  <c r="BN256" i="1"/>
  <c r="AO257" i="1"/>
  <c r="AP257" i="1"/>
  <c r="AQ257" i="1"/>
  <c r="BQ257" i="1" s="1"/>
  <c r="AR257" i="1"/>
  <c r="AS257" i="1"/>
  <c r="AT257" i="1"/>
  <c r="AU257" i="1"/>
  <c r="AV257" i="1"/>
  <c r="AW257" i="1"/>
  <c r="AX257" i="1"/>
  <c r="AY257" i="1"/>
  <c r="AZ257" i="1"/>
  <c r="BA257" i="1"/>
  <c r="BB257" i="1"/>
  <c r="BC257" i="1" s="1"/>
  <c r="BE257" i="1"/>
  <c r="BF257" i="1"/>
  <c r="BG257" i="1"/>
  <c r="BH257" i="1"/>
  <c r="BI257" i="1"/>
  <c r="BJ257" i="1"/>
  <c r="BM257" i="1"/>
  <c r="BN257" i="1"/>
  <c r="AO258" i="1"/>
  <c r="AP258" i="1"/>
  <c r="AQ258" i="1"/>
  <c r="BQ258" i="1" s="1"/>
  <c r="AR258" i="1"/>
  <c r="AS258" i="1"/>
  <c r="AT258" i="1"/>
  <c r="AU258" i="1"/>
  <c r="AV258" i="1"/>
  <c r="AW258" i="1"/>
  <c r="AX258" i="1"/>
  <c r="AY258" i="1"/>
  <c r="AZ258" i="1"/>
  <c r="BA258" i="1"/>
  <c r="BB258" i="1"/>
  <c r="BC258" i="1" s="1"/>
  <c r="BE258" i="1"/>
  <c r="BF258" i="1"/>
  <c r="BG258" i="1"/>
  <c r="BH258" i="1"/>
  <c r="BI258" i="1"/>
  <c r="BJ258" i="1"/>
  <c r="BM258" i="1"/>
  <c r="BN258" i="1"/>
  <c r="AO259" i="1"/>
  <c r="AP259" i="1"/>
  <c r="AQ259" i="1"/>
  <c r="BQ259" i="1" s="1"/>
  <c r="AR259" i="1"/>
  <c r="AS259" i="1"/>
  <c r="AT259" i="1"/>
  <c r="AU259" i="1"/>
  <c r="AV259" i="1"/>
  <c r="AW259" i="1"/>
  <c r="AX259" i="1"/>
  <c r="AY259" i="1"/>
  <c r="AZ259" i="1"/>
  <c r="BA259" i="1"/>
  <c r="BB259" i="1"/>
  <c r="BC259" i="1" s="1"/>
  <c r="BE259" i="1"/>
  <c r="BF259" i="1"/>
  <c r="BG259" i="1"/>
  <c r="BH259" i="1"/>
  <c r="BI259" i="1"/>
  <c r="BJ259" i="1"/>
  <c r="BM259" i="1"/>
  <c r="BN259" i="1"/>
  <c r="AO260" i="1"/>
  <c r="AP260" i="1"/>
  <c r="AQ260" i="1"/>
  <c r="BQ260" i="1"/>
  <c r="AR260" i="1"/>
  <c r="AS260" i="1"/>
  <c r="AT260" i="1"/>
  <c r="AU260" i="1"/>
  <c r="AV260" i="1"/>
  <c r="AW260" i="1"/>
  <c r="AX260" i="1"/>
  <c r="AY260" i="1"/>
  <c r="AZ260" i="1"/>
  <c r="BA260" i="1"/>
  <c r="BB260" i="1"/>
  <c r="BC260" i="1" s="1"/>
  <c r="BE260" i="1"/>
  <c r="BF260" i="1"/>
  <c r="BG260" i="1"/>
  <c r="BH260" i="1"/>
  <c r="BI260" i="1"/>
  <c r="BJ260" i="1"/>
  <c r="BM260" i="1"/>
  <c r="BN260" i="1"/>
  <c r="AO386" i="1"/>
  <c r="AP386" i="1"/>
  <c r="AQ386" i="1"/>
  <c r="BQ386" i="1" s="1"/>
  <c r="AR386" i="1"/>
  <c r="AS386" i="1"/>
  <c r="AT386" i="1"/>
  <c r="AU386" i="1"/>
  <c r="AV386" i="1"/>
  <c r="AW386" i="1"/>
  <c r="AX386" i="1"/>
  <c r="AY386" i="1"/>
  <c r="AZ386" i="1"/>
  <c r="BA386" i="1"/>
  <c r="BB386" i="1"/>
  <c r="BC386" i="1" s="1"/>
  <c r="BE386" i="1"/>
  <c r="BF386" i="1"/>
  <c r="BG386" i="1"/>
  <c r="BH386" i="1"/>
  <c r="BI386" i="1"/>
  <c r="BJ386" i="1"/>
  <c r="BM386" i="1"/>
  <c r="BN386" i="1"/>
  <c r="AO450" i="1"/>
  <c r="AP450" i="1"/>
  <c r="AQ450" i="1"/>
  <c r="BQ450" i="1" s="1"/>
  <c r="AR450" i="1"/>
  <c r="AS450" i="1"/>
  <c r="AT450" i="1"/>
  <c r="AU450" i="1"/>
  <c r="AV450" i="1"/>
  <c r="AW450" i="1"/>
  <c r="AX450" i="1"/>
  <c r="AY450" i="1"/>
  <c r="AZ450" i="1"/>
  <c r="BA450" i="1"/>
  <c r="BB450" i="1"/>
  <c r="BC450" i="1" s="1"/>
  <c r="BE450" i="1"/>
  <c r="BF450" i="1"/>
  <c r="BG450" i="1"/>
  <c r="BH450" i="1"/>
  <c r="BI450" i="1"/>
  <c r="BJ450" i="1"/>
  <c r="BM450" i="1"/>
  <c r="BN450" i="1"/>
  <c r="AO451" i="1"/>
  <c r="AP451" i="1"/>
  <c r="AQ451" i="1"/>
  <c r="BQ451" i="1" s="1"/>
  <c r="AR451" i="1"/>
  <c r="AS451" i="1"/>
  <c r="AT451" i="1"/>
  <c r="AU451" i="1"/>
  <c r="AV451" i="1"/>
  <c r="AW451" i="1"/>
  <c r="AX451" i="1"/>
  <c r="AY451" i="1"/>
  <c r="AZ451" i="1"/>
  <c r="BA451" i="1"/>
  <c r="BB451" i="1"/>
  <c r="BC451" i="1" s="1"/>
  <c r="BE451" i="1"/>
  <c r="BF451" i="1"/>
  <c r="BG451" i="1"/>
  <c r="BH451" i="1"/>
  <c r="BI451" i="1"/>
  <c r="BJ451" i="1"/>
  <c r="BM451" i="1"/>
  <c r="BN451" i="1"/>
  <c r="AO452" i="1"/>
  <c r="AP452" i="1"/>
  <c r="AQ452" i="1"/>
  <c r="BQ452" i="1" s="1"/>
  <c r="AR452" i="1"/>
  <c r="AS452" i="1"/>
  <c r="AT452" i="1"/>
  <c r="AU452" i="1"/>
  <c r="AV452" i="1"/>
  <c r="AW452" i="1"/>
  <c r="AX452" i="1"/>
  <c r="AY452" i="1"/>
  <c r="AZ452" i="1"/>
  <c r="BA452" i="1"/>
  <c r="BB452" i="1"/>
  <c r="BC452" i="1" s="1"/>
  <c r="BE452" i="1"/>
  <c r="BF452" i="1"/>
  <c r="BG452" i="1"/>
  <c r="BH452" i="1"/>
  <c r="BI452" i="1"/>
  <c r="BJ452" i="1"/>
  <c r="BM452" i="1"/>
  <c r="BN452" i="1"/>
  <c r="AO444" i="1"/>
  <c r="AP444" i="1"/>
  <c r="AQ444" i="1"/>
  <c r="BQ444" i="1" s="1"/>
  <c r="AR444" i="1"/>
  <c r="AS444" i="1"/>
  <c r="AT444" i="1"/>
  <c r="AU444" i="1"/>
  <c r="AV444" i="1"/>
  <c r="AW444" i="1"/>
  <c r="AX444" i="1"/>
  <c r="AY444" i="1"/>
  <c r="AZ444" i="1"/>
  <c r="BA444" i="1"/>
  <c r="BB444" i="1"/>
  <c r="BC444" i="1" s="1"/>
  <c r="BE444" i="1"/>
  <c r="BF444" i="1"/>
  <c r="BG444" i="1"/>
  <c r="BH444" i="1"/>
  <c r="BI444" i="1"/>
  <c r="BJ444" i="1"/>
  <c r="BM444" i="1"/>
  <c r="BN444" i="1"/>
  <c r="AO377" i="1"/>
  <c r="AP377" i="1"/>
  <c r="AQ377" i="1"/>
  <c r="BQ377" i="1" s="1"/>
  <c r="AR377" i="1"/>
  <c r="AS377" i="1"/>
  <c r="AT377" i="1"/>
  <c r="AU377" i="1"/>
  <c r="AV377" i="1"/>
  <c r="AW377" i="1"/>
  <c r="AX377" i="1"/>
  <c r="AY377" i="1"/>
  <c r="AZ377" i="1"/>
  <c r="BA377" i="1"/>
  <c r="BB377" i="1"/>
  <c r="BC377" i="1" s="1"/>
  <c r="BE377" i="1"/>
  <c r="BF377" i="1"/>
  <c r="BG377" i="1"/>
  <c r="BH377" i="1"/>
  <c r="BI377" i="1"/>
  <c r="BJ377" i="1"/>
  <c r="BM377" i="1"/>
  <c r="BN377" i="1"/>
  <c r="AO445" i="1"/>
  <c r="AP445" i="1"/>
  <c r="AQ445" i="1"/>
  <c r="BQ445" i="1" s="1"/>
  <c r="AR445" i="1"/>
  <c r="AS445" i="1"/>
  <c r="AT445" i="1"/>
  <c r="AU445" i="1"/>
  <c r="AV445" i="1"/>
  <c r="AW445" i="1"/>
  <c r="AX445" i="1"/>
  <c r="AY445" i="1"/>
  <c r="AZ445" i="1"/>
  <c r="BA445" i="1"/>
  <c r="BB445" i="1"/>
  <c r="BC445" i="1" s="1"/>
  <c r="BE445" i="1"/>
  <c r="BF445" i="1"/>
  <c r="BG445" i="1"/>
  <c r="BH445" i="1"/>
  <c r="BI445" i="1"/>
  <c r="BJ445" i="1"/>
  <c r="BM445" i="1"/>
  <c r="BN445" i="1"/>
  <c r="AO289" i="1"/>
  <c r="AP289" i="1"/>
  <c r="AQ289" i="1"/>
  <c r="BQ289" i="1" s="1"/>
  <c r="AR289" i="1"/>
  <c r="AS289" i="1"/>
  <c r="AT289" i="1"/>
  <c r="AU289" i="1"/>
  <c r="AV289" i="1"/>
  <c r="AW289" i="1"/>
  <c r="AX289" i="1"/>
  <c r="AY289" i="1"/>
  <c r="AZ289" i="1"/>
  <c r="BA289" i="1"/>
  <c r="BB289" i="1"/>
  <c r="BC289" i="1" s="1"/>
  <c r="BE289" i="1"/>
  <c r="BF289" i="1"/>
  <c r="BG289" i="1"/>
  <c r="BH289" i="1"/>
  <c r="BI289" i="1"/>
  <c r="BJ289" i="1"/>
  <c r="BM289" i="1"/>
  <c r="BN289" i="1"/>
  <c r="AO290" i="1"/>
  <c r="AP290" i="1"/>
  <c r="AQ290" i="1"/>
  <c r="BQ290" i="1" s="1"/>
  <c r="AR290" i="1"/>
  <c r="AS290" i="1"/>
  <c r="AT290" i="1"/>
  <c r="AU290" i="1"/>
  <c r="AV290" i="1"/>
  <c r="AW290" i="1"/>
  <c r="AX290" i="1"/>
  <c r="AY290" i="1"/>
  <c r="AZ290" i="1"/>
  <c r="BA290" i="1"/>
  <c r="BB290" i="1"/>
  <c r="BC290" i="1" s="1"/>
  <c r="BE290" i="1"/>
  <c r="BF290" i="1"/>
  <c r="BG290" i="1"/>
  <c r="BH290" i="1"/>
  <c r="BI290" i="1"/>
  <c r="BJ290" i="1"/>
  <c r="BM290" i="1"/>
  <c r="BN290" i="1"/>
  <c r="AO291" i="1"/>
  <c r="AP291" i="1"/>
  <c r="AQ291" i="1"/>
  <c r="BQ291" i="1" s="1"/>
  <c r="AR291" i="1"/>
  <c r="AS291" i="1"/>
  <c r="AT291" i="1"/>
  <c r="AU291" i="1"/>
  <c r="AV291" i="1"/>
  <c r="AW291" i="1"/>
  <c r="AX291" i="1"/>
  <c r="AY291" i="1"/>
  <c r="AZ291" i="1"/>
  <c r="BA291" i="1"/>
  <c r="BB291" i="1"/>
  <c r="BC291" i="1" s="1"/>
  <c r="BE291" i="1"/>
  <c r="BF291" i="1"/>
  <c r="BG291" i="1"/>
  <c r="BH291" i="1"/>
  <c r="BI291" i="1"/>
  <c r="BJ291" i="1"/>
  <c r="BM291" i="1"/>
  <c r="BN291" i="1"/>
  <c r="AO292" i="1"/>
  <c r="AP292" i="1"/>
  <c r="AQ292" i="1"/>
  <c r="BQ292" i="1" s="1"/>
  <c r="AR292" i="1"/>
  <c r="AS292" i="1"/>
  <c r="AT292" i="1"/>
  <c r="AU292" i="1"/>
  <c r="AV292" i="1"/>
  <c r="AW292" i="1"/>
  <c r="AX292" i="1"/>
  <c r="AY292" i="1"/>
  <c r="AZ292" i="1"/>
  <c r="BA292" i="1"/>
  <c r="BB292" i="1"/>
  <c r="BC292" i="1" s="1"/>
  <c r="BE292" i="1"/>
  <c r="BF292" i="1"/>
  <c r="BG292" i="1"/>
  <c r="BH292" i="1"/>
  <c r="BI292" i="1"/>
  <c r="BJ292" i="1"/>
  <c r="BM292" i="1"/>
  <c r="BN292" i="1"/>
  <c r="AO453" i="1"/>
  <c r="AP453" i="1"/>
  <c r="AQ453" i="1"/>
  <c r="BQ453" i="1" s="1"/>
  <c r="AR453" i="1"/>
  <c r="AS453" i="1"/>
  <c r="AT453" i="1"/>
  <c r="AU453" i="1"/>
  <c r="AV453" i="1"/>
  <c r="AW453" i="1"/>
  <c r="AX453" i="1"/>
  <c r="AY453" i="1"/>
  <c r="AZ453" i="1"/>
  <c r="BA453" i="1"/>
  <c r="BB453" i="1"/>
  <c r="BC453" i="1" s="1"/>
  <c r="BE453" i="1"/>
  <c r="BF453" i="1"/>
  <c r="BG453" i="1"/>
  <c r="BH453" i="1"/>
  <c r="BI453" i="1"/>
  <c r="BJ453" i="1"/>
  <c r="BM453" i="1"/>
  <c r="BN453" i="1"/>
  <c r="AO454" i="1"/>
  <c r="AP454" i="1"/>
  <c r="AQ454" i="1"/>
  <c r="BQ454" i="1"/>
  <c r="AR454" i="1"/>
  <c r="AS454" i="1"/>
  <c r="AT454" i="1"/>
  <c r="AU454" i="1"/>
  <c r="AV454" i="1"/>
  <c r="AW454" i="1"/>
  <c r="AX454" i="1"/>
  <c r="AY454" i="1"/>
  <c r="AZ454" i="1"/>
  <c r="BA454" i="1"/>
  <c r="BB454" i="1"/>
  <c r="BC454" i="1" s="1"/>
  <c r="BE454" i="1"/>
  <c r="BF454" i="1"/>
  <c r="BG454" i="1"/>
  <c r="BH454" i="1"/>
  <c r="BI454" i="1"/>
  <c r="BJ454" i="1"/>
  <c r="BM454" i="1"/>
  <c r="BN454" i="1"/>
  <c r="AO455" i="1"/>
  <c r="AP455" i="1"/>
  <c r="AQ455" i="1"/>
  <c r="BQ455" i="1" s="1"/>
  <c r="AR455" i="1"/>
  <c r="AS455" i="1"/>
  <c r="AT455" i="1"/>
  <c r="AU455" i="1"/>
  <c r="AV455" i="1"/>
  <c r="AW455" i="1"/>
  <c r="AX455" i="1"/>
  <c r="AY455" i="1"/>
  <c r="AZ455" i="1"/>
  <c r="BA455" i="1"/>
  <c r="BB455" i="1"/>
  <c r="BC455" i="1" s="1"/>
  <c r="BE455" i="1"/>
  <c r="BF455" i="1"/>
  <c r="BG455" i="1"/>
  <c r="BH455" i="1"/>
  <c r="BI455" i="1"/>
  <c r="BJ455" i="1"/>
  <c r="BM455" i="1"/>
  <c r="BN455" i="1"/>
  <c r="AO456" i="1"/>
  <c r="AP456" i="1"/>
  <c r="AQ456" i="1"/>
  <c r="BQ456" i="1" s="1"/>
  <c r="AR456" i="1"/>
  <c r="AS456" i="1"/>
  <c r="AT456" i="1"/>
  <c r="AU456" i="1"/>
  <c r="AV456" i="1"/>
  <c r="AW456" i="1"/>
  <c r="AX456" i="1"/>
  <c r="AY456" i="1"/>
  <c r="AZ456" i="1"/>
  <c r="BA456" i="1"/>
  <c r="BB456" i="1"/>
  <c r="BC456" i="1" s="1"/>
  <c r="BE456" i="1"/>
  <c r="BF456" i="1"/>
  <c r="BG456" i="1"/>
  <c r="BH456" i="1"/>
  <c r="BI456" i="1"/>
  <c r="BJ456" i="1"/>
  <c r="BM456" i="1"/>
  <c r="BN456" i="1"/>
  <c r="AO261" i="1"/>
  <c r="AP261" i="1"/>
  <c r="AQ261" i="1"/>
  <c r="BQ261" i="1" s="1"/>
  <c r="AR261" i="1"/>
  <c r="AS261" i="1"/>
  <c r="AT261" i="1"/>
  <c r="AU261" i="1"/>
  <c r="AV261" i="1"/>
  <c r="AW261" i="1"/>
  <c r="AX261" i="1"/>
  <c r="AY261" i="1"/>
  <c r="AZ261" i="1"/>
  <c r="BA261" i="1"/>
  <c r="BB261" i="1"/>
  <c r="BC261" i="1" s="1"/>
  <c r="BE261" i="1"/>
  <c r="BF261" i="1"/>
  <c r="BG261" i="1"/>
  <c r="BH261" i="1"/>
  <c r="BI261" i="1"/>
  <c r="BJ261" i="1"/>
  <c r="BM261" i="1"/>
  <c r="BN261" i="1"/>
  <c r="AO269" i="1"/>
  <c r="AP269" i="1"/>
  <c r="AQ269" i="1"/>
  <c r="BQ269" i="1" s="1"/>
  <c r="AR269" i="1"/>
  <c r="AS269" i="1"/>
  <c r="AT269" i="1"/>
  <c r="AU269" i="1"/>
  <c r="AV269" i="1"/>
  <c r="AW269" i="1"/>
  <c r="AX269" i="1"/>
  <c r="AY269" i="1"/>
  <c r="AZ269" i="1"/>
  <c r="BA269" i="1"/>
  <c r="BB269" i="1"/>
  <c r="BC269" i="1" s="1"/>
  <c r="BE269" i="1"/>
  <c r="BF269" i="1"/>
  <c r="BG269" i="1"/>
  <c r="BH269" i="1"/>
  <c r="BI269" i="1"/>
  <c r="BJ269" i="1"/>
  <c r="BM269" i="1"/>
  <c r="BN269" i="1"/>
  <c r="AO242" i="1"/>
  <c r="AP242" i="1"/>
  <c r="AQ242" i="1"/>
  <c r="BQ242" i="1" s="1"/>
  <c r="AR242" i="1"/>
  <c r="AS242" i="1"/>
  <c r="AT242" i="1"/>
  <c r="AU242" i="1"/>
  <c r="AV242" i="1"/>
  <c r="AW242" i="1"/>
  <c r="AX242" i="1"/>
  <c r="AY242" i="1"/>
  <c r="AZ242" i="1"/>
  <c r="BA242" i="1"/>
  <c r="BB242" i="1"/>
  <c r="BC242" i="1" s="1"/>
  <c r="BE242" i="1"/>
  <c r="BF242" i="1"/>
  <c r="BG242" i="1"/>
  <c r="BH242" i="1"/>
  <c r="BI242" i="1"/>
  <c r="BJ242" i="1"/>
  <c r="BM242" i="1"/>
  <c r="BN242" i="1"/>
  <c r="AO457" i="1"/>
  <c r="AP457" i="1"/>
  <c r="AQ457" i="1"/>
  <c r="BQ457" i="1" s="1"/>
  <c r="AR457" i="1"/>
  <c r="AS457" i="1"/>
  <c r="AT457" i="1"/>
  <c r="AU457" i="1"/>
  <c r="AV457" i="1"/>
  <c r="AW457" i="1"/>
  <c r="AX457" i="1"/>
  <c r="AY457" i="1"/>
  <c r="AZ457" i="1"/>
  <c r="BA457" i="1"/>
  <c r="BB457" i="1"/>
  <c r="BC457" i="1" s="1"/>
  <c r="BE457" i="1"/>
  <c r="BF457" i="1"/>
  <c r="BG457" i="1"/>
  <c r="BH457" i="1"/>
  <c r="BI457" i="1"/>
  <c r="BJ457" i="1"/>
  <c r="BM457" i="1"/>
  <c r="BN457" i="1"/>
  <c r="AO378" i="1"/>
  <c r="AP378" i="1"/>
  <c r="AQ378" i="1"/>
  <c r="BQ378" i="1" s="1"/>
  <c r="AR378" i="1"/>
  <c r="AS378" i="1"/>
  <c r="AT378" i="1"/>
  <c r="AU378" i="1"/>
  <c r="AV378" i="1"/>
  <c r="AW378" i="1"/>
  <c r="AX378" i="1"/>
  <c r="AY378" i="1"/>
  <c r="AZ378" i="1"/>
  <c r="BA378" i="1"/>
  <c r="BB378" i="1"/>
  <c r="BC378" i="1" s="1"/>
  <c r="BE378" i="1"/>
  <c r="BF378" i="1"/>
  <c r="BG378" i="1"/>
  <c r="BH378" i="1"/>
  <c r="BI378" i="1"/>
  <c r="BJ378" i="1"/>
  <c r="BM378" i="1"/>
  <c r="BN378" i="1"/>
  <c r="AO379" i="1"/>
  <c r="AP379" i="1"/>
  <c r="AQ379" i="1"/>
  <c r="BQ379" i="1" s="1"/>
  <c r="AR379" i="1"/>
  <c r="AS379" i="1"/>
  <c r="AT379" i="1"/>
  <c r="AU379" i="1"/>
  <c r="AV379" i="1"/>
  <c r="AW379" i="1"/>
  <c r="AX379" i="1"/>
  <c r="AY379" i="1"/>
  <c r="AZ379" i="1"/>
  <c r="BA379" i="1"/>
  <c r="BB379" i="1"/>
  <c r="BC379" i="1" s="1"/>
  <c r="BE379" i="1"/>
  <c r="BF379" i="1"/>
  <c r="BG379" i="1"/>
  <c r="BH379" i="1"/>
  <c r="BI379" i="1"/>
  <c r="BJ379" i="1"/>
  <c r="BM379" i="1"/>
  <c r="BN379" i="1"/>
  <c r="AO380" i="1"/>
  <c r="AP380" i="1"/>
  <c r="AQ380" i="1"/>
  <c r="BQ380" i="1" s="1"/>
  <c r="AR380" i="1"/>
  <c r="AS380" i="1"/>
  <c r="AT380" i="1"/>
  <c r="AU380" i="1"/>
  <c r="AV380" i="1"/>
  <c r="AW380" i="1"/>
  <c r="AX380" i="1"/>
  <c r="AY380" i="1"/>
  <c r="AZ380" i="1"/>
  <c r="BA380" i="1"/>
  <c r="BB380" i="1"/>
  <c r="BC380" i="1" s="1"/>
  <c r="BE380" i="1"/>
  <c r="BF380" i="1"/>
  <c r="BG380" i="1"/>
  <c r="BH380" i="1"/>
  <c r="BI380" i="1"/>
  <c r="BJ380" i="1"/>
  <c r="BM380" i="1"/>
  <c r="BN380" i="1"/>
  <c r="AO282" i="1"/>
  <c r="AP282" i="1"/>
  <c r="AQ282" i="1"/>
  <c r="BQ282" i="1" s="1"/>
  <c r="AR282" i="1"/>
  <c r="AS282" i="1"/>
  <c r="AT282" i="1"/>
  <c r="AU282" i="1"/>
  <c r="AV282" i="1"/>
  <c r="AW282" i="1"/>
  <c r="AX282" i="1"/>
  <c r="AY282" i="1"/>
  <c r="AZ282" i="1"/>
  <c r="BA282" i="1"/>
  <c r="BB282" i="1"/>
  <c r="BC282" i="1" s="1"/>
  <c r="BE282" i="1"/>
  <c r="BF282" i="1"/>
  <c r="BG282" i="1"/>
  <c r="BH282" i="1"/>
  <c r="BI282" i="1"/>
  <c r="BJ282" i="1"/>
  <c r="BM282" i="1"/>
  <c r="BN282" i="1"/>
  <c r="AO283" i="1"/>
  <c r="AP283" i="1"/>
  <c r="AQ283" i="1"/>
  <c r="BQ283" i="1" s="1"/>
  <c r="AR283" i="1"/>
  <c r="AS283" i="1"/>
  <c r="AT283" i="1"/>
  <c r="AU283" i="1"/>
  <c r="AV283" i="1"/>
  <c r="AW283" i="1"/>
  <c r="AX283" i="1"/>
  <c r="AY283" i="1"/>
  <c r="AZ283" i="1"/>
  <c r="BA283" i="1"/>
  <c r="BB283" i="1"/>
  <c r="BC283" i="1" s="1"/>
  <c r="BE283" i="1"/>
  <c r="BF283" i="1"/>
  <c r="BG283" i="1"/>
  <c r="BH283" i="1"/>
  <c r="BI283" i="1"/>
  <c r="BJ283" i="1"/>
  <c r="BM283" i="1"/>
  <c r="BN283" i="1"/>
  <c r="AO244" i="1"/>
  <c r="AP244" i="1"/>
  <c r="AQ244" i="1"/>
  <c r="BQ244" i="1" s="1"/>
  <c r="AR244" i="1"/>
  <c r="AS244" i="1"/>
  <c r="AT244" i="1"/>
  <c r="AU244" i="1"/>
  <c r="AV244" i="1"/>
  <c r="AW244" i="1"/>
  <c r="AX244" i="1"/>
  <c r="AY244" i="1"/>
  <c r="AZ244" i="1"/>
  <c r="BA244" i="1"/>
  <c r="BB244" i="1"/>
  <c r="BC244" i="1" s="1"/>
  <c r="BE244" i="1"/>
  <c r="BF244" i="1"/>
  <c r="BG244" i="1"/>
  <c r="BH244" i="1"/>
  <c r="BI244" i="1"/>
  <c r="BJ244" i="1"/>
  <c r="BM244" i="1"/>
  <c r="BN244" i="1"/>
  <c r="AO284" i="1"/>
  <c r="AP284" i="1"/>
  <c r="AQ284" i="1"/>
  <c r="BQ284" i="1" s="1"/>
  <c r="AR284" i="1"/>
  <c r="AS284" i="1"/>
  <c r="AT284" i="1"/>
  <c r="AU284" i="1"/>
  <c r="AV284" i="1"/>
  <c r="AW284" i="1"/>
  <c r="AX284" i="1"/>
  <c r="AY284" i="1"/>
  <c r="AZ284" i="1"/>
  <c r="BA284" i="1"/>
  <c r="BB284" i="1"/>
  <c r="BC284" i="1" s="1"/>
  <c r="BE284" i="1"/>
  <c r="BF284" i="1"/>
  <c r="BG284" i="1"/>
  <c r="BH284" i="1"/>
  <c r="BI284" i="1"/>
  <c r="BJ284" i="1"/>
  <c r="BM284" i="1"/>
  <c r="BN284" i="1"/>
  <c r="AO285" i="1"/>
  <c r="AP285" i="1"/>
  <c r="AQ285" i="1"/>
  <c r="BQ285" i="1" s="1"/>
  <c r="AR285" i="1"/>
  <c r="AS285" i="1"/>
  <c r="AT285" i="1"/>
  <c r="AU285" i="1"/>
  <c r="AV285" i="1"/>
  <c r="AW285" i="1"/>
  <c r="AX285" i="1"/>
  <c r="AY285" i="1"/>
  <c r="AZ285" i="1"/>
  <c r="BA285" i="1"/>
  <c r="BB285" i="1"/>
  <c r="BC285" i="1" s="1"/>
  <c r="BE285" i="1"/>
  <c r="BF285" i="1"/>
  <c r="BG285" i="1"/>
  <c r="BH285" i="1"/>
  <c r="BI285" i="1"/>
  <c r="BJ285" i="1"/>
  <c r="BM285" i="1"/>
  <c r="BN285" i="1"/>
  <c r="AO286" i="1"/>
  <c r="AP286" i="1"/>
  <c r="AQ286" i="1"/>
  <c r="BQ286" i="1" s="1"/>
  <c r="AR286" i="1"/>
  <c r="AS286" i="1"/>
  <c r="AT286" i="1"/>
  <c r="AU286" i="1"/>
  <c r="AV286" i="1"/>
  <c r="AW286" i="1"/>
  <c r="AX286" i="1"/>
  <c r="AY286" i="1"/>
  <c r="AZ286" i="1"/>
  <c r="BA286" i="1"/>
  <c r="BB286" i="1"/>
  <c r="BC286" i="1" s="1"/>
  <c r="BE286" i="1"/>
  <c r="BF286" i="1"/>
  <c r="BG286" i="1"/>
  <c r="BH286" i="1"/>
  <c r="BI286" i="1"/>
  <c r="BJ286" i="1"/>
  <c r="BM286" i="1"/>
  <c r="BN286" i="1"/>
  <c r="AO287" i="1"/>
  <c r="AP287" i="1"/>
  <c r="AQ287" i="1"/>
  <c r="BQ287" i="1" s="1"/>
  <c r="AR287" i="1"/>
  <c r="AS287" i="1"/>
  <c r="AT287" i="1"/>
  <c r="AU287" i="1"/>
  <c r="AV287" i="1"/>
  <c r="AW287" i="1"/>
  <c r="AX287" i="1"/>
  <c r="AY287" i="1"/>
  <c r="AZ287" i="1"/>
  <c r="BA287" i="1"/>
  <c r="BB287" i="1"/>
  <c r="BC287" i="1" s="1"/>
  <c r="BE287" i="1"/>
  <c r="BF287" i="1"/>
  <c r="BG287" i="1"/>
  <c r="BH287" i="1"/>
  <c r="BI287" i="1"/>
  <c r="BJ287" i="1"/>
  <c r="BM287" i="1"/>
  <c r="BN287" i="1"/>
  <c r="AO381" i="1"/>
  <c r="AP381" i="1"/>
  <c r="AQ381" i="1"/>
  <c r="BQ381" i="1" s="1"/>
  <c r="AR381" i="1"/>
  <c r="AS381" i="1"/>
  <c r="AT381" i="1"/>
  <c r="AU381" i="1"/>
  <c r="AV381" i="1"/>
  <c r="AW381" i="1"/>
  <c r="AX381" i="1"/>
  <c r="AY381" i="1"/>
  <c r="AZ381" i="1"/>
  <c r="BA381" i="1"/>
  <c r="BB381" i="1"/>
  <c r="BC381" i="1" s="1"/>
  <c r="BE381" i="1"/>
  <c r="BF381" i="1"/>
  <c r="BG381" i="1"/>
  <c r="BH381" i="1"/>
  <c r="BI381" i="1"/>
  <c r="BJ381" i="1"/>
  <c r="BM381" i="1"/>
  <c r="BN381" i="1"/>
  <c r="AO435" i="1"/>
  <c r="AP435" i="1"/>
  <c r="AQ435" i="1"/>
  <c r="BQ435" i="1" s="1"/>
  <c r="AR435" i="1"/>
  <c r="AS435" i="1"/>
  <c r="AT435" i="1"/>
  <c r="AU435" i="1"/>
  <c r="AV435" i="1"/>
  <c r="AW435" i="1"/>
  <c r="AX435" i="1"/>
  <c r="AY435" i="1"/>
  <c r="AZ435" i="1"/>
  <c r="BA435" i="1"/>
  <c r="BB435" i="1"/>
  <c r="BC435" i="1" s="1"/>
  <c r="BE435" i="1"/>
  <c r="BF435" i="1"/>
  <c r="BG435" i="1"/>
  <c r="BH435" i="1"/>
  <c r="BI435" i="1"/>
  <c r="BJ435" i="1"/>
  <c r="BM435" i="1"/>
  <c r="BN435" i="1"/>
  <c r="AO436" i="1"/>
  <c r="AP436" i="1"/>
  <c r="AQ436" i="1"/>
  <c r="BQ436" i="1" s="1"/>
  <c r="AR436" i="1"/>
  <c r="AS436" i="1"/>
  <c r="AT436" i="1"/>
  <c r="AU436" i="1"/>
  <c r="AV436" i="1"/>
  <c r="AW436" i="1"/>
  <c r="AX436" i="1"/>
  <c r="AY436" i="1"/>
  <c r="AZ436" i="1"/>
  <c r="BA436" i="1"/>
  <c r="BB436" i="1"/>
  <c r="BC436" i="1" s="1"/>
  <c r="BE436" i="1"/>
  <c r="BF436" i="1"/>
  <c r="BG436" i="1"/>
  <c r="BH436" i="1"/>
  <c r="BI436" i="1"/>
  <c r="BJ436" i="1"/>
  <c r="BM436" i="1"/>
  <c r="BN436" i="1"/>
  <c r="AO437" i="1"/>
  <c r="AP437" i="1"/>
  <c r="AQ437" i="1"/>
  <c r="BQ437" i="1" s="1"/>
  <c r="AR437" i="1"/>
  <c r="AS437" i="1"/>
  <c r="AT437" i="1"/>
  <c r="AU437" i="1"/>
  <c r="AV437" i="1"/>
  <c r="AW437" i="1"/>
  <c r="AX437" i="1"/>
  <c r="AY437" i="1"/>
  <c r="AZ437" i="1"/>
  <c r="BA437" i="1"/>
  <c r="BB437" i="1"/>
  <c r="BC437" i="1" s="1"/>
  <c r="BE437" i="1"/>
  <c r="BF437" i="1"/>
  <c r="BG437" i="1"/>
  <c r="BH437" i="1"/>
  <c r="BI437" i="1"/>
  <c r="BJ437" i="1"/>
  <c r="BM437" i="1"/>
  <c r="BN437" i="1"/>
  <c r="AO438" i="1"/>
  <c r="AP438" i="1"/>
  <c r="AQ438" i="1"/>
  <c r="BQ438" i="1" s="1"/>
  <c r="AR438" i="1"/>
  <c r="AS438" i="1"/>
  <c r="AT438" i="1"/>
  <c r="AU438" i="1"/>
  <c r="AV438" i="1"/>
  <c r="AW438" i="1"/>
  <c r="AX438" i="1"/>
  <c r="AY438" i="1"/>
  <c r="AZ438" i="1"/>
  <c r="BA438" i="1"/>
  <c r="BB438" i="1"/>
  <c r="BC438" i="1" s="1"/>
  <c r="BE438" i="1"/>
  <c r="BF438" i="1"/>
  <c r="BG438" i="1"/>
  <c r="BH438" i="1"/>
  <c r="BI438" i="1"/>
  <c r="BJ438" i="1"/>
  <c r="BM438" i="1"/>
  <c r="BN438" i="1"/>
  <c r="AO439" i="1"/>
  <c r="AP439" i="1"/>
  <c r="AQ439" i="1"/>
  <c r="BQ439" i="1" s="1"/>
  <c r="AR439" i="1"/>
  <c r="AS439" i="1"/>
  <c r="AT439" i="1"/>
  <c r="AU439" i="1"/>
  <c r="AV439" i="1"/>
  <c r="AW439" i="1"/>
  <c r="AX439" i="1"/>
  <c r="AY439" i="1"/>
  <c r="AZ439" i="1"/>
  <c r="BA439" i="1"/>
  <c r="BB439" i="1"/>
  <c r="BC439" i="1" s="1"/>
  <c r="BE439" i="1"/>
  <c r="BF439" i="1"/>
  <c r="BG439" i="1"/>
  <c r="BH439" i="1"/>
  <c r="BI439" i="1"/>
  <c r="BJ439" i="1"/>
  <c r="BM439" i="1"/>
  <c r="BN439" i="1"/>
  <c r="AO440" i="1"/>
  <c r="AP440" i="1"/>
  <c r="AQ440" i="1"/>
  <c r="BQ440" i="1" s="1"/>
  <c r="AR440" i="1"/>
  <c r="AS440" i="1"/>
  <c r="AT440" i="1"/>
  <c r="AU440" i="1"/>
  <c r="AV440" i="1"/>
  <c r="AW440" i="1"/>
  <c r="AX440" i="1"/>
  <c r="AY440" i="1"/>
  <c r="AZ440" i="1"/>
  <c r="BA440" i="1"/>
  <c r="BB440" i="1"/>
  <c r="BC440" i="1" s="1"/>
  <c r="BE440" i="1"/>
  <c r="BF440" i="1"/>
  <c r="BG440" i="1"/>
  <c r="BH440" i="1"/>
  <c r="BI440" i="1"/>
  <c r="BJ440" i="1"/>
  <c r="BM440" i="1"/>
  <c r="BN440" i="1"/>
  <c r="AO441" i="1"/>
  <c r="AP441" i="1"/>
  <c r="AQ441" i="1"/>
  <c r="BQ441" i="1" s="1"/>
  <c r="AR441" i="1"/>
  <c r="AS441" i="1"/>
  <c r="AT441" i="1"/>
  <c r="AU441" i="1"/>
  <c r="AV441" i="1"/>
  <c r="AW441" i="1"/>
  <c r="AX441" i="1"/>
  <c r="AY441" i="1"/>
  <c r="AZ441" i="1"/>
  <c r="BA441" i="1"/>
  <c r="BB441" i="1"/>
  <c r="BC441" i="1" s="1"/>
  <c r="BE441" i="1"/>
  <c r="BF441" i="1"/>
  <c r="BG441" i="1"/>
  <c r="BH441" i="1"/>
  <c r="BI441" i="1"/>
  <c r="BJ441" i="1"/>
  <c r="BM441" i="1"/>
  <c r="BN441" i="1"/>
  <c r="AO442" i="1"/>
  <c r="AP442" i="1"/>
  <c r="AQ442" i="1"/>
  <c r="BQ442" i="1" s="1"/>
  <c r="AR442" i="1"/>
  <c r="AS442" i="1"/>
  <c r="AT442" i="1"/>
  <c r="AU442" i="1"/>
  <c r="AV442" i="1"/>
  <c r="AW442" i="1"/>
  <c r="AX442" i="1"/>
  <c r="AY442" i="1"/>
  <c r="AZ442" i="1"/>
  <c r="BA442" i="1"/>
  <c r="BB442" i="1"/>
  <c r="BC442" i="1" s="1"/>
  <c r="BE442" i="1"/>
  <c r="BF442" i="1"/>
  <c r="BG442" i="1"/>
  <c r="BH442" i="1"/>
  <c r="BI442" i="1"/>
  <c r="BJ442" i="1"/>
  <c r="BM442" i="1"/>
  <c r="BN442" i="1"/>
  <c r="AO262" i="1"/>
  <c r="AP262" i="1"/>
  <c r="AQ262" i="1"/>
  <c r="BQ262" i="1" s="1"/>
  <c r="AR262" i="1"/>
  <c r="AS262" i="1"/>
  <c r="AT262" i="1"/>
  <c r="AU262" i="1"/>
  <c r="AV262" i="1"/>
  <c r="AW262" i="1"/>
  <c r="AX262" i="1"/>
  <c r="AY262" i="1"/>
  <c r="AZ262" i="1"/>
  <c r="BA262" i="1"/>
  <c r="BB262" i="1"/>
  <c r="BC262" i="1" s="1"/>
  <c r="BE262" i="1"/>
  <c r="BF262" i="1"/>
  <c r="BG262" i="1"/>
  <c r="BH262" i="1"/>
  <c r="BI262" i="1"/>
  <c r="BJ262" i="1"/>
  <c r="BM262" i="1"/>
  <c r="BN262" i="1"/>
  <c r="AO263" i="1"/>
  <c r="AP263" i="1"/>
  <c r="AQ263" i="1"/>
  <c r="BQ263" i="1" s="1"/>
  <c r="AR263" i="1"/>
  <c r="AS263" i="1"/>
  <c r="AT263" i="1"/>
  <c r="AU263" i="1"/>
  <c r="AV263" i="1"/>
  <c r="AW263" i="1"/>
  <c r="AX263" i="1"/>
  <c r="AY263" i="1"/>
  <c r="AZ263" i="1"/>
  <c r="BA263" i="1"/>
  <c r="BB263" i="1"/>
  <c r="BC263" i="1" s="1"/>
  <c r="BE263" i="1"/>
  <c r="BF263" i="1"/>
  <c r="BG263" i="1"/>
  <c r="BH263" i="1"/>
  <c r="BI263" i="1"/>
  <c r="BJ263" i="1"/>
  <c r="BM263" i="1"/>
  <c r="BN263" i="1"/>
  <c r="AO264" i="1"/>
  <c r="AP264" i="1"/>
  <c r="AQ264" i="1"/>
  <c r="BQ264" i="1" s="1"/>
  <c r="AR264" i="1"/>
  <c r="AS264" i="1"/>
  <c r="AT264" i="1"/>
  <c r="AU264" i="1"/>
  <c r="AV264" i="1"/>
  <c r="AW264" i="1"/>
  <c r="AX264" i="1"/>
  <c r="AY264" i="1"/>
  <c r="AZ264" i="1"/>
  <c r="BA264" i="1"/>
  <c r="BB264" i="1"/>
  <c r="BC264" i="1" s="1"/>
  <c r="BE264" i="1"/>
  <c r="BF264" i="1"/>
  <c r="BG264" i="1"/>
  <c r="BH264" i="1"/>
  <c r="BI264" i="1"/>
  <c r="BJ264" i="1"/>
  <c r="BM264" i="1"/>
  <c r="BN264" i="1"/>
  <c r="AO293" i="1"/>
  <c r="AP293" i="1"/>
  <c r="AQ293" i="1"/>
  <c r="BQ293" i="1" s="1"/>
  <c r="AR293" i="1"/>
  <c r="AS293" i="1"/>
  <c r="AT293" i="1"/>
  <c r="AU293" i="1"/>
  <c r="AV293" i="1"/>
  <c r="AW293" i="1"/>
  <c r="AX293" i="1"/>
  <c r="AY293" i="1"/>
  <c r="AZ293" i="1"/>
  <c r="BA293" i="1"/>
  <c r="BB293" i="1"/>
  <c r="BC293" i="1" s="1"/>
  <c r="BE293" i="1"/>
  <c r="BF293" i="1"/>
  <c r="BG293" i="1"/>
  <c r="BH293" i="1"/>
  <c r="BI293" i="1"/>
  <c r="BJ293" i="1"/>
  <c r="BM293" i="1"/>
  <c r="BN293" i="1"/>
  <c r="AO294" i="1"/>
  <c r="AP294" i="1"/>
  <c r="AQ294" i="1"/>
  <c r="BQ294" i="1" s="1"/>
  <c r="AR294" i="1"/>
  <c r="AS294" i="1"/>
  <c r="AT294" i="1"/>
  <c r="AU294" i="1"/>
  <c r="AV294" i="1"/>
  <c r="AW294" i="1"/>
  <c r="AX294" i="1"/>
  <c r="AY294" i="1"/>
  <c r="AZ294" i="1"/>
  <c r="BA294" i="1"/>
  <c r="BB294" i="1"/>
  <c r="BC294" i="1" s="1"/>
  <c r="BE294" i="1"/>
  <c r="BF294" i="1"/>
  <c r="BG294" i="1"/>
  <c r="BH294" i="1"/>
  <c r="BI294" i="1"/>
  <c r="BJ294" i="1"/>
  <c r="BM294" i="1"/>
  <c r="BN294" i="1"/>
  <c r="AO295" i="1"/>
  <c r="AP295" i="1"/>
  <c r="AQ295" i="1"/>
  <c r="BQ295" i="1" s="1"/>
  <c r="AR295" i="1"/>
  <c r="AS295" i="1"/>
  <c r="AT295" i="1"/>
  <c r="AU295" i="1"/>
  <c r="AV295" i="1"/>
  <c r="AW295" i="1"/>
  <c r="AX295" i="1"/>
  <c r="AY295" i="1"/>
  <c r="AZ295" i="1"/>
  <c r="BA295" i="1"/>
  <c r="BB295" i="1"/>
  <c r="BC295" i="1" s="1"/>
  <c r="BE295" i="1"/>
  <c r="BF295" i="1"/>
  <c r="BG295" i="1"/>
  <c r="BH295" i="1"/>
  <c r="BI295" i="1"/>
  <c r="BJ295" i="1"/>
  <c r="BM295" i="1"/>
  <c r="BN295" i="1"/>
  <c r="AO265" i="1"/>
  <c r="AP265" i="1"/>
  <c r="AQ265" i="1"/>
  <c r="BQ265" i="1" s="1"/>
  <c r="AR265" i="1"/>
  <c r="AS265" i="1"/>
  <c r="AT265" i="1"/>
  <c r="AU265" i="1"/>
  <c r="AV265" i="1"/>
  <c r="AW265" i="1"/>
  <c r="AX265" i="1"/>
  <c r="AY265" i="1"/>
  <c r="AZ265" i="1"/>
  <c r="BA265" i="1"/>
  <c r="BB265" i="1"/>
  <c r="BC265" i="1" s="1"/>
  <c r="BE265" i="1"/>
  <c r="BF265" i="1"/>
  <c r="BG265" i="1"/>
  <c r="BH265" i="1"/>
  <c r="BI265" i="1"/>
  <c r="BJ265" i="1"/>
  <c r="BM265" i="1"/>
  <c r="BN265" i="1"/>
  <c r="AO296" i="1"/>
  <c r="AP296" i="1"/>
  <c r="AQ296" i="1"/>
  <c r="BQ296" i="1" s="1"/>
  <c r="AR296" i="1"/>
  <c r="AS296" i="1"/>
  <c r="AT296" i="1"/>
  <c r="AU296" i="1"/>
  <c r="AV296" i="1"/>
  <c r="AW296" i="1"/>
  <c r="AX296" i="1"/>
  <c r="AY296" i="1"/>
  <c r="AZ296" i="1"/>
  <c r="BA296" i="1"/>
  <c r="BB296" i="1"/>
  <c r="BC296" i="1" s="1"/>
  <c r="BE296" i="1"/>
  <c r="BF296" i="1"/>
  <c r="BG296" i="1"/>
  <c r="BH296" i="1"/>
  <c r="BI296" i="1"/>
  <c r="BJ296" i="1"/>
  <c r="BM296" i="1"/>
  <c r="BN296" i="1"/>
  <c r="AO297" i="1"/>
  <c r="AP297" i="1"/>
  <c r="AQ297" i="1"/>
  <c r="BQ297" i="1" s="1"/>
  <c r="AR297" i="1"/>
  <c r="AS297" i="1"/>
  <c r="AT297" i="1"/>
  <c r="AU297" i="1"/>
  <c r="AV297" i="1"/>
  <c r="AW297" i="1"/>
  <c r="AX297" i="1"/>
  <c r="AY297" i="1"/>
  <c r="AZ297" i="1"/>
  <c r="BA297" i="1"/>
  <c r="BB297" i="1"/>
  <c r="BC297" i="1" s="1"/>
  <c r="BE297" i="1"/>
  <c r="BF297" i="1"/>
  <c r="BG297" i="1"/>
  <c r="BH297" i="1"/>
  <c r="BI297" i="1"/>
  <c r="BJ297" i="1"/>
  <c r="BM297" i="1"/>
  <c r="BN297" i="1"/>
  <c r="AO266" i="1"/>
  <c r="AP266" i="1"/>
  <c r="AQ266" i="1"/>
  <c r="BQ266" i="1" s="1"/>
  <c r="AR266" i="1"/>
  <c r="AS266" i="1"/>
  <c r="AT266" i="1"/>
  <c r="AU266" i="1"/>
  <c r="AV266" i="1"/>
  <c r="AW266" i="1"/>
  <c r="AX266" i="1"/>
  <c r="AY266" i="1"/>
  <c r="AZ266" i="1"/>
  <c r="BA266" i="1"/>
  <c r="BB266" i="1"/>
  <c r="BC266" i="1" s="1"/>
  <c r="BE266" i="1"/>
  <c r="BF266" i="1"/>
  <c r="BG266" i="1"/>
  <c r="BH266" i="1"/>
  <c r="BI266" i="1"/>
  <c r="BJ266" i="1"/>
  <c r="BM266" i="1"/>
  <c r="BN266" i="1"/>
  <c r="AO245" i="1"/>
  <c r="AP245" i="1"/>
  <c r="AQ245" i="1"/>
  <c r="BQ245" i="1" s="1"/>
  <c r="AR245" i="1"/>
  <c r="AS245" i="1"/>
  <c r="AT245" i="1"/>
  <c r="AU245" i="1"/>
  <c r="AV245" i="1"/>
  <c r="AW245" i="1"/>
  <c r="AX245" i="1"/>
  <c r="AY245" i="1"/>
  <c r="AZ245" i="1"/>
  <c r="BA245" i="1"/>
  <c r="BB245" i="1"/>
  <c r="BC245" i="1" s="1"/>
  <c r="BE245" i="1"/>
  <c r="BF245" i="1"/>
  <c r="BG245" i="1"/>
  <c r="BH245" i="1"/>
  <c r="BI245" i="1"/>
  <c r="BJ245" i="1"/>
  <c r="BM245" i="1"/>
  <c r="BN245" i="1"/>
  <c r="AO267" i="1"/>
  <c r="AP267" i="1"/>
  <c r="AQ267" i="1"/>
  <c r="BQ267" i="1" s="1"/>
  <c r="AR267" i="1"/>
  <c r="AS267" i="1"/>
  <c r="AT267" i="1"/>
  <c r="AU267" i="1"/>
  <c r="AV267" i="1"/>
  <c r="AW267" i="1"/>
  <c r="AX267" i="1"/>
  <c r="AY267" i="1"/>
  <c r="AZ267" i="1"/>
  <c r="BA267" i="1"/>
  <c r="BB267" i="1"/>
  <c r="BC267" i="1" s="1"/>
  <c r="BE267" i="1"/>
  <c r="BF267" i="1"/>
  <c r="BG267" i="1"/>
  <c r="BH267" i="1"/>
  <c r="BI267" i="1"/>
  <c r="BJ267" i="1"/>
  <c r="BM267" i="1"/>
  <c r="BN267" i="1"/>
  <c r="AO246" i="1"/>
  <c r="AP246" i="1"/>
  <c r="AQ246" i="1"/>
  <c r="BQ246" i="1" s="1"/>
  <c r="AR246" i="1"/>
  <c r="AS246" i="1"/>
  <c r="AT246" i="1"/>
  <c r="AU246" i="1"/>
  <c r="AV246" i="1"/>
  <c r="AW246" i="1"/>
  <c r="AX246" i="1"/>
  <c r="AY246" i="1"/>
  <c r="AZ246" i="1"/>
  <c r="BA246" i="1"/>
  <c r="BB246" i="1"/>
  <c r="BC246" i="1" s="1"/>
  <c r="BE246" i="1"/>
  <c r="BF246" i="1"/>
  <c r="BG246" i="1"/>
  <c r="BH246" i="1"/>
  <c r="BI246" i="1"/>
  <c r="BJ246" i="1"/>
  <c r="BM246" i="1"/>
  <c r="BN246" i="1"/>
  <c r="AO298" i="1"/>
  <c r="AP298" i="1"/>
  <c r="AQ298" i="1"/>
  <c r="BQ298" i="1" s="1"/>
  <c r="AR298" i="1"/>
  <c r="AS298" i="1"/>
  <c r="AT298" i="1"/>
  <c r="AU298" i="1"/>
  <c r="AV298" i="1"/>
  <c r="AW298" i="1"/>
  <c r="AX298" i="1"/>
  <c r="AY298" i="1"/>
  <c r="AZ298" i="1"/>
  <c r="BA298" i="1"/>
  <c r="BB298" i="1"/>
  <c r="BC298" i="1" s="1"/>
  <c r="BE298" i="1"/>
  <c r="BF298" i="1"/>
  <c r="BG298" i="1"/>
  <c r="BH298" i="1"/>
  <c r="BI298" i="1"/>
  <c r="BJ298" i="1"/>
  <c r="BM298" i="1"/>
  <c r="BN298" i="1"/>
  <c r="AO270" i="1"/>
  <c r="AP270" i="1"/>
  <c r="AQ270" i="1"/>
  <c r="BQ270" i="1" s="1"/>
  <c r="AR270" i="1"/>
  <c r="AS270" i="1"/>
  <c r="AT270" i="1"/>
  <c r="AU270" i="1"/>
  <c r="AV270" i="1"/>
  <c r="AW270" i="1"/>
  <c r="AX270" i="1"/>
  <c r="AY270" i="1"/>
  <c r="AZ270" i="1"/>
  <c r="BA270" i="1"/>
  <c r="BB270" i="1"/>
  <c r="BC270" i="1" s="1"/>
  <c r="BE270" i="1"/>
  <c r="BF270" i="1"/>
  <c r="BG270" i="1"/>
  <c r="BH270" i="1"/>
  <c r="BI270" i="1"/>
  <c r="BJ270" i="1"/>
  <c r="BM270" i="1"/>
  <c r="BN270" i="1"/>
  <c r="AO299" i="1"/>
  <c r="AP299" i="1"/>
  <c r="AQ299" i="1"/>
  <c r="BQ299" i="1" s="1"/>
  <c r="AR299" i="1"/>
  <c r="AS299" i="1"/>
  <c r="AT299" i="1"/>
  <c r="AU299" i="1"/>
  <c r="AV299" i="1"/>
  <c r="AW299" i="1"/>
  <c r="AX299" i="1"/>
  <c r="AY299" i="1"/>
  <c r="AZ299" i="1"/>
  <c r="BA299" i="1"/>
  <c r="BB299" i="1"/>
  <c r="BC299" i="1" s="1"/>
  <c r="BE299" i="1"/>
  <c r="BF299" i="1"/>
  <c r="BG299" i="1"/>
  <c r="BH299" i="1"/>
  <c r="BI299" i="1"/>
  <c r="BJ299" i="1"/>
  <c r="BM299" i="1"/>
  <c r="BN299" i="1"/>
  <c r="AO300" i="1"/>
  <c r="AP300" i="1"/>
  <c r="AQ300" i="1"/>
  <c r="BQ300" i="1" s="1"/>
  <c r="AR300" i="1"/>
  <c r="AS300" i="1"/>
  <c r="AT300" i="1"/>
  <c r="AU300" i="1"/>
  <c r="AV300" i="1"/>
  <c r="AW300" i="1"/>
  <c r="AX300" i="1"/>
  <c r="AY300" i="1"/>
  <c r="AZ300" i="1"/>
  <c r="BA300" i="1"/>
  <c r="BB300" i="1"/>
  <c r="BC300" i="1" s="1"/>
  <c r="BE300" i="1"/>
  <c r="BF300" i="1"/>
  <c r="BG300" i="1"/>
  <c r="BH300" i="1"/>
  <c r="BI300" i="1"/>
  <c r="BJ300" i="1"/>
  <c r="BM300" i="1"/>
  <c r="BN300" i="1"/>
  <c r="AO387" i="1"/>
  <c r="AP387" i="1"/>
  <c r="AQ387" i="1"/>
  <c r="BQ387" i="1" s="1"/>
  <c r="AR387" i="1"/>
  <c r="AS387" i="1"/>
  <c r="AT387" i="1"/>
  <c r="AU387" i="1"/>
  <c r="AV387" i="1"/>
  <c r="AW387" i="1"/>
  <c r="AX387" i="1"/>
  <c r="AY387" i="1"/>
  <c r="AZ387" i="1"/>
  <c r="BA387" i="1"/>
  <c r="BB387" i="1"/>
  <c r="BC387" i="1" s="1"/>
  <c r="BE387" i="1"/>
  <c r="BF387" i="1"/>
  <c r="BG387" i="1"/>
  <c r="BH387" i="1"/>
  <c r="BI387" i="1"/>
  <c r="BJ387" i="1"/>
  <c r="BM387" i="1"/>
  <c r="BN387" i="1"/>
  <c r="AO388" i="1"/>
  <c r="AP388" i="1"/>
  <c r="AQ388" i="1"/>
  <c r="BQ388" i="1" s="1"/>
  <c r="AR388" i="1"/>
  <c r="AS388" i="1"/>
  <c r="AT388" i="1"/>
  <c r="AU388" i="1"/>
  <c r="AV388" i="1"/>
  <c r="AW388" i="1"/>
  <c r="AX388" i="1"/>
  <c r="AY388" i="1"/>
  <c r="AZ388" i="1"/>
  <c r="BA388" i="1"/>
  <c r="BB388" i="1"/>
  <c r="BC388" i="1" s="1"/>
  <c r="BE388" i="1"/>
  <c r="BF388" i="1"/>
  <c r="BG388" i="1"/>
  <c r="BH388" i="1"/>
  <c r="BI388" i="1"/>
  <c r="BJ388" i="1"/>
  <c r="BM388" i="1"/>
  <c r="BN388" i="1"/>
  <c r="AO389" i="1"/>
  <c r="AP389" i="1"/>
  <c r="AQ389" i="1"/>
  <c r="BQ389" i="1" s="1"/>
  <c r="AR389" i="1"/>
  <c r="AS389" i="1"/>
  <c r="AT389" i="1"/>
  <c r="AU389" i="1"/>
  <c r="AV389" i="1"/>
  <c r="AW389" i="1"/>
  <c r="AX389" i="1"/>
  <c r="AY389" i="1"/>
  <c r="AZ389" i="1"/>
  <c r="BA389" i="1"/>
  <c r="BB389" i="1"/>
  <c r="BC389" i="1" s="1"/>
  <c r="BE389" i="1"/>
  <c r="BF389" i="1"/>
  <c r="BG389" i="1"/>
  <c r="BH389" i="1"/>
  <c r="BI389" i="1"/>
  <c r="BJ389" i="1"/>
  <c r="BM389" i="1"/>
  <c r="BN389" i="1"/>
  <c r="AO390" i="1"/>
  <c r="AP390" i="1"/>
  <c r="AQ390" i="1"/>
  <c r="BQ390" i="1" s="1"/>
  <c r="AR390" i="1"/>
  <c r="AS390" i="1"/>
  <c r="AT390" i="1"/>
  <c r="AU390" i="1"/>
  <c r="AV390" i="1"/>
  <c r="AW390" i="1"/>
  <c r="AX390" i="1"/>
  <c r="AY390" i="1"/>
  <c r="AZ390" i="1"/>
  <c r="BA390" i="1"/>
  <c r="BB390" i="1"/>
  <c r="BC390" i="1" s="1"/>
  <c r="BE390" i="1"/>
  <c r="BF390" i="1"/>
  <c r="BG390" i="1"/>
  <c r="BH390" i="1"/>
  <c r="BI390" i="1"/>
  <c r="BJ390" i="1"/>
  <c r="BM390" i="1"/>
  <c r="BN390" i="1"/>
  <c r="AO391" i="1"/>
  <c r="AP391" i="1"/>
  <c r="AQ391" i="1"/>
  <c r="BQ391" i="1" s="1"/>
  <c r="AR391" i="1"/>
  <c r="AS391" i="1"/>
  <c r="AT391" i="1"/>
  <c r="AU391" i="1"/>
  <c r="AV391" i="1"/>
  <c r="AW391" i="1"/>
  <c r="AX391" i="1"/>
  <c r="AY391" i="1"/>
  <c r="AZ391" i="1"/>
  <c r="BA391" i="1"/>
  <c r="BB391" i="1"/>
  <c r="BC391" i="1" s="1"/>
  <c r="BE391" i="1"/>
  <c r="BF391" i="1"/>
  <c r="BG391" i="1"/>
  <c r="BH391" i="1"/>
  <c r="BI391" i="1"/>
  <c r="BJ391" i="1"/>
  <c r="BM391" i="1"/>
  <c r="BN391" i="1"/>
  <c r="AO392" i="1"/>
  <c r="AP392" i="1"/>
  <c r="AQ392" i="1"/>
  <c r="BQ392" i="1" s="1"/>
  <c r="AR392" i="1"/>
  <c r="AS392" i="1"/>
  <c r="AT392" i="1"/>
  <c r="AU392" i="1"/>
  <c r="AV392" i="1"/>
  <c r="AW392" i="1"/>
  <c r="AX392" i="1"/>
  <c r="AY392" i="1"/>
  <c r="AZ392" i="1"/>
  <c r="BA392" i="1"/>
  <c r="BB392" i="1"/>
  <c r="BC392" i="1" s="1"/>
  <c r="BE392" i="1"/>
  <c r="BF392" i="1"/>
  <c r="BG392" i="1"/>
  <c r="BH392" i="1"/>
  <c r="BI392" i="1"/>
  <c r="BJ392" i="1"/>
  <c r="BM392" i="1"/>
  <c r="BN392" i="1"/>
  <c r="AO393" i="1"/>
  <c r="AP393" i="1"/>
  <c r="AQ393" i="1"/>
  <c r="BQ393" i="1" s="1"/>
  <c r="AR393" i="1"/>
  <c r="AS393" i="1"/>
  <c r="AT393" i="1"/>
  <c r="AU393" i="1"/>
  <c r="AV393" i="1"/>
  <c r="AW393" i="1"/>
  <c r="AX393" i="1"/>
  <c r="AY393" i="1"/>
  <c r="AZ393" i="1"/>
  <c r="BA393" i="1"/>
  <c r="BB393" i="1"/>
  <c r="BC393" i="1" s="1"/>
  <c r="BE393" i="1"/>
  <c r="BF393" i="1"/>
  <c r="BG393" i="1"/>
  <c r="BH393" i="1"/>
  <c r="BI393" i="1"/>
  <c r="BJ393" i="1"/>
  <c r="BM393" i="1"/>
  <c r="BN393" i="1"/>
  <c r="AO394" i="1"/>
  <c r="AP394" i="1"/>
  <c r="AQ394" i="1"/>
  <c r="BQ394" i="1" s="1"/>
  <c r="AR394" i="1"/>
  <c r="AS394" i="1"/>
  <c r="AT394" i="1"/>
  <c r="AU394" i="1"/>
  <c r="AV394" i="1"/>
  <c r="AW394" i="1"/>
  <c r="AX394" i="1"/>
  <c r="AY394" i="1"/>
  <c r="AZ394" i="1"/>
  <c r="BA394" i="1"/>
  <c r="BB394" i="1"/>
  <c r="BC394" i="1" s="1"/>
  <c r="BE394" i="1"/>
  <c r="BF394" i="1"/>
  <c r="BG394" i="1"/>
  <c r="BH394" i="1"/>
  <c r="BI394" i="1"/>
  <c r="BJ394" i="1"/>
  <c r="BM394" i="1"/>
  <c r="BN394" i="1"/>
  <c r="AO395" i="1"/>
  <c r="AP395" i="1"/>
  <c r="AQ395" i="1"/>
  <c r="BQ395" i="1" s="1"/>
  <c r="AR395" i="1"/>
  <c r="AS395" i="1"/>
  <c r="AT395" i="1"/>
  <c r="AU395" i="1"/>
  <c r="AV395" i="1"/>
  <c r="AW395" i="1"/>
  <c r="AX395" i="1"/>
  <c r="AY395" i="1"/>
  <c r="AZ395" i="1"/>
  <c r="BA395" i="1"/>
  <c r="BB395" i="1"/>
  <c r="BC395" i="1" s="1"/>
  <c r="BE395" i="1"/>
  <c r="BF395" i="1"/>
  <c r="BG395" i="1"/>
  <c r="BH395" i="1"/>
  <c r="BI395" i="1"/>
  <c r="BJ395" i="1"/>
  <c r="BM395" i="1"/>
  <c r="BN395" i="1"/>
  <c r="AO396" i="1"/>
  <c r="AP396" i="1"/>
  <c r="AQ396" i="1"/>
  <c r="BQ396" i="1" s="1"/>
  <c r="AR396" i="1"/>
  <c r="AS396" i="1"/>
  <c r="AT396" i="1"/>
  <c r="AU396" i="1"/>
  <c r="AV396" i="1"/>
  <c r="AW396" i="1"/>
  <c r="AX396" i="1"/>
  <c r="AY396" i="1"/>
  <c r="AZ396" i="1"/>
  <c r="BA396" i="1"/>
  <c r="BB396" i="1"/>
  <c r="BC396" i="1" s="1"/>
  <c r="BE396" i="1"/>
  <c r="BF396" i="1"/>
  <c r="BG396" i="1"/>
  <c r="BH396" i="1"/>
  <c r="BI396" i="1"/>
  <c r="BJ396" i="1"/>
  <c r="BM396" i="1"/>
  <c r="BN396" i="1"/>
  <c r="AO397" i="1"/>
  <c r="AP397" i="1"/>
  <c r="AQ397" i="1"/>
  <c r="BQ397" i="1" s="1"/>
  <c r="AR397" i="1"/>
  <c r="AS397" i="1"/>
  <c r="AT397" i="1"/>
  <c r="AU397" i="1"/>
  <c r="AV397" i="1"/>
  <c r="AW397" i="1"/>
  <c r="AX397" i="1"/>
  <c r="AY397" i="1"/>
  <c r="AZ397" i="1"/>
  <c r="BA397" i="1"/>
  <c r="BB397" i="1"/>
  <c r="BC397" i="1" s="1"/>
  <c r="BE397" i="1"/>
  <c r="BF397" i="1"/>
  <c r="BG397" i="1"/>
  <c r="BH397" i="1"/>
  <c r="BI397" i="1"/>
  <c r="BJ397" i="1"/>
  <c r="BM397" i="1"/>
  <c r="BN397" i="1"/>
  <c r="AO398" i="1"/>
  <c r="AP398" i="1"/>
  <c r="AQ398" i="1"/>
  <c r="BQ398" i="1" s="1"/>
  <c r="AR398" i="1"/>
  <c r="AS398" i="1"/>
  <c r="AT398" i="1"/>
  <c r="AU398" i="1"/>
  <c r="AV398" i="1"/>
  <c r="AW398" i="1"/>
  <c r="AX398" i="1"/>
  <c r="AY398" i="1"/>
  <c r="AZ398" i="1"/>
  <c r="BA398" i="1"/>
  <c r="BB398" i="1"/>
  <c r="BC398" i="1" s="1"/>
  <c r="BE398" i="1"/>
  <c r="BF398" i="1"/>
  <c r="BG398" i="1"/>
  <c r="BH398" i="1"/>
  <c r="BI398" i="1"/>
  <c r="BJ398" i="1"/>
  <c r="BM398" i="1"/>
  <c r="BN398" i="1"/>
  <c r="AO399" i="1"/>
  <c r="AP399" i="1"/>
  <c r="AQ399" i="1"/>
  <c r="BQ399" i="1" s="1"/>
  <c r="AR399" i="1"/>
  <c r="AS399" i="1"/>
  <c r="AT399" i="1"/>
  <c r="AU399" i="1"/>
  <c r="AV399" i="1"/>
  <c r="AW399" i="1"/>
  <c r="AX399" i="1"/>
  <c r="AY399" i="1"/>
  <c r="AZ399" i="1"/>
  <c r="BA399" i="1"/>
  <c r="BB399" i="1"/>
  <c r="BC399" i="1" s="1"/>
  <c r="BE399" i="1"/>
  <c r="BF399" i="1"/>
  <c r="BG399" i="1"/>
  <c r="BH399" i="1"/>
  <c r="BI399" i="1"/>
  <c r="BJ399" i="1"/>
  <c r="BM399" i="1"/>
  <c r="BN399" i="1"/>
  <c r="AO400" i="1"/>
  <c r="AP400" i="1"/>
  <c r="AQ400" i="1"/>
  <c r="BQ400" i="1" s="1"/>
  <c r="AR400" i="1"/>
  <c r="AS400" i="1"/>
  <c r="AT400" i="1"/>
  <c r="AU400" i="1"/>
  <c r="AV400" i="1"/>
  <c r="AW400" i="1"/>
  <c r="AX400" i="1"/>
  <c r="AY400" i="1"/>
  <c r="AZ400" i="1"/>
  <c r="BA400" i="1"/>
  <c r="BB400" i="1"/>
  <c r="BC400" i="1" s="1"/>
  <c r="BE400" i="1"/>
  <c r="BF400" i="1"/>
  <c r="BG400" i="1"/>
  <c r="BH400" i="1"/>
  <c r="BI400" i="1"/>
  <c r="BJ400" i="1"/>
  <c r="BM400" i="1"/>
  <c r="BN400" i="1"/>
  <c r="AO401" i="1"/>
  <c r="AP401" i="1"/>
  <c r="AQ401" i="1"/>
  <c r="BQ401" i="1" s="1"/>
  <c r="AR401" i="1"/>
  <c r="AS401" i="1"/>
  <c r="AT401" i="1"/>
  <c r="AU401" i="1"/>
  <c r="AV401" i="1"/>
  <c r="AW401" i="1"/>
  <c r="AX401" i="1"/>
  <c r="AY401" i="1"/>
  <c r="AZ401" i="1"/>
  <c r="BA401" i="1"/>
  <c r="BB401" i="1"/>
  <c r="BC401" i="1" s="1"/>
  <c r="BE401" i="1"/>
  <c r="BF401" i="1"/>
  <c r="BG401" i="1"/>
  <c r="BH401" i="1"/>
  <c r="BI401" i="1"/>
  <c r="BJ401" i="1"/>
  <c r="BM401" i="1"/>
  <c r="BN401" i="1"/>
  <c r="AO402" i="1"/>
  <c r="AP402" i="1"/>
  <c r="AQ402" i="1"/>
  <c r="BQ402" i="1" s="1"/>
  <c r="AR402" i="1"/>
  <c r="AS402" i="1"/>
  <c r="AT402" i="1"/>
  <c r="AU402" i="1"/>
  <c r="AV402" i="1"/>
  <c r="AW402" i="1"/>
  <c r="AX402" i="1"/>
  <c r="AY402" i="1"/>
  <c r="AZ402" i="1"/>
  <c r="BA402" i="1"/>
  <c r="BB402" i="1"/>
  <c r="BC402" i="1" s="1"/>
  <c r="BE402" i="1"/>
  <c r="BF402" i="1"/>
  <c r="BG402" i="1"/>
  <c r="BH402" i="1"/>
  <c r="BI402" i="1"/>
  <c r="BJ402" i="1"/>
  <c r="BM402" i="1"/>
  <c r="BN402" i="1"/>
  <c r="AO403" i="1"/>
  <c r="AP403" i="1"/>
  <c r="AQ403" i="1"/>
  <c r="BQ403" i="1" s="1"/>
  <c r="AR403" i="1"/>
  <c r="AS403" i="1"/>
  <c r="AT403" i="1"/>
  <c r="AU403" i="1"/>
  <c r="AV403" i="1"/>
  <c r="AW403" i="1"/>
  <c r="AX403" i="1"/>
  <c r="AY403" i="1"/>
  <c r="AZ403" i="1"/>
  <c r="BA403" i="1"/>
  <c r="BB403" i="1"/>
  <c r="BC403" i="1" s="1"/>
  <c r="BE403" i="1"/>
  <c r="BF403" i="1"/>
  <c r="BG403" i="1"/>
  <c r="BH403" i="1"/>
  <c r="BI403" i="1"/>
  <c r="BJ403" i="1"/>
  <c r="BM403" i="1"/>
  <c r="BN403" i="1"/>
  <c r="AO404" i="1"/>
  <c r="AP404" i="1"/>
  <c r="AQ404" i="1"/>
  <c r="BQ404" i="1" s="1"/>
  <c r="AR404" i="1"/>
  <c r="AS404" i="1"/>
  <c r="AT404" i="1"/>
  <c r="AU404" i="1"/>
  <c r="AV404" i="1"/>
  <c r="AW404" i="1"/>
  <c r="AX404" i="1"/>
  <c r="AY404" i="1"/>
  <c r="AZ404" i="1"/>
  <c r="BA404" i="1"/>
  <c r="BB404" i="1"/>
  <c r="BC404" i="1"/>
  <c r="BE404" i="1"/>
  <c r="BF404" i="1"/>
  <c r="BG404" i="1"/>
  <c r="BH404" i="1"/>
  <c r="BI404" i="1"/>
  <c r="BJ404" i="1"/>
  <c r="BM404" i="1"/>
  <c r="BN404" i="1"/>
  <c r="AO405" i="1"/>
  <c r="AP405" i="1"/>
  <c r="AQ405" i="1"/>
  <c r="BQ405" i="1" s="1"/>
  <c r="AR405" i="1"/>
  <c r="AS405" i="1"/>
  <c r="AT405" i="1"/>
  <c r="AU405" i="1"/>
  <c r="AV405" i="1"/>
  <c r="AW405" i="1"/>
  <c r="AX405" i="1"/>
  <c r="AY405" i="1"/>
  <c r="AZ405" i="1"/>
  <c r="BA405" i="1"/>
  <c r="BB405" i="1"/>
  <c r="BC405" i="1" s="1"/>
  <c r="BE405" i="1"/>
  <c r="BF405" i="1"/>
  <c r="BG405" i="1"/>
  <c r="BH405" i="1"/>
  <c r="BI405" i="1"/>
  <c r="BJ405" i="1"/>
  <c r="BM405" i="1"/>
  <c r="BN405" i="1"/>
  <c r="AO406" i="1"/>
  <c r="AP406" i="1"/>
  <c r="AQ406" i="1"/>
  <c r="BQ406" i="1" s="1"/>
  <c r="AR406" i="1"/>
  <c r="AS406" i="1"/>
  <c r="AT406" i="1"/>
  <c r="AU406" i="1"/>
  <c r="AV406" i="1"/>
  <c r="AW406" i="1"/>
  <c r="AX406" i="1"/>
  <c r="AY406" i="1"/>
  <c r="AZ406" i="1"/>
  <c r="BA406" i="1"/>
  <c r="BB406" i="1"/>
  <c r="BC406" i="1" s="1"/>
  <c r="BE406" i="1"/>
  <c r="BF406" i="1"/>
  <c r="BG406" i="1"/>
  <c r="BH406" i="1"/>
  <c r="BI406" i="1"/>
  <c r="BJ406" i="1"/>
  <c r="BM406" i="1"/>
  <c r="BN406" i="1"/>
  <c r="AO407" i="1"/>
  <c r="AP407" i="1"/>
  <c r="AQ407" i="1"/>
  <c r="BQ407" i="1" s="1"/>
  <c r="AR407" i="1"/>
  <c r="AS407" i="1"/>
  <c r="AT407" i="1"/>
  <c r="AU407" i="1"/>
  <c r="AV407" i="1"/>
  <c r="AW407" i="1"/>
  <c r="AX407" i="1"/>
  <c r="AY407" i="1"/>
  <c r="AZ407" i="1"/>
  <c r="BA407" i="1"/>
  <c r="BB407" i="1"/>
  <c r="BC407" i="1" s="1"/>
  <c r="BE407" i="1"/>
  <c r="BF407" i="1"/>
  <c r="BG407" i="1"/>
  <c r="BH407" i="1"/>
  <c r="BI407" i="1"/>
  <c r="BJ407" i="1"/>
  <c r="BM407" i="1"/>
  <c r="BN407" i="1"/>
  <c r="AO408" i="1"/>
  <c r="AP408" i="1"/>
  <c r="AQ408" i="1"/>
  <c r="BQ408" i="1" s="1"/>
  <c r="AR408" i="1"/>
  <c r="AS408" i="1"/>
  <c r="AT408" i="1"/>
  <c r="AU408" i="1"/>
  <c r="AV408" i="1"/>
  <c r="AW408" i="1"/>
  <c r="AX408" i="1"/>
  <c r="AY408" i="1"/>
  <c r="AZ408" i="1"/>
  <c r="BA408" i="1"/>
  <c r="BB408" i="1"/>
  <c r="BC408" i="1" s="1"/>
  <c r="BE408" i="1"/>
  <c r="BF408" i="1"/>
  <c r="BG408" i="1"/>
  <c r="BH408" i="1"/>
  <c r="BI408" i="1"/>
  <c r="BJ408" i="1"/>
  <c r="BM408" i="1"/>
  <c r="BN408" i="1"/>
  <c r="AO409" i="1"/>
  <c r="AP409" i="1"/>
  <c r="AQ409" i="1"/>
  <c r="BQ409" i="1" s="1"/>
  <c r="AR409" i="1"/>
  <c r="AS409" i="1"/>
  <c r="AT409" i="1"/>
  <c r="AU409" i="1"/>
  <c r="AV409" i="1"/>
  <c r="AW409" i="1"/>
  <c r="AX409" i="1"/>
  <c r="AY409" i="1"/>
  <c r="AZ409" i="1"/>
  <c r="BA409" i="1"/>
  <c r="BB409" i="1"/>
  <c r="BC409" i="1" s="1"/>
  <c r="BE409" i="1"/>
  <c r="BF409" i="1"/>
  <c r="BG409" i="1"/>
  <c r="BH409" i="1"/>
  <c r="BI409" i="1"/>
  <c r="BJ409" i="1"/>
  <c r="BM409" i="1"/>
  <c r="BN409" i="1"/>
  <c r="AO410" i="1"/>
  <c r="AP410" i="1"/>
  <c r="AQ410" i="1"/>
  <c r="BQ410" i="1" s="1"/>
  <c r="AR410" i="1"/>
  <c r="AS410" i="1"/>
  <c r="AT410" i="1"/>
  <c r="AU410" i="1"/>
  <c r="AV410" i="1"/>
  <c r="AW410" i="1"/>
  <c r="AX410" i="1"/>
  <c r="AY410" i="1"/>
  <c r="AZ410" i="1"/>
  <c r="BA410" i="1"/>
  <c r="BB410" i="1"/>
  <c r="BC410" i="1" s="1"/>
  <c r="BE410" i="1"/>
  <c r="BF410" i="1"/>
  <c r="BG410" i="1"/>
  <c r="BH410" i="1"/>
  <c r="BI410" i="1"/>
  <c r="BJ410" i="1"/>
  <c r="BM410" i="1"/>
  <c r="BN410" i="1"/>
  <c r="AO411" i="1"/>
  <c r="AP411" i="1"/>
  <c r="AQ411" i="1"/>
  <c r="BQ411" i="1" s="1"/>
  <c r="AR411" i="1"/>
  <c r="AS411" i="1"/>
  <c r="AT411" i="1"/>
  <c r="AU411" i="1"/>
  <c r="AV411" i="1"/>
  <c r="AW411" i="1"/>
  <c r="AX411" i="1"/>
  <c r="AY411" i="1"/>
  <c r="AZ411" i="1"/>
  <c r="BA411" i="1"/>
  <c r="BB411" i="1"/>
  <c r="BC411" i="1" s="1"/>
  <c r="BE411" i="1"/>
  <c r="BF411" i="1"/>
  <c r="BG411" i="1"/>
  <c r="BH411" i="1"/>
  <c r="BI411" i="1"/>
  <c r="BJ411" i="1"/>
  <c r="BM411" i="1"/>
  <c r="BN411" i="1"/>
  <c r="AO412" i="1"/>
  <c r="AP412" i="1"/>
  <c r="AQ412" i="1"/>
  <c r="BQ412" i="1" s="1"/>
  <c r="AR412" i="1"/>
  <c r="AS412" i="1"/>
  <c r="AT412" i="1"/>
  <c r="AU412" i="1"/>
  <c r="AV412" i="1"/>
  <c r="AW412" i="1"/>
  <c r="AX412" i="1"/>
  <c r="AY412" i="1"/>
  <c r="AZ412" i="1"/>
  <c r="BA412" i="1"/>
  <c r="BB412" i="1"/>
  <c r="BC412" i="1" s="1"/>
  <c r="BE412" i="1"/>
  <c r="BF412" i="1"/>
  <c r="BG412" i="1"/>
  <c r="BH412" i="1"/>
  <c r="BI412" i="1"/>
  <c r="BJ412" i="1"/>
  <c r="BM412" i="1"/>
  <c r="BN412" i="1"/>
  <c r="AO413" i="1"/>
  <c r="AP413" i="1"/>
  <c r="AQ413" i="1"/>
  <c r="BQ413" i="1" s="1"/>
  <c r="AR413" i="1"/>
  <c r="AS413" i="1"/>
  <c r="AT413" i="1"/>
  <c r="AU413" i="1"/>
  <c r="AV413" i="1"/>
  <c r="AW413" i="1"/>
  <c r="AX413" i="1"/>
  <c r="AY413" i="1"/>
  <c r="AZ413" i="1"/>
  <c r="BA413" i="1"/>
  <c r="BB413" i="1"/>
  <c r="BC413" i="1" s="1"/>
  <c r="BE413" i="1"/>
  <c r="BF413" i="1"/>
  <c r="BG413" i="1"/>
  <c r="BH413" i="1"/>
  <c r="BI413" i="1"/>
  <c r="BJ413" i="1"/>
  <c r="BM413" i="1"/>
  <c r="BN413" i="1"/>
  <c r="AO414" i="1"/>
  <c r="AP414" i="1"/>
  <c r="AQ414" i="1"/>
  <c r="BQ414" i="1" s="1"/>
  <c r="AR414" i="1"/>
  <c r="AS414" i="1"/>
  <c r="AT414" i="1"/>
  <c r="AU414" i="1"/>
  <c r="AV414" i="1"/>
  <c r="AW414" i="1"/>
  <c r="AX414" i="1"/>
  <c r="AY414" i="1"/>
  <c r="AZ414" i="1"/>
  <c r="BA414" i="1"/>
  <c r="BB414" i="1"/>
  <c r="BC414" i="1" s="1"/>
  <c r="BE414" i="1"/>
  <c r="BF414" i="1"/>
  <c r="BG414" i="1"/>
  <c r="BH414" i="1"/>
  <c r="BI414" i="1"/>
  <c r="BJ414" i="1"/>
  <c r="BM414" i="1"/>
  <c r="BN414" i="1"/>
  <c r="AO415" i="1"/>
  <c r="AP415" i="1"/>
  <c r="AQ415" i="1"/>
  <c r="BQ415" i="1" s="1"/>
  <c r="AR415" i="1"/>
  <c r="AS415" i="1"/>
  <c r="AT415" i="1"/>
  <c r="AU415" i="1"/>
  <c r="AV415" i="1"/>
  <c r="AW415" i="1"/>
  <c r="AX415" i="1"/>
  <c r="AY415" i="1"/>
  <c r="AZ415" i="1"/>
  <c r="BA415" i="1"/>
  <c r="BB415" i="1"/>
  <c r="BC415" i="1" s="1"/>
  <c r="BE415" i="1"/>
  <c r="BF415" i="1"/>
  <c r="BG415" i="1"/>
  <c r="BH415" i="1"/>
  <c r="BI415" i="1"/>
  <c r="BJ415" i="1"/>
  <c r="BM415" i="1"/>
  <c r="BN415" i="1"/>
  <c r="AO416" i="1"/>
  <c r="AP416" i="1"/>
  <c r="AQ416" i="1"/>
  <c r="BQ416" i="1" s="1"/>
  <c r="AR416" i="1"/>
  <c r="AS416" i="1"/>
  <c r="AT416" i="1"/>
  <c r="AU416" i="1"/>
  <c r="AV416" i="1"/>
  <c r="AW416" i="1"/>
  <c r="AX416" i="1"/>
  <c r="AY416" i="1"/>
  <c r="AZ416" i="1"/>
  <c r="BA416" i="1"/>
  <c r="BB416" i="1"/>
  <c r="BC416" i="1" s="1"/>
  <c r="BE416" i="1"/>
  <c r="BF416" i="1"/>
  <c r="BG416" i="1"/>
  <c r="BH416" i="1"/>
  <c r="BI416" i="1"/>
  <c r="BJ416" i="1"/>
  <c r="BM416" i="1"/>
  <c r="BN416" i="1"/>
  <c r="AO417" i="1"/>
  <c r="AP417" i="1"/>
  <c r="AQ417" i="1"/>
  <c r="BQ417" i="1" s="1"/>
  <c r="AR417" i="1"/>
  <c r="AS417" i="1"/>
  <c r="AT417" i="1"/>
  <c r="AU417" i="1"/>
  <c r="AV417" i="1"/>
  <c r="AW417" i="1"/>
  <c r="AX417" i="1"/>
  <c r="AY417" i="1"/>
  <c r="AZ417" i="1"/>
  <c r="BA417" i="1"/>
  <c r="BB417" i="1"/>
  <c r="BC417" i="1" s="1"/>
  <c r="BE417" i="1"/>
  <c r="BF417" i="1"/>
  <c r="BG417" i="1"/>
  <c r="BH417" i="1"/>
  <c r="BI417" i="1"/>
  <c r="BJ417" i="1"/>
  <c r="BM417" i="1"/>
  <c r="BN417" i="1"/>
  <c r="AO418" i="1"/>
  <c r="AP418" i="1"/>
  <c r="AQ418" i="1"/>
  <c r="BQ418" i="1" s="1"/>
  <c r="AR418" i="1"/>
  <c r="AS418" i="1"/>
  <c r="AT418" i="1"/>
  <c r="AU418" i="1"/>
  <c r="AV418" i="1"/>
  <c r="AW418" i="1"/>
  <c r="AX418" i="1"/>
  <c r="AY418" i="1"/>
  <c r="AZ418" i="1"/>
  <c r="BA418" i="1"/>
  <c r="BB418" i="1"/>
  <c r="BC418" i="1" s="1"/>
  <c r="BE418" i="1"/>
  <c r="BF418" i="1"/>
  <c r="BG418" i="1"/>
  <c r="BH418" i="1"/>
  <c r="BI418" i="1"/>
  <c r="BJ418" i="1"/>
  <c r="BM418" i="1"/>
  <c r="BN418" i="1"/>
  <c r="AO419" i="1"/>
  <c r="AP419" i="1"/>
  <c r="AQ419" i="1"/>
  <c r="BQ419" i="1" s="1"/>
  <c r="AR419" i="1"/>
  <c r="AS419" i="1"/>
  <c r="AT419" i="1"/>
  <c r="AU419" i="1"/>
  <c r="AV419" i="1"/>
  <c r="AW419" i="1"/>
  <c r="AX419" i="1"/>
  <c r="AY419" i="1"/>
  <c r="AZ419" i="1"/>
  <c r="BA419" i="1"/>
  <c r="BB419" i="1"/>
  <c r="BC419" i="1" s="1"/>
  <c r="BE419" i="1"/>
  <c r="BF419" i="1"/>
  <c r="BG419" i="1"/>
  <c r="BH419" i="1"/>
  <c r="BI419" i="1"/>
  <c r="BJ419" i="1"/>
  <c r="BM419" i="1"/>
  <c r="BN419" i="1"/>
  <c r="AO420" i="1"/>
  <c r="AP420" i="1"/>
  <c r="AQ420" i="1"/>
  <c r="BQ420" i="1" s="1"/>
  <c r="AR420" i="1"/>
  <c r="AS420" i="1"/>
  <c r="AT420" i="1"/>
  <c r="AU420" i="1"/>
  <c r="AV420" i="1"/>
  <c r="AW420" i="1"/>
  <c r="AX420" i="1"/>
  <c r="AY420" i="1"/>
  <c r="AZ420" i="1"/>
  <c r="BA420" i="1"/>
  <c r="BB420" i="1"/>
  <c r="BC420" i="1" s="1"/>
  <c r="BE420" i="1"/>
  <c r="BF420" i="1"/>
  <c r="BG420" i="1"/>
  <c r="BH420" i="1"/>
  <c r="BI420" i="1"/>
  <c r="BJ420" i="1"/>
  <c r="BM420" i="1"/>
  <c r="BN420" i="1"/>
  <c r="AO421" i="1"/>
  <c r="AP421" i="1"/>
  <c r="AQ421" i="1"/>
  <c r="BQ421" i="1" s="1"/>
  <c r="AR421" i="1"/>
  <c r="AS421" i="1"/>
  <c r="AT421" i="1"/>
  <c r="AU421" i="1"/>
  <c r="AV421" i="1"/>
  <c r="AW421" i="1"/>
  <c r="AX421" i="1"/>
  <c r="AY421" i="1"/>
  <c r="AZ421" i="1"/>
  <c r="BA421" i="1"/>
  <c r="BB421" i="1"/>
  <c r="BC421" i="1" s="1"/>
  <c r="BE421" i="1"/>
  <c r="BF421" i="1"/>
  <c r="BG421" i="1"/>
  <c r="BH421" i="1"/>
  <c r="BI421" i="1"/>
  <c r="BJ421" i="1"/>
  <c r="BM421" i="1"/>
  <c r="BN421" i="1"/>
  <c r="AO422" i="1"/>
  <c r="AP422" i="1"/>
  <c r="AQ422" i="1"/>
  <c r="BQ422" i="1" s="1"/>
  <c r="AR422" i="1"/>
  <c r="AS422" i="1"/>
  <c r="AT422" i="1"/>
  <c r="AU422" i="1"/>
  <c r="AV422" i="1"/>
  <c r="AW422" i="1"/>
  <c r="AX422" i="1"/>
  <c r="AY422" i="1"/>
  <c r="AZ422" i="1"/>
  <c r="BA422" i="1"/>
  <c r="BB422" i="1"/>
  <c r="BC422" i="1" s="1"/>
  <c r="BE422" i="1"/>
  <c r="BF422" i="1"/>
  <c r="BG422" i="1"/>
  <c r="BH422" i="1"/>
  <c r="BI422" i="1"/>
  <c r="BJ422" i="1"/>
  <c r="BM422" i="1"/>
  <c r="BN422" i="1"/>
  <c r="AO423" i="1"/>
  <c r="AP423" i="1"/>
  <c r="AQ423" i="1"/>
  <c r="BQ423" i="1" s="1"/>
  <c r="AR423" i="1"/>
  <c r="AS423" i="1"/>
  <c r="AT423" i="1"/>
  <c r="AU423" i="1"/>
  <c r="AV423" i="1"/>
  <c r="AW423" i="1"/>
  <c r="AX423" i="1"/>
  <c r="AY423" i="1"/>
  <c r="AZ423" i="1"/>
  <c r="BA423" i="1"/>
  <c r="BB423" i="1"/>
  <c r="BC423" i="1" s="1"/>
  <c r="BE423" i="1"/>
  <c r="BF423" i="1"/>
  <c r="BG423" i="1"/>
  <c r="BH423" i="1"/>
  <c r="BI423" i="1"/>
  <c r="BJ423" i="1"/>
  <c r="BM423" i="1"/>
  <c r="BN423" i="1"/>
  <c r="AO424" i="1"/>
  <c r="AP424" i="1"/>
  <c r="AQ424" i="1"/>
  <c r="BQ424" i="1" s="1"/>
  <c r="AR424" i="1"/>
  <c r="AS424" i="1"/>
  <c r="AT424" i="1"/>
  <c r="AU424" i="1"/>
  <c r="AV424" i="1"/>
  <c r="AW424" i="1"/>
  <c r="AX424" i="1"/>
  <c r="AY424" i="1"/>
  <c r="AZ424" i="1"/>
  <c r="BA424" i="1"/>
  <c r="BB424" i="1"/>
  <c r="BC424" i="1" s="1"/>
  <c r="BE424" i="1"/>
  <c r="BF424" i="1"/>
  <c r="BG424" i="1"/>
  <c r="BH424" i="1"/>
  <c r="BI424" i="1"/>
  <c r="BJ424" i="1"/>
  <c r="BM424" i="1"/>
  <c r="BN424" i="1"/>
  <c r="AO425" i="1"/>
  <c r="AP425" i="1"/>
  <c r="AQ425" i="1"/>
  <c r="BQ425" i="1" s="1"/>
  <c r="AR425" i="1"/>
  <c r="AS425" i="1"/>
  <c r="AT425" i="1"/>
  <c r="AU425" i="1"/>
  <c r="AV425" i="1"/>
  <c r="AW425" i="1"/>
  <c r="AX425" i="1"/>
  <c r="AY425" i="1"/>
  <c r="AZ425" i="1"/>
  <c r="BA425" i="1"/>
  <c r="BB425" i="1"/>
  <c r="BC425" i="1" s="1"/>
  <c r="BE425" i="1"/>
  <c r="BF425" i="1"/>
  <c r="BG425" i="1"/>
  <c r="BH425" i="1"/>
  <c r="BI425" i="1"/>
  <c r="BJ425" i="1"/>
  <c r="BM425" i="1"/>
  <c r="BN425" i="1"/>
  <c r="AO426" i="1"/>
  <c r="AP426" i="1"/>
  <c r="AQ426" i="1"/>
  <c r="BQ426" i="1" s="1"/>
  <c r="AR426" i="1"/>
  <c r="AS426" i="1"/>
  <c r="AT426" i="1"/>
  <c r="AU426" i="1"/>
  <c r="AV426" i="1"/>
  <c r="AW426" i="1"/>
  <c r="AX426" i="1"/>
  <c r="AY426" i="1"/>
  <c r="AZ426" i="1"/>
  <c r="BA426" i="1"/>
  <c r="BB426" i="1"/>
  <c r="BC426" i="1" s="1"/>
  <c r="BE426" i="1"/>
  <c r="BF426" i="1"/>
  <c r="BG426" i="1"/>
  <c r="BH426" i="1"/>
  <c r="BI426" i="1"/>
  <c r="BJ426" i="1"/>
  <c r="BM426" i="1"/>
  <c r="BN426" i="1"/>
  <c r="AO427" i="1"/>
  <c r="AP427" i="1"/>
  <c r="AQ427" i="1"/>
  <c r="BQ427" i="1" s="1"/>
  <c r="AR427" i="1"/>
  <c r="AS427" i="1"/>
  <c r="AT427" i="1"/>
  <c r="AU427" i="1"/>
  <c r="AV427" i="1"/>
  <c r="AW427" i="1"/>
  <c r="AX427" i="1"/>
  <c r="AY427" i="1"/>
  <c r="AZ427" i="1"/>
  <c r="BA427" i="1"/>
  <c r="BB427" i="1"/>
  <c r="BC427" i="1" s="1"/>
  <c r="BE427" i="1"/>
  <c r="BF427" i="1"/>
  <c r="BG427" i="1"/>
  <c r="BH427" i="1"/>
  <c r="BI427" i="1"/>
  <c r="BJ427" i="1"/>
  <c r="BM427" i="1"/>
  <c r="BN427" i="1"/>
  <c r="AO428" i="1"/>
  <c r="AP428" i="1"/>
  <c r="AQ428" i="1"/>
  <c r="BQ428" i="1" s="1"/>
  <c r="AR428" i="1"/>
  <c r="AS428" i="1"/>
  <c r="AT428" i="1"/>
  <c r="AU428" i="1"/>
  <c r="AV428" i="1"/>
  <c r="AW428" i="1"/>
  <c r="AX428" i="1"/>
  <c r="AY428" i="1"/>
  <c r="AZ428" i="1"/>
  <c r="BA428" i="1"/>
  <c r="BB428" i="1"/>
  <c r="BC428" i="1" s="1"/>
  <c r="BE428" i="1"/>
  <c r="BF428" i="1"/>
  <c r="BG428" i="1"/>
  <c r="BH428" i="1"/>
  <c r="BI428" i="1"/>
  <c r="BJ428" i="1"/>
  <c r="BM428" i="1"/>
  <c r="BN428" i="1"/>
  <c r="AO429" i="1"/>
  <c r="AP429" i="1"/>
  <c r="AQ429" i="1"/>
  <c r="BQ429" i="1" s="1"/>
  <c r="AR429" i="1"/>
  <c r="AS429" i="1"/>
  <c r="AT429" i="1"/>
  <c r="AU429" i="1"/>
  <c r="AV429" i="1"/>
  <c r="AW429" i="1"/>
  <c r="AX429" i="1"/>
  <c r="AY429" i="1"/>
  <c r="AZ429" i="1"/>
  <c r="BA429" i="1"/>
  <c r="BB429" i="1"/>
  <c r="BC429" i="1"/>
  <c r="BE429" i="1"/>
  <c r="BF429" i="1"/>
  <c r="BG429" i="1"/>
  <c r="BH429" i="1"/>
  <c r="BI429" i="1"/>
  <c r="BJ429" i="1"/>
  <c r="BM429" i="1"/>
  <c r="BN429" i="1"/>
  <c r="AO430" i="1"/>
  <c r="AP430" i="1"/>
  <c r="AQ430" i="1"/>
  <c r="BQ430" i="1" s="1"/>
  <c r="AR430" i="1"/>
  <c r="AS430" i="1"/>
  <c r="AT430" i="1"/>
  <c r="AU430" i="1"/>
  <c r="AV430" i="1"/>
  <c r="AW430" i="1"/>
  <c r="AX430" i="1"/>
  <c r="AY430" i="1"/>
  <c r="AZ430" i="1"/>
  <c r="BA430" i="1"/>
  <c r="BB430" i="1"/>
  <c r="BC430" i="1" s="1"/>
  <c r="BE430" i="1"/>
  <c r="BF430" i="1"/>
  <c r="BG430" i="1"/>
  <c r="BH430" i="1"/>
  <c r="BI430" i="1"/>
  <c r="BJ430" i="1"/>
  <c r="BM430" i="1"/>
  <c r="BN430" i="1"/>
  <c r="AO431" i="1"/>
  <c r="AP431" i="1"/>
  <c r="AQ431" i="1"/>
  <c r="BQ431" i="1" s="1"/>
  <c r="AR431" i="1"/>
  <c r="AS431" i="1"/>
  <c r="AT431" i="1"/>
  <c r="AU431" i="1"/>
  <c r="AV431" i="1"/>
  <c r="AW431" i="1"/>
  <c r="AX431" i="1"/>
  <c r="AY431" i="1"/>
  <c r="AZ431" i="1"/>
  <c r="BA431" i="1"/>
  <c r="BB431" i="1"/>
  <c r="BC431" i="1" s="1"/>
  <c r="BE431" i="1"/>
  <c r="BF431" i="1"/>
  <c r="BG431" i="1"/>
  <c r="BH431" i="1"/>
  <c r="BI431" i="1"/>
  <c r="BJ431" i="1"/>
  <c r="BM431" i="1"/>
  <c r="BN431" i="1"/>
  <c r="AO432" i="1"/>
  <c r="AP432" i="1"/>
  <c r="AQ432" i="1"/>
  <c r="BQ432" i="1" s="1"/>
  <c r="AR432" i="1"/>
  <c r="AS432" i="1"/>
  <c r="AT432" i="1"/>
  <c r="AU432" i="1"/>
  <c r="AV432" i="1"/>
  <c r="AW432" i="1"/>
  <c r="AX432" i="1"/>
  <c r="AY432" i="1"/>
  <c r="AZ432" i="1"/>
  <c r="BA432" i="1"/>
  <c r="BB432" i="1"/>
  <c r="BC432" i="1" s="1"/>
  <c r="BE432" i="1"/>
  <c r="BF432" i="1"/>
  <c r="BG432" i="1"/>
  <c r="BH432" i="1"/>
  <c r="BI432" i="1"/>
  <c r="BJ432" i="1"/>
  <c r="BM432" i="1"/>
  <c r="BN432" i="1"/>
  <c r="AO446" i="1"/>
  <c r="AP446" i="1"/>
  <c r="AQ446" i="1"/>
  <c r="BQ446" i="1" s="1"/>
  <c r="AR446" i="1"/>
  <c r="AS446" i="1"/>
  <c r="AT446" i="1"/>
  <c r="AU446" i="1"/>
  <c r="AV446" i="1"/>
  <c r="AW446" i="1"/>
  <c r="AX446" i="1"/>
  <c r="AY446" i="1"/>
  <c r="AZ446" i="1"/>
  <c r="BA446" i="1"/>
  <c r="BB446" i="1"/>
  <c r="BC446" i="1" s="1"/>
  <c r="BE446" i="1"/>
  <c r="BF446" i="1"/>
  <c r="BG446" i="1"/>
  <c r="BH446" i="1"/>
  <c r="BI446" i="1"/>
  <c r="BJ446" i="1"/>
  <c r="BM446" i="1"/>
  <c r="BN446" i="1"/>
  <c r="AO433" i="1"/>
  <c r="AP433" i="1"/>
  <c r="AQ433" i="1"/>
  <c r="BQ433" i="1" s="1"/>
  <c r="AR433" i="1"/>
  <c r="AS433" i="1"/>
  <c r="AT433" i="1"/>
  <c r="AU433" i="1"/>
  <c r="AV433" i="1"/>
  <c r="AW433" i="1"/>
  <c r="AX433" i="1"/>
  <c r="AY433" i="1"/>
  <c r="AZ433" i="1"/>
  <c r="BA433" i="1"/>
  <c r="BB433" i="1"/>
  <c r="BC433" i="1" s="1"/>
  <c r="BE433" i="1"/>
  <c r="BF433" i="1"/>
  <c r="BG433" i="1"/>
  <c r="BH433" i="1"/>
  <c r="BI433" i="1"/>
  <c r="BJ433" i="1"/>
  <c r="BM433" i="1"/>
  <c r="BN433" i="1"/>
  <c r="AO458" i="1"/>
  <c r="AP458" i="1"/>
  <c r="AQ458" i="1"/>
  <c r="BQ458" i="1" s="1"/>
  <c r="AR458" i="1"/>
  <c r="AS458" i="1"/>
  <c r="AT458" i="1"/>
  <c r="AU458" i="1"/>
  <c r="AV458" i="1"/>
  <c r="AW458" i="1"/>
  <c r="AX458" i="1"/>
  <c r="AY458" i="1"/>
  <c r="AZ458" i="1"/>
  <c r="BA458" i="1"/>
  <c r="BB458" i="1"/>
  <c r="BC458" i="1" s="1"/>
  <c r="BE458" i="1"/>
  <c r="BF458" i="1"/>
  <c r="BG458" i="1"/>
  <c r="BH458" i="1"/>
  <c r="BI458" i="1"/>
  <c r="BJ458" i="1"/>
  <c r="BM458" i="1"/>
  <c r="BN458" i="1"/>
  <c r="AO459" i="1"/>
  <c r="AP459" i="1"/>
  <c r="AQ459" i="1"/>
  <c r="BQ459" i="1" s="1"/>
  <c r="AR459" i="1"/>
  <c r="AS459" i="1"/>
  <c r="AT459" i="1"/>
  <c r="AU459" i="1"/>
  <c r="AV459" i="1"/>
  <c r="AW459" i="1"/>
  <c r="AX459" i="1"/>
  <c r="AY459" i="1"/>
  <c r="AZ459" i="1"/>
  <c r="BA459" i="1"/>
  <c r="BB459" i="1"/>
  <c r="BC459" i="1" s="1"/>
  <c r="BE459" i="1"/>
  <c r="BF459" i="1"/>
  <c r="BG459" i="1"/>
  <c r="BH459" i="1"/>
  <c r="BI459" i="1"/>
  <c r="BJ459" i="1"/>
  <c r="BM459" i="1"/>
  <c r="BN459" i="1"/>
  <c r="AO460" i="1"/>
  <c r="AP460" i="1"/>
  <c r="AQ460" i="1"/>
  <c r="BQ460" i="1" s="1"/>
  <c r="AR460" i="1"/>
  <c r="AS460" i="1"/>
  <c r="AT460" i="1"/>
  <c r="AU460" i="1"/>
  <c r="AV460" i="1"/>
  <c r="AW460" i="1"/>
  <c r="AX460" i="1"/>
  <c r="AY460" i="1"/>
  <c r="AZ460" i="1"/>
  <c r="BA460" i="1"/>
  <c r="BB460" i="1"/>
  <c r="BC460" i="1" s="1"/>
  <c r="BE460" i="1"/>
  <c r="BF460" i="1"/>
  <c r="BG460" i="1"/>
  <c r="BH460" i="1"/>
  <c r="BI460" i="1"/>
  <c r="BJ460" i="1"/>
  <c r="BM460" i="1"/>
  <c r="BN460" i="1"/>
  <c r="AO461" i="1"/>
  <c r="AP461" i="1"/>
  <c r="AQ461" i="1"/>
  <c r="BQ461" i="1" s="1"/>
  <c r="AR461" i="1"/>
  <c r="AS461" i="1"/>
  <c r="AT461" i="1"/>
  <c r="AU461" i="1"/>
  <c r="AV461" i="1"/>
  <c r="AW461" i="1"/>
  <c r="AX461" i="1"/>
  <c r="AY461" i="1"/>
  <c r="AZ461" i="1"/>
  <c r="BA461" i="1"/>
  <c r="BB461" i="1"/>
  <c r="BC461" i="1" s="1"/>
  <c r="BE461" i="1"/>
  <c r="BF461" i="1"/>
  <c r="BG461" i="1"/>
  <c r="BH461" i="1"/>
  <c r="BI461" i="1"/>
  <c r="BJ461" i="1"/>
  <c r="BM461" i="1"/>
  <c r="BN461" i="1"/>
  <c r="AO462" i="1"/>
  <c r="AP462" i="1"/>
  <c r="AQ462" i="1"/>
  <c r="BQ462" i="1" s="1"/>
  <c r="AR462" i="1"/>
  <c r="AS462" i="1"/>
  <c r="AT462" i="1"/>
  <c r="AU462" i="1"/>
  <c r="AV462" i="1"/>
  <c r="AW462" i="1"/>
  <c r="AX462" i="1"/>
  <c r="AY462" i="1"/>
  <c r="AZ462" i="1"/>
  <c r="BA462" i="1"/>
  <c r="BB462" i="1"/>
  <c r="BC462" i="1" s="1"/>
  <c r="BE462" i="1"/>
  <c r="BF462" i="1"/>
  <c r="BG462" i="1"/>
  <c r="BH462" i="1"/>
  <c r="BI462" i="1"/>
  <c r="BJ462" i="1"/>
  <c r="BM462" i="1"/>
  <c r="BN462" i="1"/>
  <c r="AO463" i="1"/>
  <c r="AP463" i="1"/>
  <c r="AQ463" i="1"/>
  <c r="BQ463" i="1" s="1"/>
  <c r="AR463" i="1"/>
  <c r="AS463" i="1"/>
  <c r="AT463" i="1"/>
  <c r="AU463" i="1"/>
  <c r="AV463" i="1"/>
  <c r="AW463" i="1"/>
  <c r="AX463" i="1"/>
  <c r="AY463" i="1"/>
  <c r="AZ463" i="1"/>
  <c r="BA463" i="1"/>
  <c r="BB463" i="1"/>
  <c r="BC463" i="1" s="1"/>
  <c r="BE463" i="1"/>
  <c r="BF463" i="1"/>
  <c r="BG463" i="1"/>
  <c r="BH463" i="1"/>
  <c r="BI463" i="1"/>
  <c r="BJ463" i="1"/>
  <c r="BM463" i="1"/>
  <c r="BN463" i="1"/>
  <c r="AO464" i="1"/>
  <c r="AP464" i="1"/>
  <c r="AQ464" i="1"/>
  <c r="BQ464" i="1" s="1"/>
  <c r="AR464" i="1"/>
  <c r="AS464" i="1"/>
  <c r="AT464" i="1"/>
  <c r="AU464" i="1"/>
  <c r="AV464" i="1"/>
  <c r="AW464" i="1"/>
  <c r="AX464" i="1"/>
  <c r="AY464" i="1"/>
  <c r="AZ464" i="1"/>
  <c r="BA464" i="1"/>
  <c r="BB464" i="1"/>
  <c r="BC464" i="1" s="1"/>
  <c r="BE464" i="1"/>
  <c r="BF464" i="1"/>
  <c r="BG464" i="1"/>
  <c r="BH464" i="1"/>
  <c r="BI464" i="1"/>
  <c r="BJ464" i="1"/>
  <c r="BM464" i="1"/>
  <c r="BN464" i="1"/>
  <c r="AO465" i="1"/>
  <c r="AP465" i="1"/>
  <c r="AQ465" i="1"/>
  <c r="BQ465" i="1" s="1"/>
  <c r="AR465" i="1"/>
  <c r="AS465" i="1"/>
  <c r="AT465" i="1"/>
  <c r="AU465" i="1"/>
  <c r="AV465" i="1"/>
  <c r="AW465" i="1"/>
  <c r="AX465" i="1"/>
  <c r="AY465" i="1"/>
  <c r="AZ465" i="1"/>
  <c r="BA465" i="1"/>
  <c r="BB465" i="1"/>
  <c r="BC465" i="1" s="1"/>
  <c r="BE465" i="1"/>
  <c r="BF465" i="1"/>
  <c r="BG465" i="1"/>
  <c r="BH465" i="1"/>
  <c r="BI465" i="1"/>
  <c r="BJ465" i="1"/>
  <c r="BM465" i="1"/>
  <c r="BN465" i="1"/>
  <c r="AO466" i="1"/>
  <c r="AP466" i="1"/>
  <c r="AQ466" i="1"/>
  <c r="BQ466" i="1" s="1"/>
  <c r="AR466" i="1"/>
  <c r="AS466" i="1"/>
  <c r="AT466" i="1"/>
  <c r="AU466" i="1"/>
  <c r="AV466" i="1"/>
  <c r="AW466" i="1"/>
  <c r="AX466" i="1"/>
  <c r="AY466" i="1"/>
  <c r="AZ466" i="1"/>
  <c r="BA466" i="1"/>
  <c r="BB466" i="1"/>
  <c r="BC466" i="1" s="1"/>
  <c r="BE466" i="1"/>
  <c r="BF466" i="1"/>
  <c r="BG466" i="1"/>
  <c r="BH466" i="1"/>
  <c r="BI466" i="1"/>
  <c r="BJ466" i="1"/>
  <c r="BM466" i="1"/>
  <c r="BN466" i="1"/>
  <c r="AO467" i="1"/>
  <c r="AP467" i="1"/>
  <c r="AQ467" i="1"/>
  <c r="BQ467" i="1" s="1"/>
  <c r="AR467" i="1"/>
  <c r="AS467" i="1"/>
  <c r="AT467" i="1"/>
  <c r="AU467" i="1"/>
  <c r="AV467" i="1"/>
  <c r="AW467" i="1"/>
  <c r="AX467" i="1"/>
  <c r="AY467" i="1"/>
  <c r="AZ467" i="1"/>
  <c r="BA467" i="1"/>
  <c r="BB467" i="1"/>
  <c r="BC467" i="1" s="1"/>
  <c r="BE467" i="1"/>
  <c r="BF467" i="1"/>
  <c r="BG467" i="1"/>
  <c r="BH467" i="1"/>
  <c r="BI467" i="1"/>
  <c r="BJ467" i="1"/>
  <c r="BM467" i="1"/>
  <c r="BN467" i="1"/>
  <c r="AO468" i="1"/>
  <c r="AP468" i="1"/>
  <c r="AQ468" i="1"/>
  <c r="BQ468" i="1" s="1"/>
  <c r="AR468" i="1"/>
  <c r="AS468" i="1"/>
  <c r="AT468" i="1"/>
  <c r="AU468" i="1"/>
  <c r="AV468" i="1"/>
  <c r="AW468" i="1"/>
  <c r="AX468" i="1"/>
  <c r="AY468" i="1"/>
  <c r="AZ468" i="1"/>
  <c r="BA468" i="1"/>
  <c r="BB468" i="1"/>
  <c r="BC468" i="1" s="1"/>
  <c r="BE468" i="1"/>
  <c r="BF468" i="1"/>
  <c r="BG468" i="1"/>
  <c r="BH468" i="1"/>
  <c r="BI468" i="1"/>
  <c r="BJ468" i="1"/>
  <c r="BM468" i="1"/>
  <c r="BN468" i="1"/>
  <c r="AO469" i="1"/>
  <c r="AP469" i="1"/>
  <c r="AQ469" i="1"/>
  <c r="BQ469" i="1" s="1"/>
  <c r="AR469" i="1"/>
  <c r="AS469" i="1"/>
  <c r="AT469" i="1"/>
  <c r="AU469" i="1"/>
  <c r="AV469" i="1"/>
  <c r="AW469" i="1"/>
  <c r="AX469" i="1"/>
  <c r="AY469" i="1"/>
  <c r="AZ469" i="1"/>
  <c r="BA469" i="1"/>
  <c r="BB469" i="1"/>
  <c r="BC469" i="1" s="1"/>
  <c r="BE469" i="1"/>
  <c r="BF469" i="1"/>
  <c r="BG469" i="1"/>
  <c r="BH469" i="1"/>
  <c r="BI469" i="1"/>
  <c r="BJ469" i="1"/>
  <c r="BM469" i="1"/>
  <c r="BN469" i="1"/>
  <c r="AO470" i="1"/>
  <c r="AP470" i="1"/>
  <c r="AQ470" i="1"/>
  <c r="BQ470" i="1" s="1"/>
  <c r="AR470" i="1"/>
  <c r="AS470" i="1"/>
  <c r="AT470" i="1"/>
  <c r="AU470" i="1"/>
  <c r="AV470" i="1"/>
  <c r="AW470" i="1"/>
  <c r="AX470" i="1"/>
  <c r="AY470" i="1"/>
  <c r="AZ470" i="1"/>
  <c r="BA470" i="1"/>
  <c r="BB470" i="1"/>
  <c r="BC470" i="1" s="1"/>
  <c r="BE470" i="1"/>
  <c r="BF470" i="1"/>
  <c r="BG470" i="1"/>
  <c r="BH470" i="1"/>
  <c r="BI470" i="1"/>
  <c r="BJ470" i="1"/>
  <c r="BM470" i="1"/>
  <c r="BN470" i="1"/>
  <c r="AO471" i="1"/>
  <c r="AP471" i="1"/>
  <c r="AQ471" i="1"/>
  <c r="BQ471" i="1" s="1"/>
  <c r="AR471" i="1"/>
  <c r="AS471" i="1"/>
  <c r="AT471" i="1"/>
  <c r="AU471" i="1"/>
  <c r="AV471" i="1"/>
  <c r="AW471" i="1"/>
  <c r="AX471" i="1"/>
  <c r="AY471" i="1"/>
  <c r="AZ471" i="1"/>
  <c r="BA471" i="1"/>
  <c r="BB471" i="1"/>
  <c r="BC471" i="1" s="1"/>
  <c r="BE471" i="1"/>
  <c r="BF471" i="1"/>
  <c r="BG471" i="1"/>
  <c r="BH471" i="1"/>
  <c r="BI471" i="1"/>
  <c r="BJ471" i="1"/>
  <c r="BM471" i="1"/>
  <c r="BN471" i="1"/>
  <c r="AO472" i="1"/>
  <c r="AP472" i="1"/>
  <c r="AQ472" i="1"/>
  <c r="BQ472" i="1" s="1"/>
  <c r="AR472" i="1"/>
  <c r="AS472" i="1"/>
  <c r="AT472" i="1"/>
  <c r="AU472" i="1"/>
  <c r="AV472" i="1"/>
  <c r="AW472" i="1"/>
  <c r="AX472" i="1"/>
  <c r="AY472" i="1"/>
  <c r="AZ472" i="1"/>
  <c r="BA472" i="1"/>
  <c r="BB472" i="1"/>
  <c r="BC472" i="1" s="1"/>
  <c r="BE472" i="1"/>
  <c r="BF472" i="1"/>
  <c r="BG472" i="1"/>
  <c r="BH472" i="1"/>
  <c r="BI472" i="1"/>
  <c r="BJ472" i="1"/>
  <c r="BM472" i="1"/>
  <c r="BN472" i="1"/>
  <c r="AO473" i="1"/>
  <c r="AP473" i="1"/>
  <c r="AQ473" i="1"/>
  <c r="BQ473" i="1" s="1"/>
  <c r="AR473" i="1"/>
  <c r="AS473" i="1"/>
  <c r="AT473" i="1"/>
  <c r="AU473" i="1"/>
  <c r="AV473" i="1"/>
  <c r="AW473" i="1"/>
  <c r="AX473" i="1"/>
  <c r="AY473" i="1"/>
  <c r="AZ473" i="1"/>
  <c r="BA473" i="1"/>
  <c r="BB473" i="1"/>
  <c r="BC473" i="1" s="1"/>
  <c r="BE473" i="1"/>
  <c r="BF473" i="1"/>
  <c r="BG473" i="1"/>
  <c r="BH473" i="1"/>
  <c r="BI473" i="1"/>
  <c r="BJ473" i="1"/>
  <c r="BM473" i="1"/>
  <c r="BN473" i="1"/>
  <c r="AO474" i="1"/>
  <c r="AP474" i="1"/>
  <c r="AQ474" i="1"/>
  <c r="BQ474" i="1" s="1"/>
  <c r="AR474" i="1"/>
  <c r="AS474" i="1"/>
  <c r="AT474" i="1"/>
  <c r="AU474" i="1"/>
  <c r="AV474" i="1"/>
  <c r="AW474" i="1"/>
  <c r="AX474" i="1"/>
  <c r="AY474" i="1"/>
  <c r="AZ474" i="1"/>
  <c r="BA474" i="1"/>
  <c r="BB474" i="1"/>
  <c r="BC474" i="1" s="1"/>
  <c r="BE474" i="1"/>
  <c r="BF474" i="1"/>
  <c r="BG474" i="1"/>
  <c r="BH474" i="1"/>
  <c r="BI474" i="1"/>
  <c r="BJ474" i="1"/>
  <c r="BM474" i="1"/>
  <c r="BN474" i="1"/>
  <c r="AO475" i="1"/>
  <c r="AP475" i="1"/>
  <c r="AQ475" i="1"/>
  <c r="BQ475" i="1" s="1"/>
  <c r="AR475" i="1"/>
  <c r="AS475" i="1"/>
  <c r="AT475" i="1"/>
  <c r="AU475" i="1"/>
  <c r="AV475" i="1"/>
  <c r="AW475" i="1"/>
  <c r="AX475" i="1"/>
  <c r="AY475" i="1"/>
  <c r="AZ475" i="1"/>
  <c r="BA475" i="1"/>
  <c r="BB475" i="1"/>
  <c r="BC475" i="1" s="1"/>
  <c r="BE475" i="1"/>
  <c r="BF475" i="1"/>
  <c r="BG475" i="1"/>
  <c r="BH475" i="1"/>
  <c r="BI475" i="1"/>
  <c r="BJ475" i="1"/>
  <c r="BM475" i="1"/>
  <c r="BN475" i="1"/>
  <c r="AO476" i="1"/>
  <c r="AP476" i="1"/>
  <c r="AQ476" i="1"/>
  <c r="BQ476" i="1" s="1"/>
  <c r="AR476" i="1"/>
  <c r="AS476" i="1"/>
  <c r="AT476" i="1"/>
  <c r="AU476" i="1"/>
  <c r="AV476" i="1"/>
  <c r="AW476" i="1"/>
  <c r="AX476" i="1"/>
  <c r="AY476" i="1"/>
  <c r="AZ476" i="1"/>
  <c r="BA476" i="1"/>
  <c r="BB476" i="1"/>
  <c r="BC476" i="1" s="1"/>
  <c r="BE476" i="1"/>
  <c r="BF476" i="1"/>
  <c r="BG476" i="1"/>
  <c r="BH476" i="1"/>
  <c r="BI476" i="1"/>
  <c r="BJ476" i="1"/>
  <c r="BM476" i="1"/>
  <c r="BN476" i="1"/>
  <c r="AO477" i="1"/>
  <c r="AP477" i="1"/>
  <c r="AQ477" i="1"/>
  <c r="BQ477" i="1" s="1"/>
  <c r="AR477" i="1"/>
  <c r="AS477" i="1"/>
  <c r="AT477" i="1"/>
  <c r="AU477" i="1"/>
  <c r="AV477" i="1"/>
  <c r="AW477" i="1"/>
  <c r="AX477" i="1"/>
  <c r="AY477" i="1"/>
  <c r="AZ477" i="1"/>
  <c r="BA477" i="1"/>
  <c r="BB477" i="1"/>
  <c r="BC477" i="1" s="1"/>
  <c r="BE477" i="1"/>
  <c r="BF477" i="1"/>
  <c r="BG477" i="1"/>
  <c r="BH477" i="1"/>
  <c r="BI477" i="1"/>
  <c r="BJ477" i="1"/>
  <c r="BM477" i="1"/>
  <c r="BN477" i="1"/>
  <c r="AO478" i="1"/>
  <c r="AP478" i="1"/>
  <c r="AQ478" i="1"/>
  <c r="BQ478" i="1" s="1"/>
  <c r="AR478" i="1"/>
  <c r="AS478" i="1"/>
  <c r="AT478" i="1"/>
  <c r="AU478" i="1"/>
  <c r="AV478" i="1"/>
  <c r="AW478" i="1"/>
  <c r="AX478" i="1"/>
  <c r="AY478" i="1"/>
  <c r="AZ478" i="1"/>
  <c r="BA478" i="1"/>
  <c r="BB478" i="1"/>
  <c r="BC478" i="1" s="1"/>
  <c r="BE478" i="1"/>
  <c r="BF478" i="1"/>
  <c r="BG478" i="1"/>
  <c r="BH478" i="1"/>
  <c r="BI478" i="1"/>
  <c r="BJ478" i="1"/>
  <c r="BM478" i="1"/>
  <c r="BN478" i="1"/>
  <c r="AO479" i="1"/>
  <c r="AP479" i="1"/>
  <c r="AQ479" i="1"/>
  <c r="BQ479" i="1" s="1"/>
  <c r="AR479" i="1"/>
  <c r="AS479" i="1"/>
  <c r="AT479" i="1"/>
  <c r="AU479" i="1"/>
  <c r="AV479" i="1"/>
  <c r="AW479" i="1"/>
  <c r="AX479" i="1"/>
  <c r="AY479" i="1"/>
  <c r="AZ479" i="1"/>
  <c r="BA479" i="1"/>
  <c r="BB479" i="1"/>
  <c r="BC479" i="1" s="1"/>
  <c r="BE479" i="1"/>
  <c r="BF479" i="1"/>
  <c r="BG479" i="1"/>
  <c r="BH479" i="1"/>
  <c r="BI479" i="1"/>
  <c r="BJ479" i="1"/>
  <c r="BM479" i="1"/>
  <c r="BN479" i="1"/>
  <c r="AO480" i="1"/>
  <c r="AP480" i="1"/>
  <c r="AQ480" i="1"/>
  <c r="BQ480" i="1" s="1"/>
  <c r="AR480" i="1"/>
  <c r="AS480" i="1"/>
  <c r="AT480" i="1"/>
  <c r="AU480" i="1"/>
  <c r="AV480" i="1"/>
  <c r="AW480" i="1"/>
  <c r="AX480" i="1"/>
  <c r="AY480" i="1"/>
  <c r="AZ480" i="1"/>
  <c r="BA480" i="1"/>
  <c r="BB480" i="1"/>
  <c r="BC480" i="1" s="1"/>
  <c r="BE480" i="1"/>
  <c r="BF480" i="1"/>
  <c r="BG480" i="1"/>
  <c r="BH480" i="1"/>
  <c r="BI480" i="1"/>
  <c r="BJ480" i="1"/>
  <c r="BM480" i="1"/>
  <c r="BN480" i="1"/>
  <c r="AO481" i="1"/>
  <c r="AP481" i="1"/>
  <c r="AQ481" i="1"/>
  <c r="BQ481" i="1" s="1"/>
  <c r="AR481" i="1"/>
  <c r="AS481" i="1"/>
  <c r="AT481" i="1"/>
  <c r="AU481" i="1"/>
  <c r="AV481" i="1"/>
  <c r="AW481" i="1"/>
  <c r="AX481" i="1"/>
  <c r="AY481" i="1"/>
  <c r="AZ481" i="1"/>
  <c r="BA481" i="1"/>
  <c r="BB481" i="1"/>
  <c r="BC481" i="1" s="1"/>
  <c r="BE481" i="1"/>
  <c r="BF481" i="1"/>
  <c r="BG481" i="1"/>
  <c r="BH481" i="1"/>
  <c r="BI481" i="1"/>
  <c r="BJ481" i="1"/>
  <c r="BM481" i="1"/>
  <c r="BN481" i="1"/>
  <c r="AO482" i="1"/>
  <c r="AP482" i="1"/>
  <c r="AQ482" i="1"/>
  <c r="BQ482" i="1" s="1"/>
  <c r="AR482" i="1"/>
  <c r="AS482" i="1"/>
  <c r="AT482" i="1"/>
  <c r="AU482" i="1"/>
  <c r="AV482" i="1"/>
  <c r="AW482" i="1"/>
  <c r="AX482" i="1"/>
  <c r="AY482" i="1"/>
  <c r="AZ482" i="1"/>
  <c r="BA482" i="1"/>
  <c r="BB482" i="1"/>
  <c r="BC482" i="1" s="1"/>
  <c r="BE482" i="1"/>
  <c r="BF482" i="1"/>
  <c r="BG482" i="1"/>
  <c r="BH482" i="1"/>
  <c r="BI482" i="1"/>
  <c r="BJ482" i="1"/>
  <c r="BM482" i="1"/>
  <c r="BN482" i="1"/>
  <c r="AO483" i="1"/>
  <c r="AP483" i="1"/>
  <c r="AQ483" i="1"/>
  <c r="BQ483" i="1" s="1"/>
  <c r="AR483" i="1"/>
  <c r="AS483" i="1"/>
  <c r="AT483" i="1"/>
  <c r="AU483" i="1"/>
  <c r="AV483" i="1"/>
  <c r="AW483" i="1"/>
  <c r="AX483" i="1"/>
  <c r="AY483" i="1"/>
  <c r="AZ483" i="1"/>
  <c r="BA483" i="1"/>
  <c r="BB483" i="1"/>
  <c r="BC483" i="1" s="1"/>
  <c r="BE483" i="1"/>
  <c r="BF483" i="1"/>
  <c r="BG483" i="1"/>
  <c r="BH483" i="1"/>
  <c r="BI483" i="1"/>
  <c r="BJ483" i="1"/>
  <c r="BM483" i="1"/>
  <c r="BN483" i="1"/>
  <c r="AO484" i="1"/>
  <c r="AP484" i="1"/>
  <c r="AQ484" i="1"/>
  <c r="BQ484" i="1" s="1"/>
  <c r="AR484" i="1"/>
  <c r="AS484" i="1"/>
  <c r="AT484" i="1"/>
  <c r="AU484" i="1"/>
  <c r="AV484" i="1"/>
  <c r="AW484" i="1"/>
  <c r="AX484" i="1"/>
  <c r="AY484" i="1"/>
  <c r="AZ484" i="1"/>
  <c r="BA484" i="1"/>
  <c r="BB484" i="1"/>
  <c r="BC484" i="1" s="1"/>
  <c r="BE484" i="1"/>
  <c r="BF484" i="1"/>
  <c r="BG484" i="1"/>
  <c r="BH484" i="1"/>
  <c r="BI484" i="1"/>
  <c r="BJ484" i="1"/>
  <c r="BM484" i="1"/>
  <c r="BN484" i="1"/>
  <c r="AO485" i="1"/>
  <c r="AP485" i="1"/>
  <c r="AQ485" i="1"/>
  <c r="BQ485" i="1" s="1"/>
  <c r="AR485" i="1"/>
  <c r="AS485" i="1"/>
  <c r="AT485" i="1"/>
  <c r="AU485" i="1"/>
  <c r="AV485" i="1"/>
  <c r="AW485" i="1"/>
  <c r="AX485" i="1"/>
  <c r="AY485" i="1"/>
  <c r="AZ485" i="1"/>
  <c r="BA485" i="1"/>
  <c r="BB485" i="1"/>
  <c r="BC485" i="1" s="1"/>
  <c r="BE485" i="1"/>
  <c r="BF485" i="1"/>
  <c r="BG485" i="1"/>
  <c r="BH485" i="1"/>
  <c r="BI485" i="1"/>
  <c r="BJ485" i="1"/>
  <c r="BM485" i="1"/>
  <c r="BN485" i="1"/>
  <c r="AO486" i="1"/>
  <c r="AP486" i="1"/>
  <c r="AQ486" i="1"/>
  <c r="BQ486" i="1" s="1"/>
  <c r="AR486" i="1"/>
  <c r="AS486" i="1"/>
  <c r="AT486" i="1"/>
  <c r="AU486" i="1"/>
  <c r="AV486" i="1"/>
  <c r="AW486" i="1"/>
  <c r="AX486" i="1"/>
  <c r="AY486" i="1"/>
  <c r="AZ486" i="1"/>
  <c r="BA486" i="1"/>
  <c r="BB486" i="1"/>
  <c r="BC486" i="1" s="1"/>
  <c r="BE486" i="1"/>
  <c r="BF486" i="1"/>
  <c r="BG486" i="1"/>
  <c r="BH486" i="1"/>
  <c r="BI486" i="1"/>
  <c r="BJ486" i="1"/>
  <c r="BM486" i="1"/>
  <c r="BN486" i="1"/>
  <c r="AO487" i="1"/>
  <c r="AP487" i="1"/>
  <c r="AQ487" i="1"/>
  <c r="BQ487" i="1" s="1"/>
  <c r="AR487" i="1"/>
  <c r="AS487" i="1"/>
  <c r="AT487" i="1"/>
  <c r="AU487" i="1"/>
  <c r="AV487" i="1"/>
  <c r="AW487" i="1"/>
  <c r="AX487" i="1"/>
  <c r="AY487" i="1"/>
  <c r="AZ487" i="1"/>
  <c r="BA487" i="1"/>
  <c r="BB487" i="1"/>
  <c r="BC487" i="1" s="1"/>
  <c r="BE487" i="1"/>
  <c r="BF487" i="1"/>
  <c r="BG487" i="1"/>
  <c r="BH487" i="1"/>
  <c r="BI487" i="1"/>
  <c r="BJ487" i="1"/>
  <c r="BM487" i="1"/>
  <c r="BN487" i="1"/>
  <c r="AO488" i="1"/>
  <c r="AP488" i="1"/>
  <c r="AQ488" i="1"/>
  <c r="BQ488" i="1" s="1"/>
  <c r="AR488" i="1"/>
  <c r="AS488" i="1"/>
  <c r="AT488" i="1"/>
  <c r="AU488" i="1"/>
  <c r="AV488" i="1"/>
  <c r="AW488" i="1"/>
  <c r="AX488" i="1"/>
  <c r="AY488" i="1"/>
  <c r="AZ488" i="1"/>
  <c r="BA488" i="1"/>
  <c r="BB488" i="1"/>
  <c r="BC488" i="1" s="1"/>
  <c r="BE488" i="1"/>
  <c r="BF488" i="1"/>
  <c r="BG488" i="1"/>
  <c r="BH488" i="1"/>
  <c r="BI488" i="1"/>
  <c r="BJ488" i="1"/>
  <c r="BM488" i="1"/>
  <c r="BN488" i="1"/>
  <c r="AO489" i="1"/>
  <c r="AP489" i="1"/>
  <c r="AQ489" i="1"/>
  <c r="BQ489" i="1" s="1"/>
  <c r="AR489" i="1"/>
  <c r="AS489" i="1"/>
  <c r="AT489" i="1"/>
  <c r="AU489" i="1"/>
  <c r="AV489" i="1"/>
  <c r="AW489" i="1"/>
  <c r="AX489" i="1"/>
  <c r="AY489" i="1"/>
  <c r="AZ489" i="1"/>
  <c r="BA489" i="1"/>
  <c r="BB489" i="1"/>
  <c r="BC489" i="1" s="1"/>
  <c r="BE489" i="1"/>
  <c r="BF489" i="1"/>
  <c r="BG489" i="1"/>
  <c r="BH489" i="1"/>
  <c r="BI489" i="1"/>
  <c r="BJ489" i="1"/>
  <c r="BM489" i="1"/>
  <c r="BN489" i="1"/>
  <c r="AO490" i="1"/>
  <c r="AP490" i="1"/>
  <c r="AQ490" i="1"/>
  <c r="BQ490" i="1" s="1"/>
  <c r="AR490" i="1"/>
  <c r="AS490" i="1"/>
  <c r="AT490" i="1"/>
  <c r="AU490" i="1"/>
  <c r="AV490" i="1"/>
  <c r="AW490" i="1"/>
  <c r="AX490" i="1"/>
  <c r="AY490" i="1"/>
  <c r="AZ490" i="1"/>
  <c r="BA490" i="1"/>
  <c r="BB490" i="1"/>
  <c r="BC490" i="1" s="1"/>
  <c r="BE490" i="1"/>
  <c r="BF490" i="1"/>
  <c r="BG490" i="1"/>
  <c r="BH490" i="1"/>
  <c r="BI490" i="1"/>
  <c r="BJ490" i="1"/>
  <c r="BM490" i="1"/>
  <c r="BN490" i="1"/>
  <c r="AO491" i="1"/>
  <c r="AP491" i="1"/>
  <c r="AQ491" i="1"/>
  <c r="BQ491" i="1" s="1"/>
  <c r="AR491" i="1"/>
  <c r="AS491" i="1"/>
  <c r="AT491" i="1"/>
  <c r="AU491" i="1"/>
  <c r="AV491" i="1"/>
  <c r="AW491" i="1"/>
  <c r="AX491" i="1"/>
  <c r="AY491" i="1"/>
  <c r="AZ491" i="1"/>
  <c r="BA491" i="1"/>
  <c r="BB491" i="1"/>
  <c r="BC491" i="1" s="1"/>
  <c r="BE491" i="1"/>
  <c r="BF491" i="1"/>
  <c r="BG491" i="1"/>
  <c r="BH491" i="1"/>
  <c r="BI491" i="1"/>
  <c r="BJ491" i="1"/>
  <c r="BM491" i="1"/>
  <c r="BN491" i="1"/>
  <c r="BN301" i="1"/>
  <c r="BM301" i="1"/>
  <c r="BJ301" i="1"/>
  <c r="BI301" i="1"/>
  <c r="BH301" i="1"/>
  <c r="BG301" i="1"/>
  <c r="BF301" i="1"/>
  <c r="BE301" i="1"/>
  <c r="BB301" i="1"/>
  <c r="BC301" i="1" s="1"/>
  <c r="BA301" i="1"/>
  <c r="AZ301" i="1"/>
  <c r="AY301" i="1"/>
  <c r="AX301" i="1"/>
  <c r="AW301" i="1"/>
  <c r="AV301" i="1"/>
  <c r="AU301" i="1"/>
  <c r="AT301" i="1"/>
  <c r="AS301" i="1"/>
  <c r="AR301" i="1"/>
  <c r="AQ301" i="1"/>
  <c r="BQ301" i="1" s="1"/>
  <c r="AP301" i="1"/>
  <c r="AO301" i="1"/>
  <c r="AO46" i="1"/>
  <c r="AO57" i="1"/>
  <c r="AO93"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91" i="1"/>
  <c r="AO100" i="1"/>
  <c r="AO233" i="1"/>
  <c r="AO95" i="1"/>
  <c r="AO96" i="1"/>
  <c r="AO97" i="1"/>
  <c r="AO98" i="1"/>
  <c r="AO99" i="1"/>
  <c r="AO234" i="1"/>
  <c r="AO45" i="1"/>
  <c r="AO11" i="1"/>
  <c r="AO7" i="1"/>
  <c r="AO39" i="1"/>
  <c r="AO40" i="1"/>
  <c r="AO41" i="1"/>
  <c r="AO47" i="1"/>
  <c r="AO48" i="1"/>
  <c r="AO49" i="1"/>
  <c r="AO50" i="1"/>
  <c r="AO51" i="1"/>
  <c r="AO52" i="1"/>
  <c r="AO53" i="1"/>
  <c r="AO103" i="1"/>
  <c r="AO104" i="1"/>
  <c r="AO105" i="1"/>
  <c r="AO126" i="1"/>
  <c r="AO127" i="1"/>
  <c r="AO128" i="1"/>
  <c r="AO226" i="1"/>
  <c r="AO129" i="1"/>
  <c r="AO130" i="1"/>
  <c r="AO213" i="1"/>
  <c r="AO228" i="1"/>
  <c r="AO218" i="1"/>
  <c r="AO219" i="1"/>
  <c r="AO83" i="1"/>
  <c r="AO113" i="1"/>
  <c r="AO114" i="1"/>
  <c r="AO124" i="1"/>
  <c r="AO125" i="1"/>
  <c r="AO115" i="1"/>
  <c r="AO235" i="1"/>
  <c r="AO236" i="1"/>
  <c r="AO214" i="1"/>
  <c r="AO215" i="1"/>
  <c r="AO8" i="1"/>
  <c r="AO9" i="1"/>
  <c r="AO20" i="1"/>
  <c r="AO21" i="1"/>
  <c r="AO30" i="1"/>
  <c r="AO44" i="1"/>
  <c r="AO84" i="1"/>
  <c r="AO85" i="1"/>
  <c r="AO86" i="1"/>
  <c r="AO87" i="1"/>
  <c r="AO88" i="1"/>
  <c r="AO89" i="1"/>
  <c r="AO119" i="1"/>
  <c r="AO120" i="1"/>
  <c r="AO121" i="1"/>
  <c r="AO106" i="1"/>
  <c r="AO107" i="1"/>
  <c r="AO108" i="1"/>
  <c r="AO109" i="1"/>
  <c r="AO110" i="1"/>
  <c r="AO131" i="1"/>
  <c r="AO136" i="1"/>
  <c r="AO137" i="1"/>
  <c r="AO138" i="1"/>
  <c r="AO139" i="1"/>
  <c r="AO4" i="1"/>
  <c r="AO5" i="1"/>
  <c r="AO6"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206" i="1"/>
  <c r="AO90" i="1"/>
  <c r="AO207" i="1"/>
  <c r="AO24" i="1"/>
  <c r="AO38" i="1"/>
  <c r="AO25" i="1"/>
  <c r="AO26" i="1"/>
  <c r="AO27" i="1"/>
  <c r="AO28" i="1"/>
  <c r="AO29" i="1"/>
  <c r="AO116" i="1"/>
  <c r="AO42" i="1"/>
  <c r="AO132" i="1"/>
  <c r="AO133" i="1"/>
  <c r="AO134" i="1"/>
  <c r="AO229" i="1"/>
  <c r="AO230" i="1"/>
  <c r="AO208" i="1"/>
  <c r="AO216" i="1"/>
  <c r="AO231" i="1"/>
  <c r="AO123" i="1"/>
  <c r="AO209" i="1"/>
  <c r="AO31" i="1"/>
  <c r="AO92" i="1"/>
  <c r="AO210" i="1"/>
  <c r="AO12" i="1"/>
  <c r="AO13" i="1"/>
  <c r="AO14" i="1"/>
  <c r="AO15" i="1"/>
  <c r="AO16" i="1"/>
  <c r="AO17" i="1"/>
  <c r="AO18" i="1"/>
  <c r="AO19" i="1"/>
  <c r="AO122" i="1"/>
  <c r="AO10" i="1"/>
  <c r="AO101" i="1"/>
  <c r="AO102" i="1"/>
  <c r="AO94" i="1"/>
  <c r="AO217" i="1"/>
  <c r="AO211" i="1"/>
  <c r="AO212" i="1"/>
  <c r="AO237" i="1"/>
  <c r="AO54" i="1"/>
  <c r="AO55" i="1"/>
  <c r="AO56" i="1"/>
  <c r="AO32" i="1"/>
  <c r="AO33" i="1"/>
  <c r="AO34" i="1"/>
  <c r="AO35" i="1"/>
  <c r="AO22" i="1"/>
  <c r="AO23" i="1"/>
  <c r="AO36" i="1"/>
  <c r="AO37" i="1"/>
  <c r="AO111" i="1"/>
  <c r="AO112" i="1"/>
  <c r="AO117" i="1"/>
  <c r="AO118" i="1"/>
  <c r="AO135" i="1"/>
  <c r="AO43" i="1"/>
  <c r="AO220" i="1"/>
  <c r="AO232" i="1"/>
  <c r="AO198" i="1"/>
  <c r="AO227" i="1"/>
  <c r="AO199" i="1"/>
  <c r="AO221" i="1"/>
  <c r="AO200" i="1"/>
  <c r="AO222" i="1"/>
  <c r="AO201" i="1"/>
  <c r="AO223" i="1"/>
  <c r="AO202" i="1"/>
  <c r="AO224" i="1"/>
  <c r="AO203" i="1"/>
  <c r="AO204" i="1"/>
  <c r="AO225" i="1"/>
  <c r="AO205" i="1"/>
  <c r="AS46" i="1"/>
  <c r="AS57" i="1"/>
  <c r="AS93"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91" i="1"/>
  <c r="AS100" i="1"/>
  <c r="AS233" i="1"/>
  <c r="AS95" i="1"/>
  <c r="AS96" i="1"/>
  <c r="AS97" i="1"/>
  <c r="AS98" i="1"/>
  <c r="AS99" i="1"/>
  <c r="AS234" i="1"/>
  <c r="AS45" i="1"/>
  <c r="AS11" i="1"/>
  <c r="AS7" i="1"/>
  <c r="AS39" i="1"/>
  <c r="AS40" i="1"/>
  <c r="AS41" i="1"/>
  <c r="AS47" i="1"/>
  <c r="AS48" i="1"/>
  <c r="AS49" i="1"/>
  <c r="AS50" i="1"/>
  <c r="AS51" i="1"/>
  <c r="AS52" i="1"/>
  <c r="AS53" i="1"/>
  <c r="AS103" i="1"/>
  <c r="AS104" i="1"/>
  <c r="AS105" i="1"/>
  <c r="AS126" i="1"/>
  <c r="AS127" i="1"/>
  <c r="AS128" i="1"/>
  <c r="AS226" i="1"/>
  <c r="AS129" i="1"/>
  <c r="AS130" i="1"/>
  <c r="AS213" i="1"/>
  <c r="AS228" i="1"/>
  <c r="AS218" i="1"/>
  <c r="AS219" i="1"/>
  <c r="AS83" i="1"/>
  <c r="AS113" i="1"/>
  <c r="AS114" i="1"/>
  <c r="AS124" i="1"/>
  <c r="AS125" i="1"/>
  <c r="AS115" i="1"/>
  <c r="AS235" i="1"/>
  <c r="AS236" i="1"/>
  <c r="AS214" i="1"/>
  <c r="AS215" i="1"/>
  <c r="AS8" i="1"/>
  <c r="AS9" i="1"/>
  <c r="AS20" i="1"/>
  <c r="AS21" i="1"/>
  <c r="AS30" i="1"/>
  <c r="AS44" i="1"/>
  <c r="AS84" i="1"/>
  <c r="AS85" i="1"/>
  <c r="AS86" i="1"/>
  <c r="AS87" i="1"/>
  <c r="AS88" i="1"/>
  <c r="AS89" i="1"/>
  <c r="AS119" i="1"/>
  <c r="AS120" i="1"/>
  <c r="AS121" i="1"/>
  <c r="AS106" i="1"/>
  <c r="AS107" i="1"/>
  <c r="AS108" i="1"/>
  <c r="AS109" i="1"/>
  <c r="AS110" i="1"/>
  <c r="AS131" i="1"/>
  <c r="AS136" i="1"/>
  <c r="AS137" i="1"/>
  <c r="AS138" i="1"/>
  <c r="AS139" i="1"/>
  <c r="AS4" i="1"/>
  <c r="AS5" i="1"/>
  <c r="AS6"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206" i="1"/>
  <c r="AS90" i="1"/>
  <c r="AS207" i="1"/>
  <c r="AS24" i="1"/>
  <c r="AS38" i="1"/>
  <c r="AS25" i="1"/>
  <c r="AS26" i="1"/>
  <c r="AS27" i="1"/>
  <c r="AS28" i="1"/>
  <c r="AS29" i="1"/>
  <c r="AS116" i="1"/>
  <c r="AS42" i="1"/>
  <c r="AS132" i="1"/>
  <c r="AS133" i="1"/>
  <c r="AS134" i="1"/>
  <c r="AS229" i="1"/>
  <c r="AS230" i="1"/>
  <c r="AS208" i="1"/>
  <c r="AS216" i="1"/>
  <c r="AS231" i="1"/>
  <c r="AS123" i="1"/>
  <c r="AS209" i="1"/>
  <c r="AS31" i="1"/>
  <c r="AS92" i="1"/>
  <c r="AS210" i="1"/>
  <c r="AS12" i="1"/>
  <c r="AS13" i="1"/>
  <c r="AS14" i="1"/>
  <c r="AS15" i="1"/>
  <c r="AS16" i="1"/>
  <c r="AS17" i="1"/>
  <c r="AS18" i="1"/>
  <c r="AS19" i="1"/>
  <c r="AS122" i="1"/>
  <c r="AS10" i="1"/>
  <c r="AS101" i="1"/>
  <c r="AS102" i="1"/>
  <c r="AS94" i="1"/>
  <c r="AS217" i="1"/>
  <c r="AS211" i="1"/>
  <c r="AS212" i="1"/>
  <c r="AS237" i="1"/>
  <c r="AS54" i="1"/>
  <c r="AS55" i="1"/>
  <c r="AS56" i="1"/>
  <c r="AS32" i="1"/>
  <c r="AS33" i="1"/>
  <c r="AS34" i="1"/>
  <c r="AS35" i="1"/>
  <c r="AS22" i="1"/>
  <c r="AS23" i="1"/>
  <c r="AS36" i="1"/>
  <c r="AS37" i="1"/>
  <c r="AS111" i="1"/>
  <c r="AS112" i="1"/>
  <c r="AS117" i="1"/>
  <c r="AS118" i="1"/>
  <c r="AS135" i="1"/>
  <c r="AS43" i="1"/>
  <c r="AS220" i="1"/>
  <c r="AS232" i="1"/>
  <c r="AS198" i="1"/>
  <c r="AS227" i="1"/>
  <c r="AS199" i="1"/>
  <c r="AS221" i="1"/>
  <c r="AS200" i="1"/>
  <c r="AS222" i="1"/>
  <c r="AS201" i="1"/>
  <c r="AS223" i="1"/>
  <c r="AS202" i="1"/>
  <c r="AS224" i="1"/>
  <c r="AS203" i="1"/>
  <c r="AS204" i="1"/>
  <c r="AS225" i="1"/>
  <c r="AS205" i="1"/>
  <c r="AU57" i="1"/>
  <c r="AU93"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91" i="1"/>
  <c r="AU100" i="1"/>
  <c r="AU233" i="1"/>
  <c r="AU95" i="1"/>
  <c r="AU96" i="1"/>
  <c r="AU97" i="1"/>
  <c r="AU98" i="1"/>
  <c r="AU99" i="1"/>
  <c r="AU234" i="1"/>
  <c r="AU45" i="1"/>
  <c r="AU11" i="1"/>
  <c r="AU7" i="1"/>
  <c r="AU39" i="1"/>
  <c r="AU40" i="1"/>
  <c r="AU41" i="1"/>
  <c r="AU47" i="1"/>
  <c r="AU48" i="1"/>
  <c r="AU49" i="1"/>
  <c r="AU50" i="1"/>
  <c r="AU51" i="1"/>
  <c r="AU52" i="1"/>
  <c r="AU53" i="1"/>
  <c r="AU103" i="1"/>
  <c r="AU104" i="1"/>
  <c r="AU105" i="1"/>
  <c r="AU126" i="1"/>
  <c r="AU127" i="1"/>
  <c r="AU128" i="1"/>
  <c r="AU226" i="1"/>
  <c r="AU129" i="1"/>
  <c r="AU130" i="1"/>
  <c r="AU213" i="1"/>
  <c r="AU228" i="1"/>
  <c r="AU218" i="1"/>
  <c r="AU219" i="1"/>
  <c r="AU83" i="1"/>
  <c r="AU113" i="1"/>
  <c r="AU114" i="1"/>
  <c r="AU124" i="1"/>
  <c r="AU125" i="1"/>
  <c r="AU115" i="1"/>
  <c r="AU235" i="1"/>
  <c r="AU236" i="1"/>
  <c r="AU214" i="1"/>
  <c r="AU215" i="1"/>
  <c r="AU8" i="1"/>
  <c r="AU9" i="1"/>
  <c r="AU20" i="1"/>
  <c r="AU21" i="1"/>
  <c r="AU30" i="1"/>
  <c r="AU44" i="1"/>
  <c r="AU84" i="1"/>
  <c r="AU85" i="1"/>
  <c r="AU86" i="1"/>
  <c r="AU87" i="1"/>
  <c r="AU88" i="1"/>
  <c r="AU89" i="1"/>
  <c r="AU119" i="1"/>
  <c r="AU120" i="1"/>
  <c r="AU121" i="1"/>
  <c r="AU106" i="1"/>
  <c r="AU107" i="1"/>
  <c r="AU108" i="1"/>
  <c r="AU109" i="1"/>
  <c r="AU110" i="1"/>
  <c r="AU131" i="1"/>
  <c r="AU136" i="1"/>
  <c r="AU137" i="1"/>
  <c r="AU138" i="1"/>
  <c r="AU139" i="1"/>
  <c r="AU4" i="1"/>
  <c r="AU5" i="1"/>
  <c r="AU6"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206" i="1"/>
  <c r="AU90" i="1"/>
  <c r="AU207" i="1"/>
  <c r="AU24" i="1"/>
  <c r="AU38" i="1"/>
  <c r="AU25" i="1"/>
  <c r="AU26" i="1"/>
  <c r="AU27" i="1"/>
  <c r="AU28" i="1"/>
  <c r="AU29" i="1"/>
  <c r="AU116" i="1"/>
  <c r="AU42" i="1"/>
  <c r="AU132" i="1"/>
  <c r="AU133" i="1"/>
  <c r="AU134" i="1"/>
  <c r="AU229" i="1"/>
  <c r="AU230" i="1"/>
  <c r="AU208" i="1"/>
  <c r="AU216" i="1"/>
  <c r="AU231" i="1"/>
  <c r="AU123" i="1"/>
  <c r="AU209" i="1"/>
  <c r="AU31" i="1"/>
  <c r="AU92" i="1"/>
  <c r="AU210" i="1"/>
  <c r="AU12" i="1"/>
  <c r="AU13" i="1"/>
  <c r="AU14" i="1"/>
  <c r="AU15" i="1"/>
  <c r="AU16" i="1"/>
  <c r="AU17" i="1"/>
  <c r="AU18" i="1"/>
  <c r="AU19" i="1"/>
  <c r="AU122" i="1"/>
  <c r="AU10" i="1"/>
  <c r="AU101" i="1"/>
  <c r="AU102" i="1"/>
  <c r="AU94" i="1"/>
  <c r="AU217" i="1"/>
  <c r="AU211" i="1"/>
  <c r="AU212" i="1"/>
  <c r="AU237" i="1"/>
  <c r="AU54" i="1"/>
  <c r="AU55" i="1"/>
  <c r="AU56" i="1"/>
  <c r="AU32" i="1"/>
  <c r="AU33" i="1"/>
  <c r="AU34" i="1"/>
  <c r="AU35" i="1"/>
  <c r="AU22" i="1"/>
  <c r="AU23" i="1"/>
  <c r="AU36" i="1"/>
  <c r="AU37" i="1"/>
  <c r="AU111" i="1"/>
  <c r="AU112" i="1"/>
  <c r="AU117" i="1"/>
  <c r="AU118" i="1"/>
  <c r="AU135" i="1"/>
  <c r="AU43" i="1"/>
  <c r="AU220" i="1"/>
  <c r="AU232" i="1"/>
  <c r="AU198" i="1"/>
  <c r="AU227" i="1"/>
  <c r="AU199" i="1"/>
  <c r="AU221" i="1"/>
  <c r="AU200" i="1"/>
  <c r="AU222" i="1"/>
  <c r="AU201" i="1"/>
  <c r="AU223" i="1"/>
  <c r="AU202" i="1"/>
  <c r="AU224" i="1"/>
  <c r="AU203" i="1"/>
  <c r="AU204" i="1"/>
  <c r="AU225" i="1"/>
  <c r="AU205" i="1"/>
  <c r="AU46" i="1"/>
  <c r="BM57" i="1"/>
  <c r="BN57" i="1"/>
  <c r="BM93" i="1"/>
  <c r="BN93"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91" i="1"/>
  <c r="BN91" i="1"/>
  <c r="BM100" i="1"/>
  <c r="BN100" i="1"/>
  <c r="BM233" i="1"/>
  <c r="BN233" i="1"/>
  <c r="BM95" i="1"/>
  <c r="BN95" i="1"/>
  <c r="BM96" i="1"/>
  <c r="BN96" i="1"/>
  <c r="BM97" i="1"/>
  <c r="BN97" i="1"/>
  <c r="BM98" i="1"/>
  <c r="BN98" i="1"/>
  <c r="BM99" i="1"/>
  <c r="BN99" i="1"/>
  <c r="BM234" i="1"/>
  <c r="BN234" i="1"/>
  <c r="BM45" i="1"/>
  <c r="BN45" i="1"/>
  <c r="BM11" i="1"/>
  <c r="BN11" i="1"/>
  <c r="BM7" i="1"/>
  <c r="BN7" i="1"/>
  <c r="BM39" i="1"/>
  <c r="BN39" i="1"/>
  <c r="BM40" i="1"/>
  <c r="BN40" i="1"/>
  <c r="BM41" i="1"/>
  <c r="BN41" i="1"/>
  <c r="BM47" i="1"/>
  <c r="BN47" i="1"/>
  <c r="BM48" i="1"/>
  <c r="BN48" i="1"/>
  <c r="BM49" i="1"/>
  <c r="BN49" i="1"/>
  <c r="BM50" i="1"/>
  <c r="BN50" i="1"/>
  <c r="BM51" i="1"/>
  <c r="BN51" i="1"/>
  <c r="BM52" i="1"/>
  <c r="BN52" i="1"/>
  <c r="BM53" i="1"/>
  <c r="BN53" i="1"/>
  <c r="BM103" i="1"/>
  <c r="BN103" i="1"/>
  <c r="BM104" i="1"/>
  <c r="BN104" i="1"/>
  <c r="BM105" i="1"/>
  <c r="BN105" i="1"/>
  <c r="BM126" i="1"/>
  <c r="BN126" i="1"/>
  <c r="BM127" i="1"/>
  <c r="BN127" i="1"/>
  <c r="BM128" i="1"/>
  <c r="BN128" i="1"/>
  <c r="BM226" i="1"/>
  <c r="BN226" i="1"/>
  <c r="BM129" i="1"/>
  <c r="BN129" i="1"/>
  <c r="BM130" i="1"/>
  <c r="BN130" i="1"/>
  <c r="BM213" i="1"/>
  <c r="BN213" i="1"/>
  <c r="BM228" i="1"/>
  <c r="BN228" i="1"/>
  <c r="BM218" i="1"/>
  <c r="BN218" i="1"/>
  <c r="BM219" i="1"/>
  <c r="BN219" i="1"/>
  <c r="BM83" i="1"/>
  <c r="BN83" i="1"/>
  <c r="BM113" i="1"/>
  <c r="BN113" i="1"/>
  <c r="BM114" i="1"/>
  <c r="BN114" i="1"/>
  <c r="BM124" i="1"/>
  <c r="BN124" i="1"/>
  <c r="BM125" i="1"/>
  <c r="BN125" i="1"/>
  <c r="BM115" i="1"/>
  <c r="BN115" i="1"/>
  <c r="BM235" i="1"/>
  <c r="BN235" i="1"/>
  <c r="BM236" i="1"/>
  <c r="BN236" i="1"/>
  <c r="BM214" i="1"/>
  <c r="BN214" i="1"/>
  <c r="BM215" i="1"/>
  <c r="BN215" i="1"/>
  <c r="BM8" i="1"/>
  <c r="BN8" i="1"/>
  <c r="BM9" i="1"/>
  <c r="BN9" i="1"/>
  <c r="BM20" i="1"/>
  <c r="BN20" i="1"/>
  <c r="BM21" i="1"/>
  <c r="BN21" i="1"/>
  <c r="BM30" i="1"/>
  <c r="BN30" i="1"/>
  <c r="BM44" i="1"/>
  <c r="BN44" i="1"/>
  <c r="BM84" i="1"/>
  <c r="BN84" i="1"/>
  <c r="BM85" i="1"/>
  <c r="BN85" i="1"/>
  <c r="BM86" i="1"/>
  <c r="BN86" i="1"/>
  <c r="BM87" i="1"/>
  <c r="BN87" i="1"/>
  <c r="BM88" i="1"/>
  <c r="BN88" i="1"/>
  <c r="BM89" i="1"/>
  <c r="BN89" i="1"/>
  <c r="BM119" i="1"/>
  <c r="BN119" i="1"/>
  <c r="BM120" i="1"/>
  <c r="BN120" i="1"/>
  <c r="BM121" i="1"/>
  <c r="BN121" i="1"/>
  <c r="BM106" i="1"/>
  <c r="BN106" i="1"/>
  <c r="BM107" i="1"/>
  <c r="BN107" i="1"/>
  <c r="BM108" i="1"/>
  <c r="BN108" i="1"/>
  <c r="BM109" i="1"/>
  <c r="BN109" i="1"/>
  <c r="BM110" i="1"/>
  <c r="BN110" i="1"/>
  <c r="BM131" i="1"/>
  <c r="BN131" i="1"/>
  <c r="BM136" i="1"/>
  <c r="BN136" i="1"/>
  <c r="BM137" i="1"/>
  <c r="BN137" i="1"/>
  <c r="BM138" i="1"/>
  <c r="BN138" i="1"/>
  <c r="BM139" i="1"/>
  <c r="BN139" i="1"/>
  <c r="BM4" i="1"/>
  <c r="BN4" i="1"/>
  <c r="BM5" i="1"/>
  <c r="BN5" i="1"/>
  <c r="BM6" i="1"/>
  <c r="BN6"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206" i="1"/>
  <c r="BN206" i="1"/>
  <c r="BM90" i="1"/>
  <c r="BN90" i="1"/>
  <c r="BM207" i="1"/>
  <c r="BN207" i="1"/>
  <c r="BM24" i="1"/>
  <c r="BN24" i="1"/>
  <c r="BM38" i="1"/>
  <c r="BN38" i="1"/>
  <c r="BM25" i="1"/>
  <c r="BN25" i="1"/>
  <c r="BM26" i="1"/>
  <c r="BN26" i="1"/>
  <c r="BM27" i="1"/>
  <c r="BN27" i="1"/>
  <c r="BM28" i="1"/>
  <c r="BN28" i="1"/>
  <c r="BM29" i="1"/>
  <c r="BN29" i="1"/>
  <c r="BM116" i="1"/>
  <c r="BN116" i="1"/>
  <c r="BM42" i="1"/>
  <c r="BN42" i="1"/>
  <c r="BM132" i="1"/>
  <c r="BN132" i="1"/>
  <c r="BM133" i="1"/>
  <c r="BN133" i="1"/>
  <c r="BM134" i="1"/>
  <c r="BN134" i="1"/>
  <c r="BM229" i="1"/>
  <c r="BN229" i="1"/>
  <c r="BM230" i="1"/>
  <c r="BN230" i="1"/>
  <c r="BM208" i="1"/>
  <c r="BN208" i="1"/>
  <c r="BM216" i="1"/>
  <c r="BN216" i="1"/>
  <c r="BM231" i="1"/>
  <c r="BN231" i="1"/>
  <c r="BM123" i="1"/>
  <c r="BN123" i="1"/>
  <c r="BM209" i="1"/>
  <c r="BN209" i="1"/>
  <c r="BM31" i="1"/>
  <c r="BN31" i="1"/>
  <c r="BM92" i="1"/>
  <c r="BN92" i="1"/>
  <c r="BM210" i="1"/>
  <c r="BN210" i="1"/>
  <c r="BM12" i="1"/>
  <c r="BN12" i="1"/>
  <c r="BM13" i="1"/>
  <c r="BN13" i="1"/>
  <c r="BM14" i="1"/>
  <c r="BN14" i="1"/>
  <c r="BM15" i="1"/>
  <c r="BN15" i="1"/>
  <c r="BM16" i="1"/>
  <c r="BN16" i="1"/>
  <c r="BM17" i="1"/>
  <c r="BN17" i="1"/>
  <c r="BM18" i="1"/>
  <c r="BN18" i="1"/>
  <c r="BM19" i="1"/>
  <c r="BN19" i="1"/>
  <c r="BM122" i="1"/>
  <c r="BN122" i="1"/>
  <c r="BM10" i="1"/>
  <c r="BN10" i="1"/>
  <c r="BM101" i="1"/>
  <c r="BN101" i="1"/>
  <c r="BM102" i="1"/>
  <c r="BN102" i="1"/>
  <c r="BM94" i="1"/>
  <c r="BN94" i="1"/>
  <c r="BM217" i="1"/>
  <c r="BN217" i="1"/>
  <c r="BM211" i="1"/>
  <c r="BN211" i="1"/>
  <c r="BM212" i="1"/>
  <c r="BN212" i="1"/>
  <c r="BM237" i="1"/>
  <c r="BN237" i="1"/>
  <c r="BM54" i="1"/>
  <c r="BN54" i="1"/>
  <c r="BM55" i="1"/>
  <c r="BN55" i="1"/>
  <c r="BM56" i="1"/>
  <c r="BN56" i="1"/>
  <c r="BM32" i="1"/>
  <c r="BN32" i="1"/>
  <c r="BM33" i="1"/>
  <c r="BN33" i="1"/>
  <c r="BM34" i="1"/>
  <c r="BN34" i="1"/>
  <c r="BM35" i="1"/>
  <c r="BN35" i="1"/>
  <c r="BM22" i="1"/>
  <c r="BN22" i="1"/>
  <c r="BM23" i="1"/>
  <c r="BN23" i="1"/>
  <c r="BM36" i="1"/>
  <c r="BN36" i="1"/>
  <c r="BM37" i="1"/>
  <c r="BN37" i="1"/>
  <c r="BM111" i="1"/>
  <c r="BN111" i="1"/>
  <c r="BM112" i="1"/>
  <c r="BN112" i="1"/>
  <c r="BM117" i="1"/>
  <c r="BN117" i="1"/>
  <c r="BM118" i="1"/>
  <c r="BN118" i="1"/>
  <c r="BM135" i="1"/>
  <c r="BN135" i="1"/>
  <c r="BM43" i="1"/>
  <c r="BN43" i="1"/>
  <c r="BM220" i="1"/>
  <c r="BN220" i="1"/>
  <c r="BM232" i="1"/>
  <c r="BN232" i="1"/>
  <c r="BM198" i="1"/>
  <c r="BN198" i="1"/>
  <c r="BM227" i="1"/>
  <c r="BN227" i="1"/>
  <c r="BM199" i="1"/>
  <c r="BN199" i="1"/>
  <c r="BM221" i="1"/>
  <c r="BN221" i="1"/>
  <c r="BM200" i="1"/>
  <c r="BN200" i="1"/>
  <c r="BM222" i="1"/>
  <c r="BN222" i="1"/>
  <c r="BM201" i="1"/>
  <c r="BN201" i="1"/>
  <c r="BM223" i="1"/>
  <c r="BN223" i="1"/>
  <c r="BM202" i="1"/>
  <c r="BN202" i="1"/>
  <c r="BM224" i="1"/>
  <c r="BN224" i="1"/>
  <c r="BM203" i="1"/>
  <c r="BN203" i="1"/>
  <c r="BM204" i="1"/>
  <c r="BN204" i="1"/>
  <c r="BM225" i="1"/>
  <c r="BN225" i="1"/>
  <c r="BM205" i="1"/>
  <c r="BN205" i="1"/>
  <c r="BN46" i="1"/>
  <c r="BM46" i="1"/>
  <c r="AP57" i="1"/>
  <c r="AP93"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91" i="1"/>
  <c r="AP100" i="1"/>
  <c r="AP233" i="1"/>
  <c r="AP95" i="1"/>
  <c r="AP96" i="1"/>
  <c r="AP97" i="1"/>
  <c r="AP98" i="1"/>
  <c r="AP99" i="1"/>
  <c r="AP234" i="1"/>
  <c r="AP45" i="1"/>
  <c r="AP11" i="1"/>
  <c r="AP7" i="1"/>
  <c r="AP39" i="1"/>
  <c r="AP40" i="1"/>
  <c r="AP41" i="1"/>
  <c r="AP47" i="1"/>
  <c r="AP48" i="1"/>
  <c r="AP49" i="1"/>
  <c r="AP50" i="1"/>
  <c r="AP51" i="1"/>
  <c r="AP52" i="1"/>
  <c r="AP53" i="1"/>
  <c r="AP103" i="1"/>
  <c r="AP104" i="1"/>
  <c r="AP105" i="1"/>
  <c r="AP126" i="1"/>
  <c r="AP127" i="1"/>
  <c r="AP128" i="1"/>
  <c r="AP226" i="1"/>
  <c r="AP129" i="1"/>
  <c r="AP130" i="1"/>
  <c r="AP213" i="1"/>
  <c r="AP228" i="1"/>
  <c r="AP218" i="1"/>
  <c r="AP219" i="1"/>
  <c r="AP83" i="1"/>
  <c r="AP113" i="1"/>
  <c r="AP114" i="1"/>
  <c r="AP124" i="1"/>
  <c r="AP125" i="1"/>
  <c r="AP115" i="1"/>
  <c r="AP235" i="1"/>
  <c r="AP236" i="1"/>
  <c r="AP214" i="1"/>
  <c r="AP215" i="1"/>
  <c r="AP8" i="1"/>
  <c r="AP9" i="1"/>
  <c r="AP20" i="1"/>
  <c r="AP21" i="1"/>
  <c r="AP30" i="1"/>
  <c r="AP44" i="1"/>
  <c r="AP84" i="1"/>
  <c r="AP85" i="1"/>
  <c r="AP86" i="1"/>
  <c r="AP87" i="1"/>
  <c r="AP88" i="1"/>
  <c r="AP89" i="1"/>
  <c r="AP119" i="1"/>
  <c r="AP120" i="1"/>
  <c r="AP121" i="1"/>
  <c r="AP106" i="1"/>
  <c r="AP107" i="1"/>
  <c r="AP108" i="1"/>
  <c r="AP109" i="1"/>
  <c r="AP110" i="1"/>
  <c r="AP131" i="1"/>
  <c r="AP136" i="1"/>
  <c r="AP137" i="1"/>
  <c r="AP138" i="1"/>
  <c r="AP139" i="1"/>
  <c r="AP4" i="1"/>
  <c r="AP5" i="1"/>
  <c r="AP6"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206" i="1"/>
  <c r="AP90" i="1"/>
  <c r="AP207" i="1"/>
  <c r="AP24" i="1"/>
  <c r="AP38" i="1"/>
  <c r="AP25" i="1"/>
  <c r="AP26" i="1"/>
  <c r="AP27" i="1"/>
  <c r="AP28" i="1"/>
  <c r="AP29" i="1"/>
  <c r="AP116" i="1"/>
  <c r="AP42" i="1"/>
  <c r="AP132" i="1"/>
  <c r="AP133" i="1"/>
  <c r="AP134" i="1"/>
  <c r="AP229" i="1"/>
  <c r="AP230" i="1"/>
  <c r="AP208" i="1"/>
  <c r="AP216" i="1"/>
  <c r="AP231" i="1"/>
  <c r="AP123" i="1"/>
  <c r="AP209" i="1"/>
  <c r="AP31" i="1"/>
  <c r="AP92" i="1"/>
  <c r="AP210" i="1"/>
  <c r="AP12" i="1"/>
  <c r="AP13" i="1"/>
  <c r="AP14" i="1"/>
  <c r="AP15" i="1"/>
  <c r="AP16" i="1"/>
  <c r="AP17" i="1"/>
  <c r="AP18" i="1"/>
  <c r="AP19" i="1"/>
  <c r="AP122" i="1"/>
  <c r="AP10" i="1"/>
  <c r="AP101" i="1"/>
  <c r="AP102" i="1"/>
  <c r="AP94" i="1"/>
  <c r="AP217" i="1"/>
  <c r="AP211" i="1"/>
  <c r="AP212" i="1"/>
  <c r="AP237" i="1"/>
  <c r="AP54" i="1"/>
  <c r="AP55" i="1"/>
  <c r="AP56" i="1"/>
  <c r="AP32" i="1"/>
  <c r="AP33" i="1"/>
  <c r="AP34" i="1"/>
  <c r="AP35" i="1"/>
  <c r="AP22" i="1"/>
  <c r="AP23" i="1"/>
  <c r="AP36" i="1"/>
  <c r="AP37" i="1"/>
  <c r="AP111" i="1"/>
  <c r="AP112" i="1"/>
  <c r="AP117" i="1"/>
  <c r="AP118" i="1"/>
  <c r="AP135" i="1"/>
  <c r="AP43" i="1"/>
  <c r="AP220" i="1"/>
  <c r="AP232" i="1"/>
  <c r="AP198" i="1"/>
  <c r="AP227" i="1"/>
  <c r="AP199" i="1"/>
  <c r="AP221" i="1"/>
  <c r="AP200" i="1"/>
  <c r="AP222" i="1"/>
  <c r="AP201" i="1"/>
  <c r="AP223" i="1"/>
  <c r="AP202" i="1"/>
  <c r="AP224" i="1"/>
  <c r="AP203" i="1"/>
  <c r="AP204" i="1"/>
  <c r="AP225" i="1"/>
  <c r="AP205" i="1"/>
  <c r="AQ57" i="1"/>
  <c r="BQ57" i="1" s="1"/>
  <c r="AQ93" i="1"/>
  <c r="BQ93" i="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91" i="1"/>
  <c r="BQ91" i="1" s="1"/>
  <c r="AQ100" i="1"/>
  <c r="BQ100" i="1" s="1"/>
  <c r="AQ233" i="1"/>
  <c r="BQ233" i="1" s="1"/>
  <c r="AQ95" i="1"/>
  <c r="BQ95" i="1" s="1"/>
  <c r="AQ96" i="1"/>
  <c r="BQ96" i="1" s="1"/>
  <c r="AQ97" i="1"/>
  <c r="BQ97" i="1" s="1"/>
  <c r="AQ98" i="1"/>
  <c r="BQ98" i="1" s="1"/>
  <c r="AQ99" i="1"/>
  <c r="BQ99" i="1" s="1"/>
  <c r="AQ234" i="1"/>
  <c r="BQ234" i="1" s="1"/>
  <c r="AQ45" i="1"/>
  <c r="BQ45" i="1" s="1"/>
  <c r="AQ11" i="1"/>
  <c r="BQ11" i="1" s="1"/>
  <c r="AQ7" i="1"/>
  <c r="BQ7" i="1" s="1"/>
  <c r="AQ39" i="1"/>
  <c r="BQ39" i="1" s="1"/>
  <c r="AQ40" i="1"/>
  <c r="BQ40" i="1" s="1"/>
  <c r="AQ41" i="1"/>
  <c r="BQ41" i="1" s="1"/>
  <c r="AQ47" i="1"/>
  <c r="BQ47" i="1" s="1"/>
  <c r="AQ48" i="1"/>
  <c r="BQ48" i="1" s="1"/>
  <c r="AQ49" i="1"/>
  <c r="BQ49" i="1" s="1"/>
  <c r="AQ50" i="1"/>
  <c r="BQ50" i="1" s="1"/>
  <c r="AQ51" i="1"/>
  <c r="BQ51" i="1" s="1"/>
  <c r="AQ52" i="1"/>
  <c r="BQ52" i="1" s="1"/>
  <c r="AQ53" i="1"/>
  <c r="BQ53" i="1" s="1"/>
  <c r="AQ103" i="1"/>
  <c r="BQ103" i="1" s="1"/>
  <c r="AQ104" i="1"/>
  <c r="BQ104" i="1" s="1"/>
  <c r="AQ105" i="1"/>
  <c r="BQ105" i="1" s="1"/>
  <c r="AQ126" i="1"/>
  <c r="BQ126" i="1" s="1"/>
  <c r="AQ127" i="1"/>
  <c r="BQ127" i="1" s="1"/>
  <c r="AQ128" i="1"/>
  <c r="BQ128" i="1" s="1"/>
  <c r="AQ226" i="1"/>
  <c r="BQ226" i="1" s="1"/>
  <c r="AQ129" i="1"/>
  <c r="BQ129" i="1" s="1"/>
  <c r="AQ130" i="1"/>
  <c r="BQ130" i="1" s="1"/>
  <c r="AQ213" i="1"/>
  <c r="BQ213" i="1" s="1"/>
  <c r="AQ228" i="1"/>
  <c r="BQ228" i="1" s="1"/>
  <c r="AQ218" i="1"/>
  <c r="BQ218" i="1" s="1"/>
  <c r="AQ219" i="1"/>
  <c r="BQ219" i="1" s="1"/>
  <c r="AQ83" i="1"/>
  <c r="BQ83" i="1" s="1"/>
  <c r="AQ113" i="1"/>
  <c r="BQ113" i="1" s="1"/>
  <c r="AQ114" i="1"/>
  <c r="BQ114" i="1" s="1"/>
  <c r="AQ124" i="1"/>
  <c r="BQ124" i="1" s="1"/>
  <c r="AQ125" i="1"/>
  <c r="BQ125" i="1" s="1"/>
  <c r="AQ115" i="1"/>
  <c r="BQ115" i="1" s="1"/>
  <c r="AQ235" i="1"/>
  <c r="BQ235" i="1" s="1"/>
  <c r="AQ236" i="1"/>
  <c r="BQ236" i="1" s="1"/>
  <c r="AQ214" i="1"/>
  <c r="BQ214" i="1" s="1"/>
  <c r="AQ215" i="1"/>
  <c r="BQ215" i="1" s="1"/>
  <c r="AQ8" i="1"/>
  <c r="BQ8" i="1" s="1"/>
  <c r="AQ9" i="1"/>
  <c r="BQ9" i="1" s="1"/>
  <c r="AQ20" i="1"/>
  <c r="BQ20" i="1" s="1"/>
  <c r="AQ21" i="1"/>
  <c r="BQ21" i="1" s="1"/>
  <c r="AQ30" i="1"/>
  <c r="BQ30" i="1" s="1"/>
  <c r="AQ44" i="1"/>
  <c r="BQ44" i="1" s="1"/>
  <c r="AQ84" i="1"/>
  <c r="BQ84" i="1" s="1"/>
  <c r="AQ85" i="1"/>
  <c r="BQ85" i="1" s="1"/>
  <c r="AQ86" i="1"/>
  <c r="BQ86" i="1" s="1"/>
  <c r="AQ87" i="1"/>
  <c r="BQ87" i="1" s="1"/>
  <c r="AQ88" i="1"/>
  <c r="BQ88" i="1" s="1"/>
  <c r="AQ89" i="1"/>
  <c r="BQ89" i="1" s="1"/>
  <c r="AQ119" i="1"/>
  <c r="BQ119" i="1" s="1"/>
  <c r="AQ120" i="1"/>
  <c r="BQ120" i="1" s="1"/>
  <c r="AQ121" i="1"/>
  <c r="BQ121" i="1" s="1"/>
  <c r="AQ106" i="1"/>
  <c r="BQ106" i="1" s="1"/>
  <c r="AQ107" i="1"/>
  <c r="BQ107" i="1" s="1"/>
  <c r="AQ108" i="1"/>
  <c r="BQ108" i="1" s="1"/>
  <c r="AQ109" i="1"/>
  <c r="BQ109" i="1" s="1"/>
  <c r="AQ110" i="1"/>
  <c r="BQ110" i="1" s="1"/>
  <c r="AQ131" i="1"/>
  <c r="BQ131" i="1" s="1"/>
  <c r="AQ136" i="1"/>
  <c r="BQ136" i="1" s="1"/>
  <c r="AQ137" i="1"/>
  <c r="BQ137" i="1" s="1"/>
  <c r="AQ138" i="1"/>
  <c r="BQ138" i="1" s="1"/>
  <c r="AQ139" i="1"/>
  <c r="BQ139" i="1" s="1"/>
  <c r="AQ4" i="1"/>
  <c r="BQ4" i="1" s="1"/>
  <c r="AQ5" i="1"/>
  <c r="BQ5" i="1" s="1"/>
  <c r="AQ6" i="1"/>
  <c r="BQ6" i="1" s="1"/>
  <c r="AQ140" i="1"/>
  <c r="BQ140" i="1" s="1"/>
  <c r="AQ141" i="1"/>
  <c r="BQ141" i="1" s="1"/>
  <c r="AQ142" i="1"/>
  <c r="BQ142" i="1" s="1"/>
  <c r="AQ143" i="1"/>
  <c r="BQ143" i="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206" i="1"/>
  <c r="BQ206" i="1" s="1"/>
  <c r="AQ90" i="1"/>
  <c r="BQ90" i="1" s="1"/>
  <c r="AQ207" i="1"/>
  <c r="BQ207" i="1" s="1"/>
  <c r="AQ24" i="1"/>
  <c r="BQ24" i="1" s="1"/>
  <c r="AQ38" i="1"/>
  <c r="BQ38" i="1" s="1"/>
  <c r="AQ25" i="1"/>
  <c r="BQ25" i="1" s="1"/>
  <c r="AQ26" i="1"/>
  <c r="BQ26" i="1" s="1"/>
  <c r="AQ27" i="1"/>
  <c r="BQ27" i="1" s="1"/>
  <c r="AQ28" i="1"/>
  <c r="BQ28" i="1" s="1"/>
  <c r="AQ29" i="1"/>
  <c r="BQ29" i="1" s="1"/>
  <c r="AQ116" i="1"/>
  <c r="BQ116" i="1" s="1"/>
  <c r="AQ42" i="1"/>
  <c r="BQ42" i="1" s="1"/>
  <c r="AQ132" i="1"/>
  <c r="BQ132" i="1" s="1"/>
  <c r="AQ133" i="1"/>
  <c r="BQ133" i="1" s="1"/>
  <c r="AQ134" i="1"/>
  <c r="BQ134" i="1" s="1"/>
  <c r="AQ229" i="1"/>
  <c r="BQ229" i="1" s="1"/>
  <c r="AQ230" i="1"/>
  <c r="BQ230" i="1" s="1"/>
  <c r="AQ208" i="1"/>
  <c r="BQ208" i="1" s="1"/>
  <c r="AQ216" i="1"/>
  <c r="BQ216" i="1" s="1"/>
  <c r="AQ231" i="1"/>
  <c r="BQ231" i="1" s="1"/>
  <c r="AQ123" i="1"/>
  <c r="BQ123" i="1" s="1"/>
  <c r="AQ209" i="1"/>
  <c r="BQ209" i="1" s="1"/>
  <c r="AQ31" i="1"/>
  <c r="BQ31" i="1" s="1"/>
  <c r="AQ92" i="1"/>
  <c r="BQ92" i="1" s="1"/>
  <c r="AQ210" i="1"/>
  <c r="BQ210" i="1" s="1"/>
  <c r="AQ12" i="1"/>
  <c r="BQ12" i="1" s="1"/>
  <c r="AQ13" i="1"/>
  <c r="BQ13" i="1" s="1"/>
  <c r="AQ14" i="1"/>
  <c r="BQ14" i="1" s="1"/>
  <c r="AQ15" i="1"/>
  <c r="BQ15" i="1" s="1"/>
  <c r="AQ16" i="1"/>
  <c r="BQ16" i="1" s="1"/>
  <c r="AQ17" i="1"/>
  <c r="BQ17" i="1" s="1"/>
  <c r="AQ18" i="1"/>
  <c r="BQ18" i="1" s="1"/>
  <c r="AQ19" i="1"/>
  <c r="BQ19" i="1" s="1"/>
  <c r="AQ122" i="1"/>
  <c r="BQ122" i="1" s="1"/>
  <c r="AQ10" i="1"/>
  <c r="BQ10" i="1" s="1"/>
  <c r="AQ101" i="1"/>
  <c r="BQ101" i="1" s="1"/>
  <c r="AQ102" i="1"/>
  <c r="BQ102" i="1" s="1"/>
  <c r="AQ94" i="1"/>
  <c r="BQ94" i="1" s="1"/>
  <c r="AQ217" i="1"/>
  <c r="BQ217" i="1" s="1"/>
  <c r="AQ211" i="1"/>
  <c r="BQ211" i="1" s="1"/>
  <c r="AQ212" i="1"/>
  <c r="BQ212" i="1" s="1"/>
  <c r="AQ237" i="1"/>
  <c r="BQ237" i="1" s="1"/>
  <c r="AQ54" i="1"/>
  <c r="BQ54" i="1" s="1"/>
  <c r="AQ55" i="1"/>
  <c r="BQ55" i="1" s="1"/>
  <c r="AQ56" i="1"/>
  <c r="BQ56" i="1" s="1"/>
  <c r="AQ32" i="1"/>
  <c r="BQ32" i="1" s="1"/>
  <c r="AQ33" i="1"/>
  <c r="BQ33" i="1" s="1"/>
  <c r="AQ34" i="1"/>
  <c r="BQ34" i="1" s="1"/>
  <c r="AQ35" i="1"/>
  <c r="BQ35" i="1" s="1"/>
  <c r="AQ22" i="1"/>
  <c r="BQ22" i="1" s="1"/>
  <c r="AQ23" i="1"/>
  <c r="BQ23" i="1" s="1"/>
  <c r="AQ36" i="1"/>
  <c r="BQ36" i="1" s="1"/>
  <c r="AQ37" i="1"/>
  <c r="BQ37" i="1" s="1"/>
  <c r="AQ111" i="1"/>
  <c r="BQ111" i="1" s="1"/>
  <c r="AQ112" i="1"/>
  <c r="BQ112" i="1" s="1"/>
  <c r="AQ117" i="1"/>
  <c r="BQ117" i="1" s="1"/>
  <c r="AQ118" i="1"/>
  <c r="BQ118" i="1" s="1"/>
  <c r="AQ135" i="1"/>
  <c r="BQ135" i="1" s="1"/>
  <c r="AQ43" i="1"/>
  <c r="BQ43" i="1" s="1"/>
  <c r="AQ220" i="1"/>
  <c r="BQ220" i="1" s="1"/>
  <c r="AQ232" i="1"/>
  <c r="BQ232" i="1" s="1"/>
  <c r="AQ198" i="1"/>
  <c r="BQ198" i="1" s="1"/>
  <c r="AQ227" i="1"/>
  <c r="BQ227" i="1" s="1"/>
  <c r="AQ199" i="1"/>
  <c r="BQ199" i="1" s="1"/>
  <c r="AQ221" i="1"/>
  <c r="BQ221" i="1" s="1"/>
  <c r="AQ200" i="1"/>
  <c r="BQ200" i="1" s="1"/>
  <c r="AQ222" i="1"/>
  <c r="BQ222" i="1" s="1"/>
  <c r="AQ201" i="1"/>
  <c r="BQ201" i="1" s="1"/>
  <c r="AQ223" i="1"/>
  <c r="BQ223" i="1" s="1"/>
  <c r="AQ202" i="1"/>
  <c r="BQ202" i="1" s="1"/>
  <c r="AQ224" i="1"/>
  <c r="BQ224" i="1" s="1"/>
  <c r="AQ203" i="1"/>
  <c r="BQ203" i="1" s="1"/>
  <c r="AQ204" i="1"/>
  <c r="BQ204" i="1" s="1"/>
  <c r="AQ225" i="1"/>
  <c r="BQ225" i="1" s="1"/>
  <c r="AQ205" i="1"/>
  <c r="BQ205" i="1" s="1"/>
  <c r="AR57" i="1"/>
  <c r="AR93"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91" i="1"/>
  <c r="AR100" i="1"/>
  <c r="AR233" i="1"/>
  <c r="AR95" i="1"/>
  <c r="AR96" i="1"/>
  <c r="AR97" i="1"/>
  <c r="AR98" i="1"/>
  <c r="AR99" i="1"/>
  <c r="AR234" i="1"/>
  <c r="AR45" i="1"/>
  <c r="AR11" i="1"/>
  <c r="AR7" i="1"/>
  <c r="AR39" i="1"/>
  <c r="AR40" i="1"/>
  <c r="AR41" i="1"/>
  <c r="AR47" i="1"/>
  <c r="AR48" i="1"/>
  <c r="AR49" i="1"/>
  <c r="AR50" i="1"/>
  <c r="AR51" i="1"/>
  <c r="AR52" i="1"/>
  <c r="AR53" i="1"/>
  <c r="AR103" i="1"/>
  <c r="AR104" i="1"/>
  <c r="AR105" i="1"/>
  <c r="AR126" i="1"/>
  <c r="AR127" i="1"/>
  <c r="AR128" i="1"/>
  <c r="AR226" i="1"/>
  <c r="AR129" i="1"/>
  <c r="AR130" i="1"/>
  <c r="AR213" i="1"/>
  <c r="AR228" i="1"/>
  <c r="AR218" i="1"/>
  <c r="AR219" i="1"/>
  <c r="AR83" i="1"/>
  <c r="AR113" i="1"/>
  <c r="AR114" i="1"/>
  <c r="AR124" i="1"/>
  <c r="AR125" i="1"/>
  <c r="AR115" i="1"/>
  <c r="AR235" i="1"/>
  <c r="AR236" i="1"/>
  <c r="AR214" i="1"/>
  <c r="AR215" i="1"/>
  <c r="AR8" i="1"/>
  <c r="AR9" i="1"/>
  <c r="AR20" i="1"/>
  <c r="AR21" i="1"/>
  <c r="AR30" i="1"/>
  <c r="AR44" i="1"/>
  <c r="AR84" i="1"/>
  <c r="AR85" i="1"/>
  <c r="AR86" i="1"/>
  <c r="AR87" i="1"/>
  <c r="AR88" i="1"/>
  <c r="AR89" i="1"/>
  <c r="AR119" i="1"/>
  <c r="AR120" i="1"/>
  <c r="AR121" i="1"/>
  <c r="AR106" i="1"/>
  <c r="AR107" i="1"/>
  <c r="AR108" i="1"/>
  <c r="AR109" i="1"/>
  <c r="AR110" i="1"/>
  <c r="AR131" i="1"/>
  <c r="AR136" i="1"/>
  <c r="AR137" i="1"/>
  <c r="AR138" i="1"/>
  <c r="AR139" i="1"/>
  <c r="AR4" i="1"/>
  <c r="AR5" i="1"/>
  <c r="AR6"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206" i="1"/>
  <c r="AR90" i="1"/>
  <c r="AR207" i="1"/>
  <c r="AR24" i="1"/>
  <c r="AR38" i="1"/>
  <c r="AR25" i="1"/>
  <c r="AR26" i="1"/>
  <c r="AR27" i="1"/>
  <c r="AR28" i="1"/>
  <c r="AR29" i="1"/>
  <c r="AR116" i="1"/>
  <c r="AR42" i="1"/>
  <c r="AR132" i="1"/>
  <c r="AR133" i="1"/>
  <c r="AR134" i="1"/>
  <c r="AR229" i="1"/>
  <c r="AR230" i="1"/>
  <c r="AR208" i="1"/>
  <c r="AR216" i="1"/>
  <c r="AR231" i="1"/>
  <c r="AR123" i="1"/>
  <c r="AR209" i="1"/>
  <c r="AR31" i="1"/>
  <c r="AR92" i="1"/>
  <c r="AR210" i="1"/>
  <c r="AR12" i="1"/>
  <c r="AR13" i="1"/>
  <c r="AR14" i="1"/>
  <c r="AR15" i="1"/>
  <c r="AR16" i="1"/>
  <c r="AR17" i="1"/>
  <c r="AR18" i="1"/>
  <c r="AR19" i="1"/>
  <c r="AR122" i="1"/>
  <c r="AR10" i="1"/>
  <c r="AR101" i="1"/>
  <c r="AR102" i="1"/>
  <c r="AR94" i="1"/>
  <c r="AR217" i="1"/>
  <c r="AR211" i="1"/>
  <c r="AR212" i="1"/>
  <c r="AR237" i="1"/>
  <c r="AR54" i="1"/>
  <c r="AR55" i="1"/>
  <c r="AR56" i="1"/>
  <c r="AR32" i="1"/>
  <c r="AR33" i="1"/>
  <c r="AR34" i="1"/>
  <c r="AR35" i="1"/>
  <c r="AR22" i="1"/>
  <c r="AR23" i="1"/>
  <c r="AR36" i="1"/>
  <c r="AR37" i="1"/>
  <c r="AR111" i="1"/>
  <c r="AR112" i="1"/>
  <c r="AR117" i="1"/>
  <c r="AR118" i="1"/>
  <c r="AR135" i="1"/>
  <c r="AR43" i="1"/>
  <c r="AR220" i="1"/>
  <c r="AR232" i="1"/>
  <c r="AR198" i="1"/>
  <c r="AR227" i="1"/>
  <c r="AR199" i="1"/>
  <c r="AR221" i="1"/>
  <c r="AR200" i="1"/>
  <c r="AR222" i="1"/>
  <c r="AR201" i="1"/>
  <c r="AR223" i="1"/>
  <c r="AR202" i="1"/>
  <c r="AR224" i="1"/>
  <c r="AR203" i="1"/>
  <c r="AR204" i="1"/>
  <c r="AR225" i="1"/>
  <c r="AR205" i="1"/>
  <c r="AT57" i="1"/>
  <c r="AT93"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91" i="1"/>
  <c r="AT100" i="1"/>
  <c r="AT233" i="1"/>
  <c r="AT95" i="1"/>
  <c r="AT96" i="1"/>
  <c r="AT97" i="1"/>
  <c r="AT98" i="1"/>
  <c r="AT99" i="1"/>
  <c r="AT234" i="1"/>
  <c r="AT45" i="1"/>
  <c r="AT11" i="1"/>
  <c r="AT7" i="1"/>
  <c r="AT39" i="1"/>
  <c r="AT40" i="1"/>
  <c r="AT41" i="1"/>
  <c r="AT47" i="1"/>
  <c r="AT48" i="1"/>
  <c r="AT49" i="1"/>
  <c r="AT50" i="1"/>
  <c r="AT51" i="1"/>
  <c r="AT52" i="1"/>
  <c r="AT53" i="1"/>
  <c r="AT103" i="1"/>
  <c r="AT104" i="1"/>
  <c r="AT105" i="1"/>
  <c r="AT126" i="1"/>
  <c r="AT127" i="1"/>
  <c r="AT128" i="1"/>
  <c r="AT226" i="1"/>
  <c r="AT129" i="1"/>
  <c r="AT130" i="1"/>
  <c r="AT213" i="1"/>
  <c r="AT228" i="1"/>
  <c r="AT218" i="1"/>
  <c r="AT219" i="1"/>
  <c r="AT83" i="1"/>
  <c r="AT113" i="1"/>
  <c r="AT114" i="1"/>
  <c r="AT124" i="1"/>
  <c r="AT125" i="1"/>
  <c r="AT115" i="1"/>
  <c r="AT235" i="1"/>
  <c r="AT236" i="1"/>
  <c r="AT214" i="1"/>
  <c r="AT215" i="1"/>
  <c r="AT8" i="1"/>
  <c r="AT9" i="1"/>
  <c r="AT20" i="1"/>
  <c r="AT21" i="1"/>
  <c r="AT30" i="1"/>
  <c r="AT44" i="1"/>
  <c r="AT84" i="1"/>
  <c r="AT85" i="1"/>
  <c r="AT86" i="1"/>
  <c r="AT87" i="1"/>
  <c r="AT88" i="1"/>
  <c r="AT89" i="1"/>
  <c r="AT119" i="1"/>
  <c r="AT120" i="1"/>
  <c r="AT121" i="1"/>
  <c r="AT106" i="1"/>
  <c r="AT107" i="1"/>
  <c r="AT108" i="1"/>
  <c r="AT109" i="1"/>
  <c r="AT110" i="1"/>
  <c r="AT131" i="1"/>
  <c r="AT136" i="1"/>
  <c r="AT137" i="1"/>
  <c r="AT138" i="1"/>
  <c r="AT139" i="1"/>
  <c r="AT4" i="1"/>
  <c r="AT5" i="1"/>
  <c r="AT6"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206" i="1"/>
  <c r="AT90" i="1"/>
  <c r="AT207" i="1"/>
  <c r="AT24" i="1"/>
  <c r="AT38" i="1"/>
  <c r="AT25" i="1"/>
  <c r="AT26" i="1"/>
  <c r="AT27" i="1"/>
  <c r="AT28" i="1"/>
  <c r="AT29" i="1"/>
  <c r="AT116" i="1"/>
  <c r="AT42" i="1"/>
  <c r="AT132" i="1"/>
  <c r="AT133" i="1"/>
  <c r="AT134" i="1"/>
  <c r="AT229" i="1"/>
  <c r="AT230" i="1"/>
  <c r="AT208" i="1"/>
  <c r="AT216" i="1"/>
  <c r="AT231" i="1"/>
  <c r="AT123" i="1"/>
  <c r="AT209" i="1"/>
  <c r="AT31" i="1"/>
  <c r="AT92" i="1"/>
  <c r="AT210" i="1"/>
  <c r="AT12" i="1"/>
  <c r="AT13" i="1"/>
  <c r="AT14" i="1"/>
  <c r="AT15" i="1"/>
  <c r="AT16" i="1"/>
  <c r="AT17" i="1"/>
  <c r="AT18" i="1"/>
  <c r="AT19" i="1"/>
  <c r="AT122" i="1"/>
  <c r="AT10" i="1"/>
  <c r="AT101" i="1"/>
  <c r="AT102" i="1"/>
  <c r="AT94" i="1"/>
  <c r="AT217" i="1"/>
  <c r="AT211" i="1"/>
  <c r="AT212" i="1"/>
  <c r="AT237" i="1"/>
  <c r="AT54" i="1"/>
  <c r="AT55" i="1"/>
  <c r="AT56" i="1"/>
  <c r="AT32" i="1"/>
  <c r="AT33" i="1"/>
  <c r="AT34" i="1"/>
  <c r="AT35" i="1"/>
  <c r="AT22" i="1"/>
  <c r="AT23" i="1"/>
  <c r="AT36" i="1"/>
  <c r="AT37" i="1"/>
  <c r="AT111" i="1"/>
  <c r="AT112" i="1"/>
  <c r="AT117" i="1"/>
  <c r="AT118" i="1"/>
  <c r="AT135" i="1"/>
  <c r="AT43" i="1"/>
  <c r="AT220" i="1"/>
  <c r="AT232" i="1"/>
  <c r="AT198" i="1"/>
  <c r="AT227" i="1"/>
  <c r="AT199" i="1"/>
  <c r="AT221" i="1"/>
  <c r="AT200" i="1"/>
  <c r="AT222" i="1"/>
  <c r="AT201" i="1"/>
  <c r="AT223" i="1"/>
  <c r="AT202" i="1"/>
  <c r="AT224" i="1"/>
  <c r="AT203" i="1"/>
  <c r="AT204" i="1"/>
  <c r="AT225" i="1"/>
  <c r="AT205" i="1"/>
  <c r="AV57" i="1"/>
  <c r="AV93"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91" i="1"/>
  <c r="AV100" i="1"/>
  <c r="AV233" i="1"/>
  <c r="AV95" i="1"/>
  <c r="AV96" i="1"/>
  <c r="AV97" i="1"/>
  <c r="AV98" i="1"/>
  <c r="AV99" i="1"/>
  <c r="AV234" i="1"/>
  <c r="AV45" i="1"/>
  <c r="AV11" i="1"/>
  <c r="AV7" i="1"/>
  <c r="AV39" i="1"/>
  <c r="AV40" i="1"/>
  <c r="AV41" i="1"/>
  <c r="AV47" i="1"/>
  <c r="AV48" i="1"/>
  <c r="AV49" i="1"/>
  <c r="AV50" i="1"/>
  <c r="AV51" i="1"/>
  <c r="AV52" i="1"/>
  <c r="AV53" i="1"/>
  <c r="AV103" i="1"/>
  <c r="AV104" i="1"/>
  <c r="AV105" i="1"/>
  <c r="AV126" i="1"/>
  <c r="AV127" i="1"/>
  <c r="AV128" i="1"/>
  <c r="AV226" i="1"/>
  <c r="AV129" i="1"/>
  <c r="AV130" i="1"/>
  <c r="AV213" i="1"/>
  <c r="AV228" i="1"/>
  <c r="AV218" i="1"/>
  <c r="AV219" i="1"/>
  <c r="AV83" i="1"/>
  <c r="AV113" i="1"/>
  <c r="AV114" i="1"/>
  <c r="AV124" i="1"/>
  <c r="AV125" i="1"/>
  <c r="AV115" i="1"/>
  <c r="AV235" i="1"/>
  <c r="AV236" i="1"/>
  <c r="AV214" i="1"/>
  <c r="AV215" i="1"/>
  <c r="AV8" i="1"/>
  <c r="AV9" i="1"/>
  <c r="AV20" i="1"/>
  <c r="AV21" i="1"/>
  <c r="AV30" i="1"/>
  <c r="AV44" i="1"/>
  <c r="AV84" i="1"/>
  <c r="AV85" i="1"/>
  <c r="AV86" i="1"/>
  <c r="AV87" i="1"/>
  <c r="AV88" i="1"/>
  <c r="AV89" i="1"/>
  <c r="AV119" i="1"/>
  <c r="AV120" i="1"/>
  <c r="AV121" i="1"/>
  <c r="AV106" i="1"/>
  <c r="AV107" i="1"/>
  <c r="AV108" i="1"/>
  <c r="AV109" i="1"/>
  <c r="AV110" i="1"/>
  <c r="AV131" i="1"/>
  <c r="AV136" i="1"/>
  <c r="AV137" i="1"/>
  <c r="AV138" i="1"/>
  <c r="AV139" i="1"/>
  <c r="AV4" i="1"/>
  <c r="AV5" i="1"/>
  <c r="AV6"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206" i="1"/>
  <c r="AV90" i="1"/>
  <c r="AV207" i="1"/>
  <c r="AV24" i="1"/>
  <c r="AV38" i="1"/>
  <c r="AV25" i="1"/>
  <c r="AV26" i="1"/>
  <c r="AV27" i="1"/>
  <c r="AV28" i="1"/>
  <c r="AV29" i="1"/>
  <c r="AV116" i="1"/>
  <c r="AV42" i="1"/>
  <c r="AV132" i="1"/>
  <c r="AV133" i="1"/>
  <c r="AV134" i="1"/>
  <c r="AV229" i="1"/>
  <c r="AV230" i="1"/>
  <c r="AV208" i="1"/>
  <c r="AV216" i="1"/>
  <c r="AV231" i="1"/>
  <c r="AV123" i="1"/>
  <c r="AV209" i="1"/>
  <c r="AV31" i="1"/>
  <c r="AV92" i="1"/>
  <c r="AV210" i="1"/>
  <c r="AV12" i="1"/>
  <c r="AV13" i="1"/>
  <c r="AV14" i="1"/>
  <c r="AV15" i="1"/>
  <c r="AV16" i="1"/>
  <c r="AV17" i="1"/>
  <c r="AV18" i="1"/>
  <c r="AV19" i="1"/>
  <c r="AV122" i="1"/>
  <c r="AV10" i="1"/>
  <c r="AV101" i="1"/>
  <c r="AV102" i="1"/>
  <c r="AV94" i="1"/>
  <c r="AV217" i="1"/>
  <c r="AV211" i="1"/>
  <c r="AV212" i="1"/>
  <c r="AV237" i="1"/>
  <c r="AV54" i="1"/>
  <c r="AV55" i="1"/>
  <c r="AV56" i="1"/>
  <c r="AV32" i="1"/>
  <c r="AV33" i="1"/>
  <c r="AV34" i="1"/>
  <c r="AV35" i="1"/>
  <c r="AV22" i="1"/>
  <c r="AV23" i="1"/>
  <c r="AV36" i="1"/>
  <c r="AV37" i="1"/>
  <c r="AV111" i="1"/>
  <c r="AV112" i="1"/>
  <c r="AV117" i="1"/>
  <c r="AV118" i="1"/>
  <c r="AV135" i="1"/>
  <c r="AV43" i="1"/>
  <c r="AV220" i="1"/>
  <c r="AV232" i="1"/>
  <c r="AV198" i="1"/>
  <c r="AV227" i="1"/>
  <c r="AV199" i="1"/>
  <c r="AV221" i="1"/>
  <c r="AV200" i="1"/>
  <c r="AV222" i="1"/>
  <c r="AV201" i="1"/>
  <c r="AV223" i="1"/>
  <c r="AV202" i="1"/>
  <c r="AV224" i="1"/>
  <c r="AV203" i="1"/>
  <c r="AV204" i="1"/>
  <c r="AV225" i="1"/>
  <c r="AV205" i="1"/>
  <c r="AW57" i="1"/>
  <c r="AW93"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91" i="1"/>
  <c r="AW100" i="1"/>
  <c r="AW233" i="1"/>
  <c r="AW95" i="1"/>
  <c r="AW96" i="1"/>
  <c r="AW97" i="1"/>
  <c r="AW98" i="1"/>
  <c r="AW99" i="1"/>
  <c r="AW234" i="1"/>
  <c r="AW45" i="1"/>
  <c r="AW11" i="1"/>
  <c r="AW7" i="1"/>
  <c r="AW39" i="1"/>
  <c r="AW40" i="1"/>
  <c r="AW41" i="1"/>
  <c r="AW47" i="1"/>
  <c r="AW48" i="1"/>
  <c r="AW49" i="1"/>
  <c r="AW50" i="1"/>
  <c r="AW51" i="1"/>
  <c r="AW52" i="1"/>
  <c r="AW53" i="1"/>
  <c r="AW103" i="1"/>
  <c r="AW104" i="1"/>
  <c r="AW105" i="1"/>
  <c r="AW126" i="1"/>
  <c r="AW127" i="1"/>
  <c r="AW128" i="1"/>
  <c r="AW226" i="1"/>
  <c r="AW129" i="1"/>
  <c r="AW130" i="1"/>
  <c r="AW213" i="1"/>
  <c r="AW228" i="1"/>
  <c r="AW218" i="1"/>
  <c r="AW219" i="1"/>
  <c r="AW83" i="1"/>
  <c r="AW113" i="1"/>
  <c r="AW114" i="1"/>
  <c r="AW124" i="1"/>
  <c r="AW125" i="1"/>
  <c r="AW115" i="1"/>
  <c r="AW235" i="1"/>
  <c r="AW236" i="1"/>
  <c r="AW214" i="1"/>
  <c r="AW215" i="1"/>
  <c r="AW8" i="1"/>
  <c r="AW9" i="1"/>
  <c r="AW20" i="1"/>
  <c r="AW21" i="1"/>
  <c r="AW30" i="1"/>
  <c r="AW44" i="1"/>
  <c r="AW84" i="1"/>
  <c r="AW85" i="1"/>
  <c r="AW86" i="1"/>
  <c r="AW87" i="1"/>
  <c r="AW88" i="1"/>
  <c r="AW89" i="1"/>
  <c r="AW119" i="1"/>
  <c r="AW120" i="1"/>
  <c r="AW121" i="1"/>
  <c r="AW106" i="1"/>
  <c r="AW107" i="1"/>
  <c r="AW108" i="1"/>
  <c r="AW109" i="1"/>
  <c r="AW110" i="1"/>
  <c r="AW131" i="1"/>
  <c r="AW136" i="1"/>
  <c r="AW137" i="1"/>
  <c r="AW138" i="1"/>
  <c r="AW139" i="1"/>
  <c r="AW4" i="1"/>
  <c r="AW5" i="1"/>
  <c r="AW6"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206" i="1"/>
  <c r="AW90" i="1"/>
  <c r="AW207" i="1"/>
  <c r="AW24" i="1"/>
  <c r="AW38" i="1"/>
  <c r="AW25" i="1"/>
  <c r="AW26" i="1"/>
  <c r="AW27" i="1"/>
  <c r="AW28" i="1"/>
  <c r="AW29" i="1"/>
  <c r="AW116" i="1"/>
  <c r="AW42" i="1"/>
  <c r="AW132" i="1"/>
  <c r="AW133" i="1"/>
  <c r="AW134" i="1"/>
  <c r="AW229" i="1"/>
  <c r="AW230" i="1"/>
  <c r="AW208" i="1"/>
  <c r="AW216" i="1"/>
  <c r="AW231" i="1"/>
  <c r="AW123" i="1"/>
  <c r="AW209" i="1"/>
  <c r="AW31" i="1"/>
  <c r="AW92" i="1"/>
  <c r="AW210" i="1"/>
  <c r="AW12" i="1"/>
  <c r="AW13" i="1"/>
  <c r="AW14" i="1"/>
  <c r="AW15" i="1"/>
  <c r="AW16" i="1"/>
  <c r="AW17" i="1"/>
  <c r="AW18" i="1"/>
  <c r="AW19" i="1"/>
  <c r="AW122" i="1"/>
  <c r="AW10" i="1"/>
  <c r="AW101" i="1"/>
  <c r="AW102" i="1"/>
  <c r="AW94" i="1"/>
  <c r="AW217" i="1"/>
  <c r="AW211" i="1"/>
  <c r="AW212" i="1"/>
  <c r="AW237" i="1"/>
  <c r="AW54" i="1"/>
  <c r="AW55" i="1"/>
  <c r="AW56" i="1"/>
  <c r="AW32" i="1"/>
  <c r="AW33" i="1"/>
  <c r="AW34" i="1"/>
  <c r="AW35" i="1"/>
  <c r="AW22" i="1"/>
  <c r="AW23" i="1"/>
  <c r="AW36" i="1"/>
  <c r="AW37" i="1"/>
  <c r="AW111" i="1"/>
  <c r="AW112" i="1"/>
  <c r="AW117" i="1"/>
  <c r="AW118" i="1"/>
  <c r="AW135" i="1"/>
  <c r="AW43" i="1"/>
  <c r="AW220" i="1"/>
  <c r="AW232" i="1"/>
  <c r="AW198" i="1"/>
  <c r="AW227" i="1"/>
  <c r="AW199" i="1"/>
  <c r="AW221" i="1"/>
  <c r="AW200" i="1"/>
  <c r="AW222" i="1"/>
  <c r="AW201" i="1"/>
  <c r="AW223" i="1"/>
  <c r="AW202" i="1"/>
  <c r="AW224" i="1"/>
  <c r="AW203" i="1"/>
  <c r="AW204" i="1"/>
  <c r="AW225" i="1"/>
  <c r="AW205" i="1"/>
  <c r="AX57" i="1"/>
  <c r="AX93"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91" i="1"/>
  <c r="AX100" i="1"/>
  <c r="AX233" i="1"/>
  <c r="AX95" i="1"/>
  <c r="AX96" i="1"/>
  <c r="AX97" i="1"/>
  <c r="AX98" i="1"/>
  <c r="AX99" i="1"/>
  <c r="AX234" i="1"/>
  <c r="AX45" i="1"/>
  <c r="AX11" i="1"/>
  <c r="AX7" i="1"/>
  <c r="AX39" i="1"/>
  <c r="AX40" i="1"/>
  <c r="AX41" i="1"/>
  <c r="AX47" i="1"/>
  <c r="AX48" i="1"/>
  <c r="AX49" i="1"/>
  <c r="AX50" i="1"/>
  <c r="AX51" i="1"/>
  <c r="AX52" i="1"/>
  <c r="AX53" i="1"/>
  <c r="AX103" i="1"/>
  <c r="AX104" i="1"/>
  <c r="AX105" i="1"/>
  <c r="AX126" i="1"/>
  <c r="AX127" i="1"/>
  <c r="AX128" i="1"/>
  <c r="AX226" i="1"/>
  <c r="AX129" i="1"/>
  <c r="AX130" i="1"/>
  <c r="AX213" i="1"/>
  <c r="AX228" i="1"/>
  <c r="AX218" i="1"/>
  <c r="AX219" i="1"/>
  <c r="AX83" i="1"/>
  <c r="AX113" i="1"/>
  <c r="AX114" i="1"/>
  <c r="AX124" i="1"/>
  <c r="AX125" i="1"/>
  <c r="AX115" i="1"/>
  <c r="AX235" i="1"/>
  <c r="AX236" i="1"/>
  <c r="AX214" i="1"/>
  <c r="AX215" i="1"/>
  <c r="AX8" i="1"/>
  <c r="AX9" i="1"/>
  <c r="AX20" i="1"/>
  <c r="AX21" i="1"/>
  <c r="AX30" i="1"/>
  <c r="AX44" i="1"/>
  <c r="AX84" i="1"/>
  <c r="AX85" i="1"/>
  <c r="AX86" i="1"/>
  <c r="AX87" i="1"/>
  <c r="AX88" i="1"/>
  <c r="AX89" i="1"/>
  <c r="AX119" i="1"/>
  <c r="AX120" i="1"/>
  <c r="AX121" i="1"/>
  <c r="AX106" i="1"/>
  <c r="AX107" i="1"/>
  <c r="AX108" i="1"/>
  <c r="AX109" i="1"/>
  <c r="AX110" i="1"/>
  <c r="AX131" i="1"/>
  <c r="AX136" i="1"/>
  <c r="AX137" i="1"/>
  <c r="AX138" i="1"/>
  <c r="AX139" i="1"/>
  <c r="AX4" i="1"/>
  <c r="AX5" i="1"/>
  <c r="AX6"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206" i="1"/>
  <c r="AX90" i="1"/>
  <c r="AX207" i="1"/>
  <c r="AX24" i="1"/>
  <c r="AX38" i="1"/>
  <c r="AX25" i="1"/>
  <c r="AX26" i="1"/>
  <c r="AX27" i="1"/>
  <c r="AX28" i="1"/>
  <c r="AX29" i="1"/>
  <c r="AX116" i="1"/>
  <c r="AX42" i="1"/>
  <c r="AX132" i="1"/>
  <c r="AX133" i="1"/>
  <c r="AX134" i="1"/>
  <c r="AX229" i="1"/>
  <c r="AX230" i="1"/>
  <c r="AX208" i="1"/>
  <c r="AX216" i="1"/>
  <c r="AX231" i="1"/>
  <c r="AX123" i="1"/>
  <c r="AX209" i="1"/>
  <c r="AX31" i="1"/>
  <c r="AX92" i="1"/>
  <c r="AX210" i="1"/>
  <c r="AX12" i="1"/>
  <c r="AX13" i="1"/>
  <c r="AX14" i="1"/>
  <c r="AX15" i="1"/>
  <c r="AX16" i="1"/>
  <c r="AX17" i="1"/>
  <c r="AX18" i="1"/>
  <c r="AX19" i="1"/>
  <c r="AX122" i="1"/>
  <c r="AX10" i="1"/>
  <c r="AX101" i="1"/>
  <c r="AX102" i="1"/>
  <c r="AX94" i="1"/>
  <c r="AX217" i="1"/>
  <c r="AX211" i="1"/>
  <c r="AX212" i="1"/>
  <c r="AX237" i="1"/>
  <c r="AX54" i="1"/>
  <c r="AX55" i="1"/>
  <c r="AX56" i="1"/>
  <c r="AX32" i="1"/>
  <c r="AX33" i="1"/>
  <c r="AX34" i="1"/>
  <c r="AX35" i="1"/>
  <c r="AX22" i="1"/>
  <c r="AX23" i="1"/>
  <c r="AX36" i="1"/>
  <c r="AX37" i="1"/>
  <c r="AX111" i="1"/>
  <c r="AX112" i="1"/>
  <c r="AX117" i="1"/>
  <c r="AX118" i="1"/>
  <c r="AX135" i="1"/>
  <c r="AX43" i="1"/>
  <c r="AX220" i="1"/>
  <c r="AX232" i="1"/>
  <c r="AX198" i="1"/>
  <c r="AX227" i="1"/>
  <c r="AX199" i="1"/>
  <c r="AX221" i="1"/>
  <c r="AX200" i="1"/>
  <c r="AX222" i="1"/>
  <c r="AX201" i="1"/>
  <c r="AX223" i="1"/>
  <c r="AX202" i="1"/>
  <c r="AX224" i="1"/>
  <c r="AX203" i="1"/>
  <c r="AX204" i="1"/>
  <c r="AX225" i="1"/>
  <c r="AX205" i="1"/>
  <c r="AY57" i="1"/>
  <c r="AY93"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91" i="1"/>
  <c r="AY100" i="1"/>
  <c r="AY233" i="1"/>
  <c r="AY95" i="1"/>
  <c r="AY96" i="1"/>
  <c r="AY97" i="1"/>
  <c r="AY98" i="1"/>
  <c r="AY99" i="1"/>
  <c r="AY234" i="1"/>
  <c r="AY45" i="1"/>
  <c r="AY11" i="1"/>
  <c r="AY7" i="1"/>
  <c r="AY39" i="1"/>
  <c r="AY40" i="1"/>
  <c r="AY41" i="1"/>
  <c r="AY47" i="1"/>
  <c r="AY48" i="1"/>
  <c r="AY49" i="1"/>
  <c r="AY50" i="1"/>
  <c r="AY51" i="1"/>
  <c r="AY52" i="1"/>
  <c r="AY53" i="1"/>
  <c r="AY103" i="1"/>
  <c r="AY104" i="1"/>
  <c r="AY105" i="1"/>
  <c r="AY126" i="1"/>
  <c r="AY127" i="1"/>
  <c r="AY128" i="1"/>
  <c r="AY226" i="1"/>
  <c r="AY129" i="1"/>
  <c r="AY130" i="1"/>
  <c r="AY213" i="1"/>
  <c r="AY228" i="1"/>
  <c r="AY218" i="1"/>
  <c r="AY219" i="1"/>
  <c r="AY83" i="1"/>
  <c r="AY113" i="1"/>
  <c r="AY114" i="1"/>
  <c r="AY124" i="1"/>
  <c r="AY125" i="1"/>
  <c r="AY115" i="1"/>
  <c r="AY235" i="1"/>
  <c r="AY236" i="1"/>
  <c r="AY214" i="1"/>
  <c r="AY215" i="1"/>
  <c r="AY8" i="1"/>
  <c r="AY9" i="1"/>
  <c r="AY20" i="1"/>
  <c r="AY21" i="1"/>
  <c r="AY30" i="1"/>
  <c r="AY44" i="1"/>
  <c r="AY84" i="1"/>
  <c r="AY85" i="1"/>
  <c r="AY86" i="1"/>
  <c r="AY87" i="1"/>
  <c r="AY88" i="1"/>
  <c r="AY89" i="1"/>
  <c r="AY119" i="1"/>
  <c r="AY120" i="1"/>
  <c r="AY121" i="1"/>
  <c r="AY106" i="1"/>
  <c r="AY107" i="1"/>
  <c r="AY108" i="1"/>
  <c r="AY109" i="1"/>
  <c r="AY110" i="1"/>
  <c r="AY131" i="1"/>
  <c r="AY136" i="1"/>
  <c r="AY137" i="1"/>
  <c r="AY138" i="1"/>
  <c r="AY139" i="1"/>
  <c r="AY4" i="1"/>
  <c r="AY5" i="1"/>
  <c r="AY6"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206" i="1"/>
  <c r="AY90" i="1"/>
  <c r="AY207" i="1"/>
  <c r="AY24" i="1"/>
  <c r="AY38" i="1"/>
  <c r="AY25" i="1"/>
  <c r="AY26" i="1"/>
  <c r="AY27" i="1"/>
  <c r="AY28" i="1"/>
  <c r="AY29" i="1"/>
  <c r="AY116" i="1"/>
  <c r="AY42" i="1"/>
  <c r="AY132" i="1"/>
  <c r="AY133" i="1"/>
  <c r="AY134" i="1"/>
  <c r="AY229" i="1"/>
  <c r="AY230" i="1"/>
  <c r="AY208" i="1"/>
  <c r="AY216" i="1"/>
  <c r="AY231" i="1"/>
  <c r="AY123" i="1"/>
  <c r="AY209" i="1"/>
  <c r="AY31" i="1"/>
  <c r="AY92" i="1"/>
  <c r="AY210" i="1"/>
  <c r="AY12" i="1"/>
  <c r="AY13" i="1"/>
  <c r="AY14" i="1"/>
  <c r="AY15" i="1"/>
  <c r="AY16" i="1"/>
  <c r="AY17" i="1"/>
  <c r="AY18" i="1"/>
  <c r="AY19" i="1"/>
  <c r="AY122" i="1"/>
  <c r="AY10" i="1"/>
  <c r="AY101" i="1"/>
  <c r="AY102" i="1"/>
  <c r="AY94" i="1"/>
  <c r="AY217" i="1"/>
  <c r="AY211" i="1"/>
  <c r="AY212" i="1"/>
  <c r="AY237" i="1"/>
  <c r="AY54" i="1"/>
  <c r="AY55" i="1"/>
  <c r="AY56" i="1"/>
  <c r="AY32" i="1"/>
  <c r="AY33" i="1"/>
  <c r="AY34" i="1"/>
  <c r="AY35" i="1"/>
  <c r="AY22" i="1"/>
  <c r="AY23" i="1"/>
  <c r="AY36" i="1"/>
  <c r="AY37" i="1"/>
  <c r="AY111" i="1"/>
  <c r="AY112" i="1"/>
  <c r="AY117" i="1"/>
  <c r="AY118" i="1"/>
  <c r="AY135" i="1"/>
  <c r="AY43" i="1"/>
  <c r="AY220" i="1"/>
  <c r="AY232" i="1"/>
  <c r="AY198" i="1"/>
  <c r="AY227" i="1"/>
  <c r="AY199" i="1"/>
  <c r="AY221" i="1"/>
  <c r="AY200" i="1"/>
  <c r="AY222" i="1"/>
  <c r="AY201" i="1"/>
  <c r="AY223" i="1"/>
  <c r="AY202" i="1"/>
  <c r="AY224" i="1"/>
  <c r="AY203" i="1"/>
  <c r="AY204" i="1"/>
  <c r="AY225" i="1"/>
  <c r="AY205" i="1"/>
  <c r="AZ57" i="1"/>
  <c r="AZ93"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91" i="1"/>
  <c r="AZ100" i="1"/>
  <c r="AZ233" i="1"/>
  <c r="AZ95" i="1"/>
  <c r="AZ96" i="1"/>
  <c r="AZ97" i="1"/>
  <c r="AZ98" i="1"/>
  <c r="AZ99" i="1"/>
  <c r="AZ234" i="1"/>
  <c r="AZ45" i="1"/>
  <c r="AZ11" i="1"/>
  <c r="AZ7" i="1"/>
  <c r="AZ39" i="1"/>
  <c r="AZ40" i="1"/>
  <c r="AZ41" i="1"/>
  <c r="AZ47" i="1"/>
  <c r="AZ48" i="1"/>
  <c r="AZ49" i="1"/>
  <c r="AZ50" i="1"/>
  <c r="AZ51" i="1"/>
  <c r="AZ52" i="1"/>
  <c r="AZ53" i="1"/>
  <c r="AZ103" i="1"/>
  <c r="AZ104" i="1"/>
  <c r="AZ105" i="1"/>
  <c r="AZ126" i="1"/>
  <c r="AZ127" i="1"/>
  <c r="AZ128" i="1"/>
  <c r="AZ226" i="1"/>
  <c r="AZ129" i="1"/>
  <c r="AZ130" i="1"/>
  <c r="AZ213" i="1"/>
  <c r="AZ228" i="1"/>
  <c r="AZ218" i="1"/>
  <c r="AZ219" i="1"/>
  <c r="AZ83" i="1"/>
  <c r="AZ113" i="1"/>
  <c r="AZ114" i="1"/>
  <c r="AZ124" i="1"/>
  <c r="AZ125" i="1"/>
  <c r="AZ115" i="1"/>
  <c r="AZ235" i="1"/>
  <c r="AZ236" i="1"/>
  <c r="AZ214" i="1"/>
  <c r="AZ215" i="1"/>
  <c r="AZ8" i="1"/>
  <c r="AZ9" i="1"/>
  <c r="AZ20" i="1"/>
  <c r="AZ21" i="1"/>
  <c r="AZ30" i="1"/>
  <c r="AZ44" i="1"/>
  <c r="AZ84" i="1"/>
  <c r="AZ85" i="1"/>
  <c r="AZ86" i="1"/>
  <c r="AZ87" i="1"/>
  <c r="AZ88" i="1"/>
  <c r="AZ89" i="1"/>
  <c r="AZ119" i="1"/>
  <c r="AZ120" i="1"/>
  <c r="AZ121" i="1"/>
  <c r="AZ106" i="1"/>
  <c r="AZ107" i="1"/>
  <c r="AZ108" i="1"/>
  <c r="AZ109" i="1"/>
  <c r="AZ110" i="1"/>
  <c r="AZ131" i="1"/>
  <c r="AZ136" i="1"/>
  <c r="AZ137" i="1"/>
  <c r="AZ138" i="1"/>
  <c r="AZ139" i="1"/>
  <c r="AZ4" i="1"/>
  <c r="AZ5" i="1"/>
  <c r="AZ6"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206" i="1"/>
  <c r="AZ90" i="1"/>
  <c r="AZ207" i="1"/>
  <c r="AZ24" i="1"/>
  <c r="AZ38" i="1"/>
  <c r="AZ25" i="1"/>
  <c r="AZ26" i="1"/>
  <c r="AZ27" i="1"/>
  <c r="AZ28" i="1"/>
  <c r="AZ29" i="1"/>
  <c r="AZ116" i="1"/>
  <c r="AZ42" i="1"/>
  <c r="AZ132" i="1"/>
  <c r="AZ133" i="1"/>
  <c r="AZ134" i="1"/>
  <c r="AZ229" i="1"/>
  <c r="AZ230" i="1"/>
  <c r="AZ208" i="1"/>
  <c r="AZ216" i="1"/>
  <c r="AZ231" i="1"/>
  <c r="AZ123" i="1"/>
  <c r="AZ209" i="1"/>
  <c r="AZ31" i="1"/>
  <c r="AZ92" i="1"/>
  <c r="AZ210" i="1"/>
  <c r="AZ12" i="1"/>
  <c r="AZ13" i="1"/>
  <c r="AZ14" i="1"/>
  <c r="AZ15" i="1"/>
  <c r="AZ16" i="1"/>
  <c r="AZ17" i="1"/>
  <c r="AZ18" i="1"/>
  <c r="AZ19" i="1"/>
  <c r="AZ122" i="1"/>
  <c r="AZ10" i="1"/>
  <c r="AZ101" i="1"/>
  <c r="AZ102" i="1"/>
  <c r="AZ94" i="1"/>
  <c r="AZ217" i="1"/>
  <c r="AZ211" i="1"/>
  <c r="AZ212" i="1"/>
  <c r="AZ237" i="1"/>
  <c r="AZ54" i="1"/>
  <c r="AZ55" i="1"/>
  <c r="AZ56" i="1"/>
  <c r="AZ32" i="1"/>
  <c r="AZ33" i="1"/>
  <c r="AZ34" i="1"/>
  <c r="AZ35" i="1"/>
  <c r="AZ22" i="1"/>
  <c r="AZ23" i="1"/>
  <c r="AZ36" i="1"/>
  <c r="AZ37" i="1"/>
  <c r="AZ111" i="1"/>
  <c r="AZ112" i="1"/>
  <c r="AZ117" i="1"/>
  <c r="AZ118" i="1"/>
  <c r="AZ135" i="1"/>
  <c r="AZ43" i="1"/>
  <c r="AZ220" i="1"/>
  <c r="AZ232" i="1"/>
  <c r="AZ198" i="1"/>
  <c r="AZ227" i="1"/>
  <c r="AZ199" i="1"/>
  <c r="AZ221" i="1"/>
  <c r="AZ200" i="1"/>
  <c r="AZ222" i="1"/>
  <c r="AZ201" i="1"/>
  <c r="AZ223" i="1"/>
  <c r="AZ202" i="1"/>
  <c r="AZ224" i="1"/>
  <c r="AZ203" i="1"/>
  <c r="AZ204" i="1"/>
  <c r="AZ225" i="1"/>
  <c r="AZ205" i="1"/>
  <c r="BA57" i="1"/>
  <c r="BA93"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91" i="1"/>
  <c r="BA100" i="1"/>
  <c r="BA233" i="1"/>
  <c r="BA95" i="1"/>
  <c r="BA96" i="1"/>
  <c r="BA97" i="1"/>
  <c r="BA98" i="1"/>
  <c r="BA99" i="1"/>
  <c r="BA234" i="1"/>
  <c r="BA45" i="1"/>
  <c r="BA11" i="1"/>
  <c r="BA7" i="1"/>
  <c r="BA39" i="1"/>
  <c r="BA40" i="1"/>
  <c r="BA41" i="1"/>
  <c r="BA47" i="1"/>
  <c r="BA48" i="1"/>
  <c r="BA49" i="1"/>
  <c r="BA50" i="1"/>
  <c r="BA51" i="1"/>
  <c r="BA52" i="1"/>
  <c r="BA53" i="1"/>
  <c r="BA103" i="1"/>
  <c r="BA104" i="1"/>
  <c r="BA105" i="1"/>
  <c r="BA126" i="1"/>
  <c r="BA127" i="1"/>
  <c r="BA128" i="1"/>
  <c r="BA226" i="1"/>
  <c r="BA129" i="1"/>
  <c r="BA130" i="1"/>
  <c r="BA213" i="1"/>
  <c r="BA228" i="1"/>
  <c r="BA218" i="1"/>
  <c r="BA219" i="1"/>
  <c r="BA83" i="1"/>
  <c r="BA113" i="1"/>
  <c r="BA114" i="1"/>
  <c r="BA124" i="1"/>
  <c r="BA125" i="1"/>
  <c r="BA115" i="1"/>
  <c r="BA235" i="1"/>
  <c r="BA236" i="1"/>
  <c r="BA214" i="1"/>
  <c r="BA215" i="1"/>
  <c r="BA8" i="1"/>
  <c r="BA9" i="1"/>
  <c r="BA20" i="1"/>
  <c r="BA21" i="1"/>
  <c r="BA30" i="1"/>
  <c r="BA44" i="1"/>
  <c r="BA84" i="1"/>
  <c r="BA85" i="1"/>
  <c r="BA86" i="1"/>
  <c r="BA87" i="1"/>
  <c r="BA88" i="1"/>
  <c r="BA89" i="1"/>
  <c r="BA119" i="1"/>
  <c r="BA120" i="1"/>
  <c r="BA121" i="1"/>
  <c r="BA106" i="1"/>
  <c r="BA107" i="1"/>
  <c r="BA108" i="1"/>
  <c r="BA109" i="1"/>
  <c r="BA110" i="1"/>
  <c r="BA131" i="1"/>
  <c r="BA136" i="1"/>
  <c r="BA137" i="1"/>
  <c r="BA138" i="1"/>
  <c r="BA139" i="1"/>
  <c r="BA4" i="1"/>
  <c r="BA5" i="1"/>
  <c r="BA6"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206" i="1"/>
  <c r="BA90" i="1"/>
  <c r="BA207" i="1"/>
  <c r="BA24" i="1"/>
  <c r="BA38" i="1"/>
  <c r="BA25" i="1"/>
  <c r="BA26" i="1"/>
  <c r="BA27" i="1"/>
  <c r="BA28" i="1"/>
  <c r="BA29" i="1"/>
  <c r="BA116" i="1"/>
  <c r="BA42" i="1"/>
  <c r="BA132" i="1"/>
  <c r="BA133" i="1"/>
  <c r="BA134" i="1"/>
  <c r="BA229" i="1"/>
  <c r="BA230" i="1"/>
  <c r="BA208" i="1"/>
  <c r="BA216" i="1"/>
  <c r="BA231" i="1"/>
  <c r="BA123" i="1"/>
  <c r="BA209" i="1"/>
  <c r="BA31" i="1"/>
  <c r="BA92" i="1"/>
  <c r="BA210" i="1"/>
  <c r="BA12" i="1"/>
  <c r="BA13" i="1"/>
  <c r="BA14" i="1"/>
  <c r="BA15" i="1"/>
  <c r="BA16" i="1"/>
  <c r="BA17" i="1"/>
  <c r="BA18" i="1"/>
  <c r="BA19" i="1"/>
  <c r="BA122" i="1"/>
  <c r="BA10" i="1"/>
  <c r="BA101" i="1"/>
  <c r="BA102" i="1"/>
  <c r="BA94" i="1"/>
  <c r="BA217" i="1"/>
  <c r="BA211" i="1"/>
  <c r="BA212" i="1"/>
  <c r="BA237" i="1"/>
  <c r="BA54" i="1"/>
  <c r="BA55" i="1"/>
  <c r="BA56" i="1"/>
  <c r="BA32" i="1"/>
  <c r="BA33" i="1"/>
  <c r="BA34" i="1"/>
  <c r="BA35" i="1"/>
  <c r="BA22" i="1"/>
  <c r="BA23" i="1"/>
  <c r="BA36" i="1"/>
  <c r="BA37" i="1"/>
  <c r="BA111" i="1"/>
  <c r="BA112" i="1"/>
  <c r="BA117" i="1"/>
  <c r="BA118" i="1"/>
  <c r="BA135" i="1"/>
  <c r="BA43" i="1"/>
  <c r="BA220" i="1"/>
  <c r="BA232" i="1"/>
  <c r="BA198" i="1"/>
  <c r="BA227" i="1"/>
  <c r="BA199" i="1"/>
  <c r="BA221" i="1"/>
  <c r="BA200" i="1"/>
  <c r="BA222" i="1"/>
  <c r="BA201" i="1"/>
  <c r="BA223" i="1"/>
  <c r="BA202" i="1"/>
  <c r="BA224" i="1"/>
  <c r="BA203" i="1"/>
  <c r="BA204" i="1"/>
  <c r="BA225" i="1"/>
  <c r="BA205" i="1"/>
  <c r="BB57" i="1"/>
  <c r="BC57" i="1" s="1"/>
  <c r="BB93" i="1"/>
  <c r="BC93"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91" i="1"/>
  <c r="BC91" i="1" s="1"/>
  <c r="BB100" i="1"/>
  <c r="BC100" i="1" s="1"/>
  <c r="BB233" i="1"/>
  <c r="BC233" i="1" s="1"/>
  <c r="BB95" i="1"/>
  <c r="BC95" i="1" s="1"/>
  <c r="BB96" i="1"/>
  <c r="BC96" i="1" s="1"/>
  <c r="BB97" i="1"/>
  <c r="BC97" i="1" s="1"/>
  <c r="BB98" i="1"/>
  <c r="BC98" i="1" s="1"/>
  <c r="BB99" i="1"/>
  <c r="BC99" i="1" s="1"/>
  <c r="BB234" i="1"/>
  <c r="BC234" i="1" s="1"/>
  <c r="BB45" i="1"/>
  <c r="BC45" i="1" s="1"/>
  <c r="BB11" i="1"/>
  <c r="BC11" i="1" s="1"/>
  <c r="BB7" i="1"/>
  <c r="BC7" i="1" s="1"/>
  <c r="BB39" i="1"/>
  <c r="BC39" i="1" s="1"/>
  <c r="BB40" i="1"/>
  <c r="BC40" i="1" s="1"/>
  <c r="BB41" i="1"/>
  <c r="BC41" i="1" s="1"/>
  <c r="BB47" i="1"/>
  <c r="BC47" i="1" s="1"/>
  <c r="BB48" i="1"/>
  <c r="BC48" i="1" s="1"/>
  <c r="BB49" i="1"/>
  <c r="BC49" i="1" s="1"/>
  <c r="BB50" i="1"/>
  <c r="BC50" i="1" s="1"/>
  <c r="BB51" i="1"/>
  <c r="BC51" i="1" s="1"/>
  <c r="BB52" i="1"/>
  <c r="BC52" i="1" s="1"/>
  <c r="BB53" i="1"/>
  <c r="BC53" i="1" s="1"/>
  <c r="BB103" i="1"/>
  <c r="BC103" i="1" s="1"/>
  <c r="BB104" i="1"/>
  <c r="BC104" i="1" s="1"/>
  <c r="BB105" i="1"/>
  <c r="BC105" i="1" s="1"/>
  <c r="BB126" i="1"/>
  <c r="BC126" i="1" s="1"/>
  <c r="BB127" i="1"/>
  <c r="BC127" i="1" s="1"/>
  <c r="BB128" i="1"/>
  <c r="BC128" i="1" s="1"/>
  <c r="BB226" i="1"/>
  <c r="BC226" i="1" s="1"/>
  <c r="BB129" i="1"/>
  <c r="BC129" i="1" s="1"/>
  <c r="BB130" i="1"/>
  <c r="BC130" i="1" s="1"/>
  <c r="BB213" i="1"/>
  <c r="BC213" i="1" s="1"/>
  <c r="BB228" i="1"/>
  <c r="BC228" i="1" s="1"/>
  <c r="BB218" i="1"/>
  <c r="BC218" i="1" s="1"/>
  <c r="BB219" i="1"/>
  <c r="BC219" i="1" s="1"/>
  <c r="BB83" i="1"/>
  <c r="BC83" i="1" s="1"/>
  <c r="BB113" i="1"/>
  <c r="BC113" i="1" s="1"/>
  <c r="BB114" i="1"/>
  <c r="BC114" i="1" s="1"/>
  <c r="BB124" i="1"/>
  <c r="BC124" i="1" s="1"/>
  <c r="BB125" i="1"/>
  <c r="BC125" i="1" s="1"/>
  <c r="BB115" i="1"/>
  <c r="BC115" i="1" s="1"/>
  <c r="BB235" i="1"/>
  <c r="BC235" i="1" s="1"/>
  <c r="BB236" i="1"/>
  <c r="BC236" i="1" s="1"/>
  <c r="BB214" i="1"/>
  <c r="BC214" i="1" s="1"/>
  <c r="BB215" i="1"/>
  <c r="BC215" i="1" s="1"/>
  <c r="BB8" i="1"/>
  <c r="BC8" i="1" s="1"/>
  <c r="BB9" i="1"/>
  <c r="BC9" i="1" s="1"/>
  <c r="BB20" i="1"/>
  <c r="BC20" i="1" s="1"/>
  <c r="BB21" i="1"/>
  <c r="BC21" i="1" s="1"/>
  <c r="BB30" i="1"/>
  <c r="BC30" i="1" s="1"/>
  <c r="BB44" i="1"/>
  <c r="BC44" i="1" s="1"/>
  <c r="BB84" i="1"/>
  <c r="BC84" i="1" s="1"/>
  <c r="BB85" i="1"/>
  <c r="BC85" i="1" s="1"/>
  <c r="BB86" i="1"/>
  <c r="BC86" i="1" s="1"/>
  <c r="BB87" i="1"/>
  <c r="BC87" i="1" s="1"/>
  <c r="BB88" i="1"/>
  <c r="BC88" i="1" s="1"/>
  <c r="BB89" i="1"/>
  <c r="BC89" i="1" s="1"/>
  <c r="BB119" i="1"/>
  <c r="BC119" i="1" s="1"/>
  <c r="BB120" i="1"/>
  <c r="BC120" i="1" s="1"/>
  <c r="BB121" i="1"/>
  <c r="BC121" i="1" s="1"/>
  <c r="BB106" i="1"/>
  <c r="BC106" i="1" s="1"/>
  <c r="BB107" i="1"/>
  <c r="BC107" i="1" s="1"/>
  <c r="BB108" i="1"/>
  <c r="BC108" i="1" s="1"/>
  <c r="BB109" i="1"/>
  <c r="BC109" i="1" s="1"/>
  <c r="BB110" i="1"/>
  <c r="BC110" i="1" s="1"/>
  <c r="BB131" i="1"/>
  <c r="BC131" i="1" s="1"/>
  <c r="BB136" i="1"/>
  <c r="BC136" i="1" s="1"/>
  <c r="BB137" i="1"/>
  <c r="BC137" i="1" s="1"/>
  <c r="BB138" i="1"/>
  <c r="BC138" i="1" s="1"/>
  <c r="BB139" i="1"/>
  <c r="BC139" i="1" s="1"/>
  <c r="BB4" i="1"/>
  <c r="BC4" i="1" s="1"/>
  <c r="BB5" i="1"/>
  <c r="BC5" i="1" s="1"/>
  <c r="BB6" i="1"/>
  <c r="BC6"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206" i="1"/>
  <c r="BC206" i="1" s="1"/>
  <c r="BB90" i="1"/>
  <c r="BC90" i="1" s="1"/>
  <c r="BB207" i="1"/>
  <c r="BC207" i="1" s="1"/>
  <c r="BB24" i="1"/>
  <c r="BC24" i="1" s="1"/>
  <c r="BB38" i="1"/>
  <c r="BC38" i="1" s="1"/>
  <c r="BB25" i="1"/>
  <c r="BC25" i="1" s="1"/>
  <c r="BB26" i="1"/>
  <c r="BC26" i="1" s="1"/>
  <c r="BB27" i="1"/>
  <c r="BC27" i="1" s="1"/>
  <c r="BB28" i="1"/>
  <c r="BC28" i="1" s="1"/>
  <c r="BB29" i="1"/>
  <c r="BC29" i="1" s="1"/>
  <c r="BB116" i="1"/>
  <c r="BC116" i="1" s="1"/>
  <c r="BB42" i="1"/>
  <c r="BC42" i="1" s="1"/>
  <c r="BB132" i="1"/>
  <c r="BC132" i="1" s="1"/>
  <c r="BB133" i="1"/>
  <c r="BC133" i="1" s="1"/>
  <c r="BB134" i="1"/>
  <c r="BC134" i="1" s="1"/>
  <c r="BB229" i="1"/>
  <c r="BC229" i="1" s="1"/>
  <c r="BB230" i="1"/>
  <c r="BC230" i="1" s="1"/>
  <c r="BB208" i="1"/>
  <c r="BC208" i="1" s="1"/>
  <c r="BB216" i="1"/>
  <c r="BC216" i="1" s="1"/>
  <c r="BB231" i="1"/>
  <c r="BC231" i="1" s="1"/>
  <c r="BB123" i="1"/>
  <c r="BC123" i="1" s="1"/>
  <c r="BB209" i="1"/>
  <c r="BC209" i="1" s="1"/>
  <c r="BB31" i="1"/>
  <c r="BC31" i="1" s="1"/>
  <c r="BB92" i="1"/>
  <c r="BC92" i="1" s="1"/>
  <c r="BB210" i="1"/>
  <c r="BC210" i="1" s="1"/>
  <c r="BB12" i="1"/>
  <c r="BC12" i="1" s="1"/>
  <c r="BB13" i="1"/>
  <c r="BC13" i="1" s="1"/>
  <c r="BB14" i="1"/>
  <c r="BC14" i="1" s="1"/>
  <c r="BB15" i="1"/>
  <c r="BC15" i="1" s="1"/>
  <c r="BB16" i="1"/>
  <c r="BC16" i="1" s="1"/>
  <c r="BB17" i="1"/>
  <c r="BC17" i="1" s="1"/>
  <c r="BB18" i="1"/>
  <c r="BC18" i="1" s="1"/>
  <c r="BB19" i="1"/>
  <c r="BC19" i="1" s="1"/>
  <c r="BB122" i="1"/>
  <c r="BC122" i="1" s="1"/>
  <c r="BB10" i="1"/>
  <c r="BC10" i="1" s="1"/>
  <c r="BB101" i="1"/>
  <c r="BC101" i="1" s="1"/>
  <c r="BB102" i="1"/>
  <c r="BC102" i="1" s="1"/>
  <c r="BB94" i="1"/>
  <c r="BC94" i="1" s="1"/>
  <c r="BB217" i="1"/>
  <c r="BC217" i="1" s="1"/>
  <c r="BB211" i="1"/>
  <c r="BC211" i="1" s="1"/>
  <c r="BB212" i="1"/>
  <c r="BC212" i="1" s="1"/>
  <c r="BB237" i="1"/>
  <c r="BC237" i="1" s="1"/>
  <c r="BB54" i="1"/>
  <c r="BC54" i="1" s="1"/>
  <c r="BB55" i="1"/>
  <c r="BC55" i="1" s="1"/>
  <c r="BB56" i="1"/>
  <c r="BC56" i="1" s="1"/>
  <c r="BB32" i="1"/>
  <c r="BC32" i="1" s="1"/>
  <c r="BB33" i="1"/>
  <c r="BC33" i="1" s="1"/>
  <c r="BB34" i="1"/>
  <c r="BC34" i="1" s="1"/>
  <c r="BB35" i="1"/>
  <c r="BC35" i="1" s="1"/>
  <c r="BB22" i="1"/>
  <c r="BC22" i="1" s="1"/>
  <c r="BB23" i="1"/>
  <c r="BC23" i="1" s="1"/>
  <c r="BB36" i="1"/>
  <c r="BC36" i="1" s="1"/>
  <c r="BB37" i="1"/>
  <c r="BC37" i="1" s="1"/>
  <c r="BB111" i="1"/>
  <c r="BC111" i="1" s="1"/>
  <c r="BB112" i="1"/>
  <c r="BC112" i="1" s="1"/>
  <c r="BB117" i="1"/>
  <c r="BC117" i="1" s="1"/>
  <c r="BB118" i="1"/>
  <c r="BC118" i="1" s="1"/>
  <c r="BB135" i="1"/>
  <c r="BC135" i="1" s="1"/>
  <c r="BB43" i="1"/>
  <c r="BC43" i="1" s="1"/>
  <c r="BB220" i="1"/>
  <c r="BC220" i="1" s="1"/>
  <c r="BB232" i="1"/>
  <c r="BC232" i="1" s="1"/>
  <c r="BB198" i="1"/>
  <c r="BC198" i="1" s="1"/>
  <c r="BB227" i="1"/>
  <c r="BC227" i="1" s="1"/>
  <c r="BB199" i="1"/>
  <c r="BC199" i="1" s="1"/>
  <c r="BB221" i="1"/>
  <c r="BC221" i="1" s="1"/>
  <c r="BB200" i="1"/>
  <c r="BC200" i="1" s="1"/>
  <c r="BB222" i="1"/>
  <c r="BC222" i="1" s="1"/>
  <c r="BB201" i="1"/>
  <c r="BC201" i="1" s="1"/>
  <c r="BB223" i="1"/>
  <c r="BC223" i="1" s="1"/>
  <c r="BB202" i="1"/>
  <c r="BC202" i="1" s="1"/>
  <c r="BB224" i="1"/>
  <c r="BC224" i="1" s="1"/>
  <c r="BB203" i="1"/>
  <c r="BC203" i="1" s="1"/>
  <c r="BB204" i="1"/>
  <c r="BC204" i="1" s="1"/>
  <c r="BB225" i="1"/>
  <c r="BC225" i="1" s="1"/>
  <c r="BB205" i="1"/>
  <c r="BC205" i="1" s="1"/>
  <c r="BE57" i="1"/>
  <c r="BE93"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91" i="1"/>
  <c r="BE100" i="1"/>
  <c r="BE233" i="1"/>
  <c r="BE95" i="1"/>
  <c r="BE96" i="1"/>
  <c r="BE97" i="1"/>
  <c r="BE98" i="1"/>
  <c r="BE99" i="1"/>
  <c r="BE234" i="1"/>
  <c r="BE45" i="1"/>
  <c r="BE11" i="1"/>
  <c r="BE7" i="1"/>
  <c r="BE39" i="1"/>
  <c r="BE40" i="1"/>
  <c r="BE41" i="1"/>
  <c r="BE47" i="1"/>
  <c r="BE48" i="1"/>
  <c r="BE49" i="1"/>
  <c r="BE50" i="1"/>
  <c r="BE51" i="1"/>
  <c r="BE52" i="1"/>
  <c r="BE53" i="1"/>
  <c r="BE103" i="1"/>
  <c r="BE104" i="1"/>
  <c r="BE105" i="1"/>
  <c r="BE126" i="1"/>
  <c r="BE127" i="1"/>
  <c r="BE128" i="1"/>
  <c r="BE226" i="1"/>
  <c r="BE129" i="1"/>
  <c r="BE130" i="1"/>
  <c r="BE213" i="1"/>
  <c r="BE228" i="1"/>
  <c r="BE218" i="1"/>
  <c r="BE219" i="1"/>
  <c r="BE83" i="1"/>
  <c r="BE113" i="1"/>
  <c r="BE114" i="1"/>
  <c r="BE124" i="1"/>
  <c r="BE125" i="1"/>
  <c r="BE115" i="1"/>
  <c r="BE235" i="1"/>
  <c r="BE236" i="1"/>
  <c r="BE214" i="1"/>
  <c r="BE215" i="1"/>
  <c r="BE8" i="1"/>
  <c r="BE9" i="1"/>
  <c r="BE20" i="1"/>
  <c r="BE21" i="1"/>
  <c r="BE30" i="1"/>
  <c r="BE44" i="1"/>
  <c r="BE84" i="1"/>
  <c r="BE85" i="1"/>
  <c r="BE86" i="1"/>
  <c r="BE87" i="1"/>
  <c r="BE88" i="1"/>
  <c r="BE89" i="1"/>
  <c r="BE119" i="1"/>
  <c r="BE120" i="1"/>
  <c r="BE121" i="1"/>
  <c r="BE106" i="1"/>
  <c r="BE107" i="1"/>
  <c r="BE108" i="1"/>
  <c r="BE109" i="1"/>
  <c r="BE110" i="1"/>
  <c r="BE131" i="1"/>
  <c r="BE136" i="1"/>
  <c r="BE137" i="1"/>
  <c r="BE138" i="1"/>
  <c r="BE139" i="1"/>
  <c r="BE4" i="1"/>
  <c r="BE5" i="1"/>
  <c r="BE6"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206" i="1"/>
  <c r="BE90" i="1"/>
  <c r="BE207" i="1"/>
  <c r="BE24" i="1"/>
  <c r="BE38" i="1"/>
  <c r="BE25" i="1"/>
  <c r="BE26" i="1"/>
  <c r="BE27" i="1"/>
  <c r="BE28" i="1"/>
  <c r="BE29" i="1"/>
  <c r="BE116" i="1"/>
  <c r="BE42" i="1"/>
  <c r="BE132" i="1"/>
  <c r="BE133" i="1"/>
  <c r="BE134" i="1"/>
  <c r="BE229" i="1"/>
  <c r="BE230" i="1"/>
  <c r="BE208" i="1"/>
  <c r="BE216" i="1"/>
  <c r="BE231" i="1"/>
  <c r="BE123" i="1"/>
  <c r="BE209" i="1"/>
  <c r="BE31" i="1"/>
  <c r="BE92" i="1"/>
  <c r="BE210" i="1"/>
  <c r="BE12" i="1"/>
  <c r="BE13" i="1"/>
  <c r="BE14" i="1"/>
  <c r="BE15" i="1"/>
  <c r="BE16" i="1"/>
  <c r="BE17" i="1"/>
  <c r="BE18" i="1"/>
  <c r="BE19" i="1"/>
  <c r="BE122" i="1"/>
  <c r="BE10" i="1"/>
  <c r="BE101" i="1"/>
  <c r="BE102" i="1"/>
  <c r="BE94" i="1"/>
  <c r="BE217" i="1"/>
  <c r="BE211" i="1"/>
  <c r="BE212" i="1"/>
  <c r="BE237" i="1"/>
  <c r="BE54" i="1"/>
  <c r="BE55" i="1"/>
  <c r="BE56" i="1"/>
  <c r="BE32" i="1"/>
  <c r="BE33" i="1"/>
  <c r="BE34" i="1"/>
  <c r="BE35" i="1"/>
  <c r="BE22" i="1"/>
  <c r="BE23" i="1"/>
  <c r="BE36" i="1"/>
  <c r="BE37" i="1"/>
  <c r="BE111" i="1"/>
  <c r="BE112" i="1"/>
  <c r="BE117" i="1"/>
  <c r="BE118" i="1"/>
  <c r="BE135" i="1"/>
  <c r="BE43" i="1"/>
  <c r="BE220" i="1"/>
  <c r="BE232" i="1"/>
  <c r="BE198" i="1"/>
  <c r="BE227" i="1"/>
  <c r="BE199" i="1"/>
  <c r="BE221" i="1"/>
  <c r="BE200" i="1"/>
  <c r="BE222" i="1"/>
  <c r="BE201" i="1"/>
  <c r="BE223" i="1"/>
  <c r="BE202" i="1"/>
  <c r="BE224" i="1"/>
  <c r="BE203" i="1"/>
  <c r="BE204" i="1"/>
  <c r="BE225" i="1"/>
  <c r="BE205" i="1"/>
  <c r="BF57" i="1"/>
  <c r="BF93"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91" i="1"/>
  <c r="BF100" i="1"/>
  <c r="BF233" i="1"/>
  <c r="BF95" i="1"/>
  <c r="BF96" i="1"/>
  <c r="BF97" i="1"/>
  <c r="BF98" i="1"/>
  <c r="BF99" i="1"/>
  <c r="BF234" i="1"/>
  <c r="BF45" i="1"/>
  <c r="BF11" i="1"/>
  <c r="BF7" i="1"/>
  <c r="BF39" i="1"/>
  <c r="BF40" i="1"/>
  <c r="BF41" i="1"/>
  <c r="BF47" i="1"/>
  <c r="BF48" i="1"/>
  <c r="BF49" i="1"/>
  <c r="BF50" i="1"/>
  <c r="BF51" i="1"/>
  <c r="BF52" i="1"/>
  <c r="BF53" i="1"/>
  <c r="BF103" i="1"/>
  <c r="BF104" i="1"/>
  <c r="BF105" i="1"/>
  <c r="BF126" i="1"/>
  <c r="BF127" i="1"/>
  <c r="BF128" i="1"/>
  <c r="BF226" i="1"/>
  <c r="BF129" i="1"/>
  <c r="BF130" i="1"/>
  <c r="BF213" i="1"/>
  <c r="BF228" i="1"/>
  <c r="BF218" i="1"/>
  <c r="BF219" i="1"/>
  <c r="BF83" i="1"/>
  <c r="BF113" i="1"/>
  <c r="BF114" i="1"/>
  <c r="BF124" i="1"/>
  <c r="BF125" i="1"/>
  <c r="BF115" i="1"/>
  <c r="BF235" i="1"/>
  <c r="BF236" i="1"/>
  <c r="BF214" i="1"/>
  <c r="BF215" i="1"/>
  <c r="BF8" i="1"/>
  <c r="BF9" i="1"/>
  <c r="BF20" i="1"/>
  <c r="BF21" i="1"/>
  <c r="BF30" i="1"/>
  <c r="BF44" i="1"/>
  <c r="BF84" i="1"/>
  <c r="BF85" i="1"/>
  <c r="BF86" i="1"/>
  <c r="BF87" i="1"/>
  <c r="BF88" i="1"/>
  <c r="BF89" i="1"/>
  <c r="BF119" i="1"/>
  <c r="BF120" i="1"/>
  <c r="BF121" i="1"/>
  <c r="BF106" i="1"/>
  <c r="BF107" i="1"/>
  <c r="BF108" i="1"/>
  <c r="BF109" i="1"/>
  <c r="BF110" i="1"/>
  <c r="BF131" i="1"/>
  <c r="BF136" i="1"/>
  <c r="BF137" i="1"/>
  <c r="BF138" i="1"/>
  <c r="BF139" i="1"/>
  <c r="BF4" i="1"/>
  <c r="BF5" i="1"/>
  <c r="BF6"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206" i="1"/>
  <c r="BF90" i="1"/>
  <c r="BF207" i="1"/>
  <c r="BF24" i="1"/>
  <c r="BF38" i="1"/>
  <c r="BF25" i="1"/>
  <c r="BF26" i="1"/>
  <c r="BF27" i="1"/>
  <c r="BF28" i="1"/>
  <c r="BF29" i="1"/>
  <c r="BF116" i="1"/>
  <c r="BF42" i="1"/>
  <c r="BF132" i="1"/>
  <c r="BF133" i="1"/>
  <c r="BF134" i="1"/>
  <c r="BF229" i="1"/>
  <c r="BF230" i="1"/>
  <c r="BF208" i="1"/>
  <c r="BF216" i="1"/>
  <c r="BF231" i="1"/>
  <c r="BF123" i="1"/>
  <c r="BF209" i="1"/>
  <c r="BF31" i="1"/>
  <c r="BF92" i="1"/>
  <c r="BF210" i="1"/>
  <c r="BF12" i="1"/>
  <c r="BF13" i="1"/>
  <c r="BF14" i="1"/>
  <c r="BF15" i="1"/>
  <c r="BF16" i="1"/>
  <c r="BF17" i="1"/>
  <c r="BF18" i="1"/>
  <c r="BF19" i="1"/>
  <c r="BF122" i="1"/>
  <c r="BF10" i="1"/>
  <c r="BF101" i="1"/>
  <c r="BF102" i="1"/>
  <c r="BF94" i="1"/>
  <c r="BF217" i="1"/>
  <c r="BF211" i="1"/>
  <c r="BF212" i="1"/>
  <c r="BF237" i="1"/>
  <c r="BF54" i="1"/>
  <c r="BF55" i="1"/>
  <c r="BF56" i="1"/>
  <c r="BF32" i="1"/>
  <c r="BF33" i="1"/>
  <c r="BF34" i="1"/>
  <c r="BF35" i="1"/>
  <c r="BF22" i="1"/>
  <c r="BF23" i="1"/>
  <c r="BF36" i="1"/>
  <c r="BF37" i="1"/>
  <c r="BF111" i="1"/>
  <c r="BF112" i="1"/>
  <c r="BF117" i="1"/>
  <c r="BF118" i="1"/>
  <c r="BF135" i="1"/>
  <c r="BF43" i="1"/>
  <c r="BF220" i="1"/>
  <c r="BF232" i="1"/>
  <c r="BF198" i="1"/>
  <c r="BF227" i="1"/>
  <c r="BF199" i="1"/>
  <c r="BF221" i="1"/>
  <c r="BF200" i="1"/>
  <c r="BF222" i="1"/>
  <c r="BF201" i="1"/>
  <c r="BF223" i="1"/>
  <c r="BF202" i="1"/>
  <c r="BF224" i="1"/>
  <c r="BF203" i="1"/>
  <c r="BF204" i="1"/>
  <c r="BF225" i="1"/>
  <c r="BF205" i="1"/>
  <c r="BG57" i="1"/>
  <c r="BG93"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91" i="1"/>
  <c r="BG100" i="1"/>
  <c r="BG233" i="1"/>
  <c r="BG95" i="1"/>
  <c r="BG96" i="1"/>
  <c r="BG97" i="1"/>
  <c r="BG98" i="1"/>
  <c r="BG99" i="1"/>
  <c r="BG234" i="1"/>
  <c r="BG45" i="1"/>
  <c r="BG11" i="1"/>
  <c r="BG7" i="1"/>
  <c r="BG39" i="1"/>
  <c r="BG40" i="1"/>
  <c r="BG41" i="1"/>
  <c r="BG47" i="1"/>
  <c r="BG48" i="1"/>
  <c r="BG49" i="1"/>
  <c r="BG50" i="1"/>
  <c r="BG51" i="1"/>
  <c r="BG52" i="1"/>
  <c r="BG53" i="1"/>
  <c r="BG103" i="1"/>
  <c r="BG104" i="1"/>
  <c r="BG105" i="1"/>
  <c r="BG126" i="1"/>
  <c r="BG127" i="1"/>
  <c r="BG128" i="1"/>
  <c r="BG226" i="1"/>
  <c r="BG129" i="1"/>
  <c r="BG130" i="1"/>
  <c r="BG213" i="1"/>
  <c r="BG228" i="1"/>
  <c r="BG218" i="1"/>
  <c r="BG219" i="1"/>
  <c r="BG83" i="1"/>
  <c r="BG113" i="1"/>
  <c r="BG114" i="1"/>
  <c r="BG124" i="1"/>
  <c r="BG125" i="1"/>
  <c r="BG115" i="1"/>
  <c r="BG235" i="1"/>
  <c r="BG236" i="1"/>
  <c r="BG214" i="1"/>
  <c r="BG215" i="1"/>
  <c r="BG8" i="1"/>
  <c r="BG9" i="1"/>
  <c r="BG20" i="1"/>
  <c r="BG21" i="1"/>
  <c r="BG30" i="1"/>
  <c r="BG44" i="1"/>
  <c r="BG84" i="1"/>
  <c r="BG85" i="1"/>
  <c r="BG86" i="1"/>
  <c r="BG87" i="1"/>
  <c r="BG88" i="1"/>
  <c r="BG89" i="1"/>
  <c r="BG119" i="1"/>
  <c r="BG120" i="1"/>
  <c r="BG121" i="1"/>
  <c r="BG106" i="1"/>
  <c r="BG107" i="1"/>
  <c r="BG108" i="1"/>
  <c r="BG109" i="1"/>
  <c r="BG110" i="1"/>
  <c r="BG131" i="1"/>
  <c r="BG136" i="1"/>
  <c r="BG137" i="1"/>
  <c r="BG138" i="1"/>
  <c r="BG139" i="1"/>
  <c r="BG4" i="1"/>
  <c r="BG5" i="1"/>
  <c r="BG6"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206" i="1"/>
  <c r="BG90" i="1"/>
  <c r="BG207" i="1"/>
  <c r="BG24" i="1"/>
  <c r="BG38" i="1"/>
  <c r="BG25" i="1"/>
  <c r="BG26" i="1"/>
  <c r="BG27" i="1"/>
  <c r="BG28" i="1"/>
  <c r="BG29" i="1"/>
  <c r="BG116" i="1"/>
  <c r="BG42" i="1"/>
  <c r="BG132" i="1"/>
  <c r="BG133" i="1"/>
  <c r="BG134" i="1"/>
  <c r="BG229" i="1"/>
  <c r="BG230" i="1"/>
  <c r="BG208" i="1"/>
  <c r="BG216" i="1"/>
  <c r="BG231" i="1"/>
  <c r="BG123" i="1"/>
  <c r="BG209" i="1"/>
  <c r="BG31" i="1"/>
  <c r="BG92" i="1"/>
  <c r="BG210" i="1"/>
  <c r="BG12" i="1"/>
  <c r="BG13" i="1"/>
  <c r="BG14" i="1"/>
  <c r="BG15" i="1"/>
  <c r="BG16" i="1"/>
  <c r="BG17" i="1"/>
  <c r="BG18" i="1"/>
  <c r="BG19" i="1"/>
  <c r="BG122" i="1"/>
  <c r="BG10" i="1"/>
  <c r="BG101" i="1"/>
  <c r="BG102" i="1"/>
  <c r="BG94" i="1"/>
  <c r="BG217" i="1"/>
  <c r="BG211" i="1"/>
  <c r="BG212" i="1"/>
  <c r="BG237" i="1"/>
  <c r="BG54" i="1"/>
  <c r="BG55" i="1"/>
  <c r="BG56" i="1"/>
  <c r="BG32" i="1"/>
  <c r="BG33" i="1"/>
  <c r="BG34" i="1"/>
  <c r="BG35" i="1"/>
  <c r="BG22" i="1"/>
  <c r="BG23" i="1"/>
  <c r="BG36" i="1"/>
  <c r="BG37" i="1"/>
  <c r="BG111" i="1"/>
  <c r="BG112" i="1"/>
  <c r="BG117" i="1"/>
  <c r="BG118" i="1"/>
  <c r="BG135" i="1"/>
  <c r="BG43" i="1"/>
  <c r="BG220" i="1"/>
  <c r="BG232" i="1"/>
  <c r="BG198" i="1"/>
  <c r="BG227" i="1"/>
  <c r="BG199" i="1"/>
  <c r="BG221" i="1"/>
  <c r="BG200" i="1"/>
  <c r="BG222" i="1"/>
  <c r="BG201" i="1"/>
  <c r="BG223" i="1"/>
  <c r="BG202" i="1"/>
  <c r="BG224" i="1"/>
  <c r="BG203" i="1"/>
  <c r="BG204" i="1"/>
  <c r="BG225" i="1"/>
  <c r="BG205" i="1"/>
  <c r="BH57" i="1"/>
  <c r="BH93"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91" i="1"/>
  <c r="BH100" i="1"/>
  <c r="BH233" i="1"/>
  <c r="BH95" i="1"/>
  <c r="BH96" i="1"/>
  <c r="BH97" i="1"/>
  <c r="BH98" i="1"/>
  <c r="BH99" i="1"/>
  <c r="BH234" i="1"/>
  <c r="BH45" i="1"/>
  <c r="BH11" i="1"/>
  <c r="BH7" i="1"/>
  <c r="BH39" i="1"/>
  <c r="BH40" i="1"/>
  <c r="BH41" i="1"/>
  <c r="BH47" i="1"/>
  <c r="BH48" i="1"/>
  <c r="BH49" i="1"/>
  <c r="BH50" i="1"/>
  <c r="BH51" i="1"/>
  <c r="BH52" i="1"/>
  <c r="BH53" i="1"/>
  <c r="BH103" i="1"/>
  <c r="BH104" i="1"/>
  <c r="BH105" i="1"/>
  <c r="BH126" i="1"/>
  <c r="BH127" i="1"/>
  <c r="BH128" i="1"/>
  <c r="BH226" i="1"/>
  <c r="BH129" i="1"/>
  <c r="BH130" i="1"/>
  <c r="BH213" i="1"/>
  <c r="BH228" i="1"/>
  <c r="BH218" i="1"/>
  <c r="BH219" i="1"/>
  <c r="BH83" i="1"/>
  <c r="BH113" i="1"/>
  <c r="BH114" i="1"/>
  <c r="BH124" i="1"/>
  <c r="BH125" i="1"/>
  <c r="BH115" i="1"/>
  <c r="BH235" i="1"/>
  <c r="BH236" i="1"/>
  <c r="BH214" i="1"/>
  <c r="BH215" i="1"/>
  <c r="BH8" i="1"/>
  <c r="BH9" i="1"/>
  <c r="BH20" i="1"/>
  <c r="BH21" i="1"/>
  <c r="BH30" i="1"/>
  <c r="BH44" i="1"/>
  <c r="BH84" i="1"/>
  <c r="BH85" i="1"/>
  <c r="BH86" i="1"/>
  <c r="BH87" i="1"/>
  <c r="BH88" i="1"/>
  <c r="BH89" i="1"/>
  <c r="BH119" i="1"/>
  <c r="BH120" i="1"/>
  <c r="BH121" i="1"/>
  <c r="BH106" i="1"/>
  <c r="BH107" i="1"/>
  <c r="BH108" i="1"/>
  <c r="BH109" i="1"/>
  <c r="BH110" i="1"/>
  <c r="BH131" i="1"/>
  <c r="BH136" i="1"/>
  <c r="BH137" i="1"/>
  <c r="BH138" i="1"/>
  <c r="BH139" i="1"/>
  <c r="BH4" i="1"/>
  <c r="BH5" i="1"/>
  <c r="BH6"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206" i="1"/>
  <c r="BH90" i="1"/>
  <c r="BH207" i="1"/>
  <c r="BH24" i="1"/>
  <c r="BH38" i="1"/>
  <c r="BH25" i="1"/>
  <c r="BH26" i="1"/>
  <c r="BH27" i="1"/>
  <c r="BH28" i="1"/>
  <c r="BH29" i="1"/>
  <c r="BH116" i="1"/>
  <c r="BH42" i="1"/>
  <c r="BH132" i="1"/>
  <c r="BH133" i="1"/>
  <c r="BH134" i="1"/>
  <c r="BH229" i="1"/>
  <c r="BH230" i="1"/>
  <c r="BH208" i="1"/>
  <c r="BH216" i="1"/>
  <c r="BH231" i="1"/>
  <c r="BH123" i="1"/>
  <c r="BH209" i="1"/>
  <c r="BH31" i="1"/>
  <c r="BH92" i="1"/>
  <c r="BH210" i="1"/>
  <c r="BH12" i="1"/>
  <c r="BH13" i="1"/>
  <c r="BH14" i="1"/>
  <c r="BH15" i="1"/>
  <c r="BH16" i="1"/>
  <c r="BH17" i="1"/>
  <c r="BH18" i="1"/>
  <c r="BH19" i="1"/>
  <c r="BH122" i="1"/>
  <c r="BH10" i="1"/>
  <c r="BH101" i="1"/>
  <c r="BH102" i="1"/>
  <c r="BH94" i="1"/>
  <c r="BH217" i="1"/>
  <c r="BH211" i="1"/>
  <c r="BH212" i="1"/>
  <c r="BH237" i="1"/>
  <c r="BH54" i="1"/>
  <c r="BH55" i="1"/>
  <c r="BH56" i="1"/>
  <c r="BH32" i="1"/>
  <c r="BH33" i="1"/>
  <c r="BH34" i="1"/>
  <c r="BH35" i="1"/>
  <c r="BH22" i="1"/>
  <c r="BH23" i="1"/>
  <c r="BH36" i="1"/>
  <c r="BH37" i="1"/>
  <c r="BH111" i="1"/>
  <c r="BH112" i="1"/>
  <c r="BH117" i="1"/>
  <c r="BH118" i="1"/>
  <c r="BH135" i="1"/>
  <c r="BH43" i="1"/>
  <c r="BH220" i="1"/>
  <c r="BH232" i="1"/>
  <c r="BH198" i="1"/>
  <c r="BH227" i="1"/>
  <c r="BH199" i="1"/>
  <c r="BH221" i="1"/>
  <c r="BH200" i="1"/>
  <c r="BH222" i="1"/>
  <c r="BH201" i="1"/>
  <c r="BH223" i="1"/>
  <c r="BH202" i="1"/>
  <c r="BH224" i="1"/>
  <c r="BH203" i="1"/>
  <c r="BH204" i="1"/>
  <c r="BH225" i="1"/>
  <c r="BH205" i="1"/>
  <c r="BI57" i="1"/>
  <c r="BI93"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91" i="1"/>
  <c r="BI100" i="1"/>
  <c r="BI233" i="1"/>
  <c r="BI95" i="1"/>
  <c r="BI96" i="1"/>
  <c r="BI97" i="1"/>
  <c r="BI98" i="1"/>
  <c r="BI99" i="1"/>
  <c r="BI234" i="1"/>
  <c r="BI45" i="1"/>
  <c r="BI11" i="1"/>
  <c r="BI7" i="1"/>
  <c r="BI39" i="1"/>
  <c r="BI40" i="1"/>
  <c r="BI41" i="1"/>
  <c r="BI47" i="1"/>
  <c r="BI48" i="1"/>
  <c r="BI49" i="1"/>
  <c r="BI50" i="1"/>
  <c r="BI51" i="1"/>
  <c r="BI52" i="1"/>
  <c r="BI53" i="1"/>
  <c r="BI103" i="1"/>
  <c r="BI104" i="1"/>
  <c r="BI105" i="1"/>
  <c r="BI126" i="1"/>
  <c r="BI127" i="1"/>
  <c r="BI128" i="1"/>
  <c r="BI226" i="1"/>
  <c r="BI129" i="1"/>
  <c r="BI130" i="1"/>
  <c r="BI213" i="1"/>
  <c r="BI228" i="1"/>
  <c r="BI218" i="1"/>
  <c r="BI219" i="1"/>
  <c r="BI83" i="1"/>
  <c r="BI113" i="1"/>
  <c r="BI114" i="1"/>
  <c r="BI124" i="1"/>
  <c r="BI125" i="1"/>
  <c r="BI115" i="1"/>
  <c r="BI235" i="1"/>
  <c r="BI236" i="1"/>
  <c r="BI214" i="1"/>
  <c r="BI215" i="1"/>
  <c r="BI8" i="1"/>
  <c r="BI9" i="1"/>
  <c r="BI20" i="1"/>
  <c r="BI21" i="1"/>
  <c r="BI30" i="1"/>
  <c r="BI44" i="1"/>
  <c r="BI84" i="1"/>
  <c r="BI85" i="1"/>
  <c r="BI86" i="1"/>
  <c r="BI87" i="1"/>
  <c r="BI88" i="1"/>
  <c r="BI89" i="1"/>
  <c r="BI119" i="1"/>
  <c r="BI120" i="1"/>
  <c r="BI121" i="1"/>
  <c r="BI106" i="1"/>
  <c r="BI107" i="1"/>
  <c r="BI108" i="1"/>
  <c r="BI109" i="1"/>
  <c r="BI110" i="1"/>
  <c r="BI131" i="1"/>
  <c r="BI136" i="1"/>
  <c r="BI137" i="1"/>
  <c r="BI138" i="1"/>
  <c r="BI139" i="1"/>
  <c r="BI4" i="1"/>
  <c r="BI5" i="1"/>
  <c r="BI6"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206" i="1"/>
  <c r="BI90" i="1"/>
  <c r="BI207" i="1"/>
  <c r="BI24" i="1"/>
  <c r="BI38" i="1"/>
  <c r="BI25" i="1"/>
  <c r="BI26" i="1"/>
  <c r="BI27" i="1"/>
  <c r="BI28" i="1"/>
  <c r="BI29" i="1"/>
  <c r="BI116" i="1"/>
  <c r="BI42" i="1"/>
  <c r="BI132" i="1"/>
  <c r="BI133" i="1"/>
  <c r="BI134" i="1"/>
  <c r="BI229" i="1"/>
  <c r="BI230" i="1"/>
  <c r="BI208" i="1"/>
  <c r="BI216" i="1"/>
  <c r="BI231" i="1"/>
  <c r="BI123" i="1"/>
  <c r="BI209" i="1"/>
  <c r="BI31" i="1"/>
  <c r="BI92" i="1"/>
  <c r="BI210" i="1"/>
  <c r="BI12" i="1"/>
  <c r="BI13" i="1"/>
  <c r="BI14" i="1"/>
  <c r="BI15" i="1"/>
  <c r="BI16" i="1"/>
  <c r="BI17" i="1"/>
  <c r="BI18" i="1"/>
  <c r="BI19" i="1"/>
  <c r="BI122" i="1"/>
  <c r="BI10" i="1"/>
  <c r="BI101" i="1"/>
  <c r="BI102" i="1"/>
  <c r="BI94" i="1"/>
  <c r="BI217" i="1"/>
  <c r="BI211" i="1"/>
  <c r="BI212" i="1"/>
  <c r="BI237" i="1"/>
  <c r="BI54" i="1"/>
  <c r="BI55" i="1"/>
  <c r="BI56" i="1"/>
  <c r="BI32" i="1"/>
  <c r="BI33" i="1"/>
  <c r="BI34" i="1"/>
  <c r="BI35" i="1"/>
  <c r="BI22" i="1"/>
  <c r="BI23" i="1"/>
  <c r="BI36" i="1"/>
  <c r="BI37" i="1"/>
  <c r="BI111" i="1"/>
  <c r="BI112" i="1"/>
  <c r="BI117" i="1"/>
  <c r="BI118" i="1"/>
  <c r="BI135" i="1"/>
  <c r="BI43" i="1"/>
  <c r="BI220" i="1"/>
  <c r="BI232" i="1"/>
  <c r="BI198" i="1"/>
  <c r="BI227" i="1"/>
  <c r="BI199" i="1"/>
  <c r="BI221" i="1"/>
  <c r="BI200" i="1"/>
  <c r="BI222" i="1"/>
  <c r="BI201" i="1"/>
  <c r="BI223" i="1"/>
  <c r="BI202" i="1"/>
  <c r="BI224" i="1"/>
  <c r="BI203" i="1"/>
  <c r="BI204" i="1"/>
  <c r="BI225" i="1"/>
  <c r="BI205" i="1"/>
  <c r="BJ57" i="1"/>
  <c r="BJ93"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91" i="1"/>
  <c r="BJ100" i="1"/>
  <c r="BJ233" i="1"/>
  <c r="BJ95" i="1"/>
  <c r="BJ96" i="1"/>
  <c r="BJ97" i="1"/>
  <c r="BJ98" i="1"/>
  <c r="BJ99" i="1"/>
  <c r="BJ234" i="1"/>
  <c r="BJ45" i="1"/>
  <c r="BJ11" i="1"/>
  <c r="BJ7" i="1"/>
  <c r="BJ39" i="1"/>
  <c r="BJ40" i="1"/>
  <c r="BJ41" i="1"/>
  <c r="BJ47" i="1"/>
  <c r="BJ48" i="1"/>
  <c r="BJ49" i="1"/>
  <c r="BJ50" i="1"/>
  <c r="BJ51" i="1"/>
  <c r="BJ52" i="1"/>
  <c r="BJ53" i="1"/>
  <c r="BJ103" i="1"/>
  <c r="BJ104" i="1"/>
  <c r="BJ105" i="1"/>
  <c r="BJ126" i="1"/>
  <c r="BJ127" i="1"/>
  <c r="BJ128" i="1"/>
  <c r="BJ226" i="1"/>
  <c r="BJ129" i="1"/>
  <c r="BJ130" i="1"/>
  <c r="BJ213" i="1"/>
  <c r="BJ228" i="1"/>
  <c r="BJ218" i="1"/>
  <c r="BJ219" i="1"/>
  <c r="BJ83" i="1"/>
  <c r="BJ113" i="1"/>
  <c r="BJ114" i="1"/>
  <c r="BJ124" i="1"/>
  <c r="BJ125" i="1"/>
  <c r="BJ115" i="1"/>
  <c r="BJ235" i="1"/>
  <c r="BJ236" i="1"/>
  <c r="BJ214" i="1"/>
  <c r="BJ215" i="1"/>
  <c r="BJ8" i="1"/>
  <c r="BJ9" i="1"/>
  <c r="BJ20" i="1"/>
  <c r="BJ21" i="1"/>
  <c r="BJ30" i="1"/>
  <c r="BJ44" i="1"/>
  <c r="BJ84" i="1"/>
  <c r="BJ85" i="1"/>
  <c r="BJ86" i="1"/>
  <c r="BJ87" i="1"/>
  <c r="BJ88" i="1"/>
  <c r="BJ89" i="1"/>
  <c r="BJ119" i="1"/>
  <c r="BJ120" i="1"/>
  <c r="BJ121" i="1"/>
  <c r="BJ106" i="1"/>
  <c r="BJ107" i="1"/>
  <c r="BJ108" i="1"/>
  <c r="BJ109" i="1"/>
  <c r="BJ110" i="1"/>
  <c r="BJ131" i="1"/>
  <c r="BJ136" i="1"/>
  <c r="BJ137" i="1"/>
  <c r="BJ138" i="1"/>
  <c r="BJ139" i="1"/>
  <c r="BJ4" i="1"/>
  <c r="BJ5" i="1"/>
  <c r="BJ6"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206" i="1"/>
  <c r="BJ90" i="1"/>
  <c r="BJ207" i="1"/>
  <c r="BJ24" i="1"/>
  <c r="BJ38" i="1"/>
  <c r="BJ25" i="1"/>
  <c r="BJ26" i="1"/>
  <c r="BJ27" i="1"/>
  <c r="BJ28" i="1"/>
  <c r="BJ29" i="1"/>
  <c r="BJ116" i="1"/>
  <c r="BJ42" i="1"/>
  <c r="BJ132" i="1"/>
  <c r="BJ133" i="1"/>
  <c r="BJ134" i="1"/>
  <c r="BJ229" i="1"/>
  <c r="BJ230" i="1"/>
  <c r="BJ208" i="1"/>
  <c r="BJ216" i="1"/>
  <c r="BJ231" i="1"/>
  <c r="BJ123" i="1"/>
  <c r="BJ209" i="1"/>
  <c r="BJ31" i="1"/>
  <c r="BJ92" i="1"/>
  <c r="BJ210" i="1"/>
  <c r="BJ12" i="1"/>
  <c r="BJ13" i="1"/>
  <c r="BJ14" i="1"/>
  <c r="BJ15" i="1"/>
  <c r="BJ16" i="1"/>
  <c r="BJ17" i="1"/>
  <c r="BJ18" i="1"/>
  <c r="BJ19" i="1"/>
  <c r="BJ122" i="1"/>
  <c r="BJ10" i="1"/>
  <c r="BJ101" i="1"/>
  <c r="BJ102" i="1"/>
  <c r="BJ94" i="1"/>
  <c r="BJ217" i="1"/>
  <c r="BJ211" i="1"/>
  <c r="BJ212" i="1"/>
  <c r="BJ237" i="1"/>
  <c r="BJ54" i="1"/>
  <c r="BJ55" i="1"/>
  <c r="BJ56" i="1"/>
  <c r="BJ32" i="1"/>
  <c r="BJ33" i="1"/>
  <c r="BJ34" i="1"/>
  <c r="BJ35" i="1"/>
  <c r="BJ22" i="1"/>
  <c r="BJ23" i="1"/>
  <c r="BJ36" i="1"/>
  <c r="BJ37" i="1"/>
  <c r="BJ111" i="1"/>
  <c r="BJ112" i="1"/>
  <c r="BJ117" i="1"/>
  <c r="BJ118" i="1"/>
  <c r="BJ135" i="1"/>
  <c r="BJ43" i="1"/>
  <c r="BJ220" i="1"/>
  <c r="BJ232" i="1"/>
  <c r="BJ198" i="1"/>
  <c r="BJ227" i="1"/>
  <c r="BJ199" i="1"/>
  <c r="BJ221" i="1"/>
  <c r="BJ200" i="1"/>
  <c r="BJ222" i="1"/>
  <c r="BJ201" i="1"/>
  <c r="BJ223" i="1"/>
  <c r="BJ202" i="1"/>
  <c r="BJ224" i="1"/>
  <c r="BJ203" i="1"/>
  <c r="BJ204" i="1"/>
  <c r="BJ225" i="1"/>
  <c r="BJ205" i="1"/>
  <c r="BJ46" i="1"/>
  <c r="BI46" i="1"/>
  <c r="AZ46" i="1"/>
  <c r="BE46" i="1"/>
  <c r="AY46" i="1"/>
  <c r="AX46" i="1"/>
  <c r="AP46" i="1"/>
  <c r="AQ46" i="1"/>
  <c r="BQ46" i="1" s="1"/>
  <c r="AR46" i="1"/>
  <c r="AT46" i="1"/>
  <c r="AV46" i="1"/>
  <c r="AW46" i="1"/>
  <c r="BA46" i="1"/>
  <c r="BB46" i="1"/>
  <c r="BC46" i="1" s="1"/>
  <c r="BF46" i="1"/>
  <c r="BG46" i="1"/>
  <c r="BH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<sst xmlns="http://schemas.openxmlformats.org/spreadsheetml/2006/main" count="23159" uniqueCount="1067">
  <si>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</si>
  <si>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</si>
  <si>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</si>
  <si>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</si>
  <si>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</si>
  <si>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</si>
  <si>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</si>
  <si>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</si>
  <si>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</si>
  <si>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</si>
  <si>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</si>
  <si>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</si>
  <si>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</si>
  <si>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</si>
  <si>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</si>
  <si>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</si>
  <si>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</si>
  <si>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</si>
  <si>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</si>
  <si>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</si>
  <si>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</si>
  <si>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</si>
  <si>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</si>
  <si>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</si>
  <si>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</si>
  <si>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</si>
  <si>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</si>
  <si>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</si>
  <si>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</si>
  <si>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</si>
  <si>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</si>
  <si>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</si>
  <si>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</si>
  <si>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</si>
  <si>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</si>
  <si>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</si>
  <si>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</si>
  <si>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</si>
  <si>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</si>
  <si>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</si>
  <si>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</si>
  <si>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</si>
  <si>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</si>
  <si>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</si>
  <si>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</si>
  <si>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</si>
  <si>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</si>
  <si>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</si>
  <si>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</si>
  <si>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</si>
  <si>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</si>
  <si>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</si>
  <si>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</si>
  <si>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</si>
  <si>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</si>
  <si>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</si>
  <si>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</si>
  <si>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</si>
  <si>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</si>
  <si>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</si>
  <si>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</si>
  <si>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</si>
  <si>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</si>
  <si>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</si>
  <si>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</si>
  <si>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</si>
  <si>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</si>
  <si>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</si>
  <si>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</si>
  <si>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</si>
  <si>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</si>
  <si>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</si>
  <si>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</si>
  <si>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</si>
  <si>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</si>
  <si>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</si>
  <si>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</si>
  <si>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</si>
  <si>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</si>
  <si>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</si>
  <si>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</si>
  <si>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</si>
  <si>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</si>
  <si>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</si>
  <si>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</si>
  <si>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</si>
  <si>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</si>
  <si>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</si>
  <si>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</si>
  <si>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</si>
  <si>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</si>
  <si>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</si>
  <si>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</si>
  <si>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</si>
  <si>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</si>
  <si>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</si>
  <si>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</si>
  <si>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</si>
  <si>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</si>
  <si>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</si>
  <si>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</si>
  <si>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</si>
  <si>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</si>
  <si>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</si>
  <si>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</si>
  <si>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</si>
  <si>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</si>
  <si>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</si>
  <si>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</si>
  <si>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</si>
  <si>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</si>
  <si>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</si>
  <si>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</si>
  <si>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</si>
  <si>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</si>
  <si>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</si>
  <si>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</si>
  <si>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</si>
  <si>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</si>
  <si>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</si>
  <si>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</si>
  <si>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</si>
  <si>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</si>
  <si>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</si>
  <si>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</si>
  <si>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</si>
  <si>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</si>
  <si>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</si>
  <si>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</si>
  <si>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</si>
  <si>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</si>
  <si>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</si>
  <si>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</si>
  <si>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</si>
  <si>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</si>
  <si>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</si>
  <si>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</si>
  <si>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</si>
  <si>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</si>
  <si>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</si>
  <si>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</si>
  <si>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</si>
  <si>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</si>
  <si>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</si>
  <si>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</si>
  <si>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</si>
  <si>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</si>
  <si>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</si>
  <si>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</si>
  <si>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</si>
  <si>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</si>
  <si>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</si>
  <si>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</si>
  <si>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</si>
  <si>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</si>
  <si>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</si>
  <si>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</si>
  <si>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</si>
  <si>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</si>
  <si>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</si>
  <si>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</si>
  <si>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</si>
  <si>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</si>
  <si>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</si>
  <si>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</si>
  <si>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</si>
  <si>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</si>
  <si>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</si>
  <si>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</si>
  <si>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</si>
  <si>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</si>
  <si>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</si>
  <si>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</si>
  <si>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</si>
  <si>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</si>
  <si>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</si>
  <si>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</si>
  <si>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</si>
  <si>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</si>
  <si>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</si>
  <si>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</si>
  <si>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</si>
  <si>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</si>
  <si>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</si>
  <si>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</si>
  <si>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</si>
  <si>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</si>
  <si>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</si>
  <si>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</si>
  <si>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</si>
  <si>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</si>
  <si>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</si>
  <si>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</si>
  <si>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</si>
  <si>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</si>
  <si>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</si>
  <si>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</si>
  <si>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</si>
  <si>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</si>
  <si>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</si>
  <si>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</si>
  <si>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</si>
  <si>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</si>
  <si>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</si>
  <si>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</si>
  <si>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</si>
  <si>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</si>
  <si>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</si>
  <si>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</si>
  <si>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</si>
  <si>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</si>
  <si>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</si>
  <si>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</si>
  <si>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</si>
  <si>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</si>
  <si>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</si>
  <si>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</si>
  <si>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</si>
  <si>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</si>
  <si>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</si>
  <si>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</si>
  <si>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</si>
  <si>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</si>
  <si>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</si>
  <si>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</si>
  <si>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</si>
  <si>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</si>
  <si>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</si>
  <si>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</si>
  <si>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</si>
  <si>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</si>
  <si>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</si>
  <si>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</si>
  <si>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</si>
  <si>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</si>
  <si>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</si>
  <si>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</si>
  <si>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</si>
  <si>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</si>
  <si>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</si>
  <si>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</si>
  <si>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</si>
  <si>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</si>
  <si>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</si>
  <si>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</si>
  <si>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</si>
  <si>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</si>
  <si>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</si>
  <si>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</si>
  <si>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</si>
  <si>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</si>
  <si>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</si>
  <si>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</si>
  <si>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</si>
  <si>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</si>
  <si>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</si>
  <si>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</si>
  <si>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</si>
  <si>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</si>
  <si>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</si>
  <si>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</si>
  <si>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</si>
  <si>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</si>
  <si>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</si>
  <si>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</si>
  <si>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</si>
  <si>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</si>
  <si>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</si>
  <si>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</si>
  <si>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</si>
  <si>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</si>
  <si>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</si>
  <si>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</si>
  <si>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</si>
  <si>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</si>
  <si>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</si>
  <si>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</si>
  <si>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</si>
  <si>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</si>
  <si>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</si>
  <si>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</si>
  <si>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</si>
  <si>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</si>
  <si>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</si>
  <si>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</si>
  <si>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</si>
  <si>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</si>
  <si>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</si>
  <si>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</si>
  <si>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</si>
  <si>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</si>
  <si>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</si>
  <si>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</si>
  <si>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</si>
  <si>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</si>
  <si>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</si>
  <si>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</si>
  <si>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</si>
  <si>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</si>
  <si>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</si>
  <si>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</si>
  <si>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</si>
  <si>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</si>
  <si>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</si>
  <si>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</si>
  <si>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</si>
  <si>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</si>
  <si>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</si>
  <si>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</si>
  <si>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</si>
  <si>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</si>
  <si>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</si>
  <si>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</si>
  <si>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</si>
  <si>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</si>
  <si>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</si>
  <si>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</si>
  <si>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</si>
  <si>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</si>
  <si>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</si>
  <si>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</si>
  <si>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</si>
  <si>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</si>
  <si>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</si>
  <si>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</si>
  <si>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</si>
  <si>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</si>
  <si>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</si>
  <si>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</si>
  <si>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</si>
  <si>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</si>
  <si>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</si>
  <si>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</si>
  <si>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</si>
  <si>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</si>
  <si>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</si>
  <si>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</si>
  <si>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</si>
  <si>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</si>
  <si>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</si>
  <si>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</si>
  <si>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</si>
  <si>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</si>
  <si>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</si>
  <si>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</si>
  <si>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</si>
  <si>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</si>
  <si>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</si>
  <si>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</si>
  <si>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</si>
  <si>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</si>
  <si>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</si>
  <si>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</si>
  <si>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</si>
  <si>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</si>
  <si>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</si>
  <si>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</si>
  <si>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</si>
  <si>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</si>
  <si>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</si>
  <si>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</si>
  <si>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</si>
  <si>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</si>
  <si>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</si>
  <si>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</si>
  <si>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</si>
  <si>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</si>
  <si>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</si>
  <si>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</si>
  <si>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</si>
  <si>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</si>
  <si>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</si>
  <si>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</si>
  <si>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</si>
  <si>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</si>
  <si>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</si>
  <si>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</si>
  <si>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</si>
  <si>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</si>
  <si>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</si>
  <si>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</si>
  <si>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</si>
  <si>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</si>
  <si>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</si>
  <si>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</si>
  <si>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</si>
  <si>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</si>
  <si>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</si>
  <si>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</si>
  <si>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</si>
  <si>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</si>
  <si>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</si>
  <si>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</si>
  <si>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</si>
  <si>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</si>
  <si>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</si>
  <si>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</si>
  <si>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</si>
  <si>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</si>
  <si>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</si>
  <si>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</si>
  <si>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</si>
  <si>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</si>
  <si>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</si>
  <si>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</si>
  <si>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</si>
  <si>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</si>
  <si>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</si>
  <si>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</si>
  <si>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</si>
  <si>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</si>
  <si>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</si>
  <si>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</si>
  <si>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</si>
  <si>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</si>
  <si>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</si>
  <si>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</si>
  <si>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</si>
  <si>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</si>
  <si>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</si>
  <si>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</si>
  <si>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</si>
  <si>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</si>
  <si>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</si>
  <si>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</si>
  <si>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</si>
  <si>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</si>
  <si>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</si>
  <si>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</si>
  <si>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</si>
  <si>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</si>
  <si>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</si>
  <si>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</si>
  <si>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</si>
  <si>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</si>
  <si>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</si>
  <si>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</si>
  <si>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</si>
  <si>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</si>
  <si>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</si>
  <si>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</si>
  <si>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</si>
  <si>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</si>
  <si>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</si>
  <si>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</si>
  <si>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</si>
  <si>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</si>
  <si>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</si>
  <si>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</si>
  <si>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</si>
  <si>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</si>
  <si>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</si>
  <si>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</si>
  <si>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</si>
  <si>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</si>
  <si>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</si>
  <si>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</si>
  <si>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</si>
  <si>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</si>
  <si>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</si>
  <si>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</si>
  <si>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</si>
  <si>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</si>
  <si>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</si>
  <si>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</si>
  <si>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</si>
  <si>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</si>
  <si>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</si>
  <si>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</si>
  <si>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</si>
  <si>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</si>
  <si>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</si>
  <si>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</si>
  <si>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</si>
  <si>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</si>
  <si>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</si>
  <si>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</si>
  <si>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</si>
  <si>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</si>
  <si>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</si>
  <si>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</si>
  <si>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</si>
  <si>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</si>
  <si>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</si>
  <si>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</si>
  <si>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</si>
  <si>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</si>
  <si>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</si>
  <si>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</si>
  <si>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</si>
  <si>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</si>
  <si>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</si>
  <si>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</si>
  <si>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</si>
  <si>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</si>
  <si>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</si>
  <si>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</si>
  <si>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</si>
  <si>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</si>
  <si>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</si>
  <si>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</si>
  <si>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</si>
  <si>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</si>
  <si>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</si>
  <si>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</si>
  <si>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</si>
  <si>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</si>
  <si>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</si>
  <si>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</si>
  <si>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</si>
  <si>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</si>
  <si>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</si>
  <si>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</si>
  <si>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</si>
  <si>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</si>
  <si>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</si>
  <si>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</si>
  <si>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</si>
  <si>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</si>
  <si>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</si>
  <si>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</si>
  <si>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</si>
  <si>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</si>
  <si>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</si>
  <si>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</si>
  <si>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</si>
  <si>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</si>
  <si>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</si>
  <si>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</si>
  <si>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</si>
  <si>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</si>
  <si>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</si>
  <si>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</si>
  <si>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</si>
  <si>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</si>
  <si>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</si>
  <si>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</si>
  <si>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</si>
  <si>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</si>
  <si>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</si>
  <si>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</si>
  <si>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</si>
  <si>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</si>
  <si>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</si>
  <si>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</si>
  <si>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</si>
  <si>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</si>
  <si>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</si>
  <si>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</si>
  <si>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</si>
  <si>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</si>
  <si>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</si>
  <si>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</si>
  <si>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</si>
  <si>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</si>
  <si>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</si>
  <si>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</si>
  <si>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</si>
  <si>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</si>
  <si>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</si>
  <si>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</si>
  <si>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</si>
  <si>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</si>
  <si>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</si>
  <si>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</si>
  <si>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</si>
  <si>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</si>
  <si>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</si>
  <si>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</si>
  <si>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</si>
  <si>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</si>
  <si>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</si>
  <si>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</si>
  <si>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</si>
  <si>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</si>
  <si>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</si>
  <si>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</si>
  <si>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</si>
  <si>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</si>
  <si>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</si>
  <si>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</si>
  <si>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</si>
  <si>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</si>
  <si>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</si>
  <si>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</si>
  <si>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</si>
  <si>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</si>
  <si>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</si>
  <si>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</si>
  <si>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</si>
  <si>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</si>
  <si>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</si>
  <si>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</si>
  <si>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</si>
  <si>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</si>
  <si>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</si>
  <si>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</si>
  <si>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</si>
  <si>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</si>
  <si>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</si>
  <si>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</si>
  <si>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</si>
  <si>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</si>
  <si>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</si>
  <si>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</si>
  <si>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</si>
  <si>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</si>
  <si>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</si>
  <si>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</si>
  <si>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</si>
  <si>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</si>
  <si>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</si>
  <si>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</si>
  <si>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</si>
  <si>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</si>
  <si>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</si>
  <si>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</si>
  <si>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</si>
  <si>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</si>
  <si>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</si>
  <si>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</si>
  <si>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</si>
  <si>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</si>
  <si>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</si>
  <si>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</si>
  <si>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</si>
  <si>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</si>
  <si>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</si>
  <si>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</si>
  <si>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</si>
  <si>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</si>
  <si>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</si>
  <si>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</si>
  <si>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</si>
  <si>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</si>
  <si>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</si>
  <si>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</si>
  <si>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</si>
  <si>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</si>
  <si>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</si>
  <si>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</si>
  <si>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</si>
  <si>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</si>
  <si>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</si>
  <si>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</si>
  <si>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</si>
  <si>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</si>
  <si>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</si>
  <si>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</si>
  <si>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</si>
  <si>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</si>
  <si>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</si>
  <si>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</si>
  <si>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</si>
  <si>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</si>
  <si>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</si>
  <si>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</si>
  <si>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</si>
  <si>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</si>
  <si>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</si>
  <si>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</si>
  <si>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</si>
  <si>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</si>
  <si>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</si>
  <si>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</si>
  <si>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</si>
  <si>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</si>
  <si>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</si>
  <si>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</si>
  <si>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</si>
  <si>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</si>
  <si>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</si>
  <si>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</si>
  <si>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</si>
  <si>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</si>
  <si>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</si>
  <si>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</si>
  <si>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</si>
  <si>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</si>
  <si>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</si>
  <si>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</si>
  <si>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</si>
  <si>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</si>
  <si>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</si>
  <si>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</si>
  <si>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</si>
  <si>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</si>
  <si>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</si>
  <si>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</si>
  <si>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</si>
  <si>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</si>
  <si>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</si>
  <si>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</si>
  <si>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</si>
  <si>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</si>
  <si>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</si>
  <si>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</si>
  <si>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</si>
  <si>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</si>
  <si>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</si>
  <si>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</si>
  <si>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</si>
  <si>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</si>
  <si>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</si>
  <si>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</si>
  <si>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</si>
  <si>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</si>
  <si>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</si>
  <si>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</si>
  <si>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</si>
  <si>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</si>
  <si>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</si>
  <si>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</si>
  <si>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</si>
  <si>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</si>
  <si>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</si>
  <si>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</si>
  <si>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</si>
  <si>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</si>
  <si>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</si>
  <si>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</si>
  <si>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</si>
  <si>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</si>
  <si>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</si>
  <si>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</si>
  <si>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</si>
  <si>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</si>
  <si>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</si>
  <si>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</si>
  <si>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</si>
  <si>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</si>
  <si>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</si>
  <si>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</si>
  <si>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</si>
  <si>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</si>
  <si>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</si>
  <si>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</si>
  <si>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</si>
  <si>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</si>
  <si>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</si>
  <si>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</si>
  <si>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</si>
  <si>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</si>
  <si>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</si>
  <si>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</si>
  <si>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</si>
  <si>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</si>
  <si>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</si>
  <si>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</si>
  <si>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</si>
  <si>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</si>
  <si>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</si>
  <si>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</si>
  <si>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</si>
  <si>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</si>
  <si>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</si>
  <si>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</si>
  <si>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</si>
  <si>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</si>
  <si>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</si>
  <si>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</si>
  <si>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</si>
  <si>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</si>
  <si>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</si>
  <si>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</si>
  <si>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</si>
  <si>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</si>
  <si>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</si>
  <si>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</si>
  <si>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</si>
  <si>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</si>
  <si>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</si>
  <si>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</si>
  <si>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</si>
  <si>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</si>
  <si>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</si>
  <si>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</si>
  <si>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</si>
  <si>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</si>
  <si>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</si>
  <si>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</si>
  <si>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</si>
  <si>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</si>
  <si>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</si>
  <si>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</si>
  <si>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</si>
  <si>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</si>
  <si>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</si>
  <si>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</si>
  <si>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</si>
  <si>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</si>
  <si>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</si>
  <si>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</si>
  <si>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</si>
  <si>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</si>
  <si>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</si>
  <si>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</si>
  <si>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</si>
  <si>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</si>
  <si>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</si>
  <si>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</si>
  <si>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</si>
  <si>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</si>
  <si>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</si>
  <si>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</si>
  <si>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</si>
  <si>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</si>
  <si>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</si>
  <si>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</si>
  <si>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</si>
  <si>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</si>
  <si>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</si>
  <si>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</si>
  <si>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</si>
  <si>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</si>
  <si>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</si>
  <si>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</si>
  <si>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</si>
  <si>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</si>
  <si>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</si>
  <si>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</si>
  <si>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</si>
  <si>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</si>
  <si>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</si>
  <si>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</si>
  <si>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</si>
  <si>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</si>
  <si>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</si>
  <si>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</si>
  <si>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</si>
  <si>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</si>
  <si>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</si>
  <si>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</si>
  <si>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</si>
  <si>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</si>
  <si>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</si>
  <si>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</si>
  <si>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</si>
  <si>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</si>
  <si>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</si>
  <si>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</si>
  <si>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</si>
  <si>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</si>
  <si>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</si>
  <si>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</si>
  <si>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</si>
  <si>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</si>
  <si>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</si>
  <si>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</si>
  <si>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</si>
  <si>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</si>
  <si>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</si>
  <si>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</si>
  <si>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</si>
  <si>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</si>
  <si>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</si>
  <si>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</si>
  <si>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</si>
  <si>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</si>
  <si>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</si>
  <si>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</si>
  <si>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</si>
  <si>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</si>
  <si>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</si>
  <si>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</si>
  <si>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</si>
  <si>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</si>
  <si>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</si>
  <si>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</si>
  <si>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</si>
  <si>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</si>
  <si>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</si>
  <si>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</si>
  <si>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</si>
  <si>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</si>
  <si>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</si>
  <si>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</si>
  <si>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</si>
  <si>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</si>
  <si>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</si>
  <si>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</si>
  <si>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</si>
  <si>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</si>
  <si>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</si>
  <si>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</si>
  <si>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</si>
  <si>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</si>
  <si>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</si>
  <si>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</si>
  <si>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</si>
  <si>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</si>
  <si>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</si>
  <si>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</si>
  <si>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</si>
  <si>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</si>
  <si>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</si>
  <si>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</si>
  <si>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Baidoa/Isha/Laanta 5Aad - NA-3802-X04-008</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</si>
  <si>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</si>
  <si>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</si>
  <si>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</si>
  <si>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</si>
  <si>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</si>
  <si>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</si>
  <si>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</si>
  <si>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Construction of 450 permanent Shelters (two-room shelters with Veranda)</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</si>
  <si>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</si>
  <si>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</si>
  <si>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</si>
  <si>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</si>
  <si>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</si>
  <si>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</si>
  <si>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</si>
  <si>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</si>
  <si>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</si>
  <si>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</si>
  <si>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</si>
  <si>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</si>
  <si>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</si>
  <si>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Markabka</t>
  </si>
  <si>
    <t>Dhabarmac</t>
  </si>
  <si>
    <t>Dhararwayne</t>
  </si>
  <si>
    <t>Distribution of 500 Emergency Shelter Kits</t>
  </si>
  <si>
    <t>Distribution of 1100 NFI kits</t>
  </si>
  <si>
    <t>Distribution of 1100 Non-Food Items</t>
  </si>
  <si>
    <t>UNHCR plan to provide 500 NFI Kits through CBI to Person with Specific Needs (PSN)  affected by COVID-19 in Dollow</t>
  </si>
  <si>
    <t>107 Permanent Shelters Construction(Two- roomed shelters</t>
  </si>
  <si>
    <t>45 Months</t>
  </si>
  <si>
    <t>200  Permanent Shelters Construction(Two- roomed shelters</t>
  </si>
  <si>
    <t>4,000 NFI Kits  in Mogadishu ( 2000-Beletwein, 750 Baardhhere, 750 Bardale &amp;500 Mogadishu)</t>
  </si>
  <si>
    <t>500 Portable Solar Lamps in Warehouse in Mogadishu</t>
  </si>
  <si>
    <t>528 Refugee Housing Units, on permanent foundations in Baidoa/Mogadishu.</t>
  </si>
  <si>
    <t>625 NFI Kits  in Dollow</t>
  </si>
  <si>
    <t xml:space="preserve">140 Family Tents in the warehouse in  Hargeisa </t>
  </si>
  <si>
    <t xml:space="preserve">1,500 Solar Lamps, portable Led in warehouse in  Hargeisa </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</si>
  <si>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</si>
  <si>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</si>
  <si>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</si>
  <si>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</si>
  <si>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</si>
  <si>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</si>
  <si>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</si>
  <si>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</si>
  <si>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</si>
  <si>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</si>
  <si>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</si>
  <si>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</si>
  <si>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</si>
  <si>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mobilization wa done,Mansons tarining was conducted and construction of shelters are on going.</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</si>
  <si>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</si>
  <si>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</si>
  <si>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</si>
  <si>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</si>
  <si>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</si>
  <si>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</si>
  <si>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</si>
  <si>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</si>
  <si>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</si>
  <si>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</si>
  <si>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</si>
  <si>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</si>
  <si>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</si>
  <si>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</si>
  <si>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</si>
  <si>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</si>
  <si>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</si>
  <si>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</si>
  <si>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</si>
  <si>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</si>
  <si>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</si>
  <si>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</si>
  <si>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</si>
  <si>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</si>
  <si>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</si>
  <si>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</si>
  <si>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</si>
  <si>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Cash + In-</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</si>
  <si>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</si>
  <si>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</si>
  <si>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</si>
  <si>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</si>
  <si>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</si>
  <si>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</si>
  <si>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</si>
  <si>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</si>
  <si>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</si>
  <si>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</si>
  <si>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</si>
  <si>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</si>
  <si>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</si>
  <si>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</si>
  <si>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</si>
  <si>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</si>
  <si>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</si>
  <si>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</si>
  <si>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</si>
  <si>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</si>
  <si>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</si>
  <si>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</si>
  <si>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</si>
  <si>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</si>
  <si>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</si>
  <si>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</si>
  <si>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</si>
  <si>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</si>
  <si>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</si>
  <si>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</si>
  <si>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</si>
  <si>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</si>
  <si>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</si>
  <si>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</si>
  <si>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</si>
  <si>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</si>
  <si>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</si>
  <si>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</si>
  <si>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</si>
  <si>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</si>
  <si>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</si>
  <si>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</si>
  <si>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</si>
  <si>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</si>
  <si>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</si>
  <si>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</si>
  <si>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</si>
  <si>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</si>
  <si>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</si>
  <si>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</si>
  <si>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</si>
  <si>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</si>
  <si>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</si>
  <si>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</si>
  <si>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</si>
  <si>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</si>
  <si>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</si>
  <si>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</si>
  <si>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</si>
  <si>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</si>
  <si>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</si>
  <si>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</si>
  <si>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</si>
  <si>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</si>
  <si>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</si>
  <si>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</si>
  <si>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VAD</t>
  </si>
  <si>
    <t>VAD Contrubution</t>
  </si>
  <si>
    <t>1Month</t>
  </si>
  <si>
    <t>Jiliyaale IDPs is Host Commuty IDPs Near Fomer Sugar Industry Jowhar</t>
  </si>
  <si>
    <t xml:space="preserve">Floods effect People </t>
  </si>
  <si>
    <t>vad.org@hotmail.com</t>
  </si>
  <si>
    <t xml:space="preserve">Need for Emergency Shelter </t>
  </si>
  <si>
    <t>2Months</t>
  </si>
  <si>
    <t>Aqab Dheer is Host Communicty Central Located in kahda wich contains two ( Aya-ayow and Arjeegley)</t>
  </si>
  <si>
    <t>Here we don't have Kaxda District as one of the districts project is targeting then we used Mogadishu instead.</t>
  </si>
  <si>
    <t>Towfiiq Umberella  is Host Communicty Central Located in kahda wich contains( kamil,golool dheere,maryamo)</t>
  </si>
  <si>
    <t>Bulo Sheik IDPs is Host Communicty Central Located in kahda wich contains ( Bil Khayr, Bil Nor, Garab Bandiiro,Madax Maroodi)</t>
  </si>
  <si>
    <t>Fiidow IDPs Center is Host Communicty Central Located in kahda wich contains( Xalane, Cawaale ,Ciyow, Foos)</t>
  </si>
  <si>
    <t>Imaan IDPs Center is Host Communicty Central Located in kahda wich contains( Gallad,Wardheere,Xiingaduud))</t>
  </si>
  <si>
    <t>Dhiqooley IDPs Center is Host Communicty Central Located in kahda wich contains( Biyo -Cagaar iy Garas Maceey)</t>
  </si>
  <si>
    <t>Feynuus IDPs Center is Host Communicty Central Located in kahda wich contains(Al-Hindi,Deegaan,Raqayle and Maysaare)</t>
  </si>
  <si>
    <t>HAPEN</t>
  </si>
  <si>
    <t>Distribution of emergency shelter kits</t>
  </si>
  <si>
    <t>Beneficiary selection completed</t>
  </si>
  <si>
    <t>Information on selection and support given</t>
  </si>
  <si>
    <t>CRFM desks, hotline</t>
  </si>
  <si>
    <t>info@hapen-hapen.org</t>
  </si>
  <si>
    <t>Gardabeelyereey - NA-3801-W12-002</t>
  </si>
  <si>
    <t>Beneficary selection ongoing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</si>
</sst>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6">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123.435231134259" createdVersion="6" refreshedVersion="6" minRefreshableVersion="3" recordCount="601"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5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NonDate="0" containsString="0" containsBlank="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0-11-17T00:00:00"/>
    </cacheField>
    <cacheField name="End date/estimated end date  (mmyy)1" numFmtId="14">
      <sharedItems containsSemiMixedTypes="0" containsNonDate="0" containsDate="1" containsString="0" minDate="2019-01-15T00:00:00" maxDate="2022-08-01T00:00:00"/>
    </cacheField>
    <cacheField name="Y_COORD1" numFmtId="0">
      <sharedItems containsString="0" containsBlank="1" containsNumber="1" minValue="-0.36029" maxValue="11.96039"/>
    </cacheField>
    <cacheField name="X_COORD1" numFmtId="0">
      <sharedItems containsString="0" containsBlank="1"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2">
        <s v="CCBRS"/>
        <s v="UNHCR"/>
        <s v="AVORD"/>
        <s v="NRC"/>
        <s v="ACTED"/>
        <s v="SSWC"/>
        <s v="DRC"/>
        <s v="IOM"/>
        <s v="ORDO"/>
        <s v="AYUUB"/>
        <s v="Direct Aid Kuwait"/>
        <s v="CWW"/>
        <s v="DKH"/>
        <s v="HINNA"/>
        <s v="WRRS"/>
        <s v="Human Appeal"/>
        <s v="VAD"/>
        <s v="ACF"/>
        <s v="HAPEN"/>
        <s v="ARC" u="1"/>
        <s v="Concern WW" u="1"/>
        <s v="CARE" u="1"/>
      </sharedItems>
    </cacheField>
    <cacheField name="IP2" numFmtId="0">
      <sharedItems count="31">
        <s v="CCBRS"/>
        <s v="ARC"/>
        <s v="AVORD"/>
        <s v="NRC"/>
        <s v="ACTED"/>
        <s v="SSWC"/>
        <s v="DRC"/>
        <s v="IOM"/>
        <s v="UNHCR"/>
        <s v="ORDO"/>
        <s v="AYUUB"/>
        <s v="Direct Aid Somalia"/>
        <s v="SADO"/>
        <s v="INTERSOS"/>
        <s v="WISE"/>
        <s v="CWW"/>
        <s v="SYPD"/>
        <s v="Human Appeal"/>
        <s v="HINNA"/>
        <s v="Juba Foundation"/>
        <s v="PSA"/>
        <s v="SWDC"/>
        <s v="WRRS"/>
        <s v="SWSCRI"/>
        <s v="VAD"/>
        <s v="HAPEN"/>
        <s v="Qatar Charity" u="1"/>
        <s v="Concern WW"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24">
        <s v="SHF"/>
        <s v="Unknown"/>
        <s v="UNHabitat"/>
        <s v="DFID"/>
        <s v="ECHO"/>
        <s v="AMISOM/Republic of South Korea"/>
        <s v="OFDA"/>
        <s v="Kuwaiti Society"/>
        <s v="Irish Aid/DFID"/>
        <s v="ACT Alliance"/>
        <s v="CERF"/>
        <s v="UNHCR"/>
        <s v="Qatar Foundation"/>
        <s v="DFID Early Solution"/>
        <s v="Local donor"/>
        <s v="DIFD"/>
        <s v="DFID DS"/>
        <s v="DANIDA"/>
        <s v="Human Appeal France"/>
        <s v="VAD Contrubution"/>
        <s v="N/A"/>
        <s v="DINIDA" u="1"/>
        <s v="Human Appeal (HQ)" u="1"/>
        <s v="ECHO/ CERF/ DFID" u="1"/>
      </sharedItems>
    </cacheField>
    <cacheField name="Crisis2" numFmtId="0">
      <sharedItems count="10">
        <s v="Flood"/>
        <s v="Drought"/>
        <s v="Return"/>
        <s v="Conflict/Insecurity"/>
        <s v="Protracted"/>
        <s v="Relocation"/>
        <s v="Fire"/>
        <s v="Eviction"/>
        <s v="COVID-19"/>
        <s v="N/A"/>
      </sharedItems>
    </cacheField>
    <cacheField name="Status2" numFmtId="17">
      <sharedItems count="3">
        <s v="Completed"/>
        <s v="Ongoing"/>
        <s v="Planned"/>
      </sharedItems>
    </cacheField>
    <cacheField name="BeneficiaryType2" numFmtId="165">
      <sharedItems count="8">
        <s v="NIDP"/>
        <s v="RRET"/>
        <s v="PIDP"/>
        <s v="HOST"/>
        <s v="EVIC"/>
        <s v="IRET"/>
        <s v="N/A" u="1"/>
        <e v="#N/A" u="1"/>
      </sharedItems>
    </cacheField>
    <cacheField name="RuralUrban2" numFmtId="0">
      <sharedItems count="4">
        <s v="Mixed"/>
        <s v="Urban"/>
        <s v="Rural"/>
        <s v="N/A"/>
      </sharedItems>
    </cacheField>
    <cacheField name="Modality2" numFmtId="0">
      <sharedItems count="4">
        <s v="Cash"/>
        <s v="In-Kind"/>
        <s v="Cash + In-"/>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47">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Afgooye"/>
        <s v="Luuq"/>
        <s v="Garbahaarey"/>
        <s v="Taleex"/>
        <s v="Hobyo"/>
        <s v="Diinsoor"/>
        <s v="Dhuusamarreeb" u="1"/>
        <e v="#N/A" u="1"/>
        <s v="Kurtunwaarey" u="1"/>
      </sharedItems>
    </cacheField>
    <cacheField name="Location2" numFmtId="0">
      <sharedItems count="267">
        <s v="N/A"/>
        <s v="Kormari/Humow Bay" u="1"/>
        <s v="Dusta - NA-3805-A30-003" u="1"/>
        <s v="Salaxley - NC-3810-Z16-001" u="1"/>
        <s v="Gaalkacyo - NB-3808-F21-001" u="1"/>
        <s v="Kurman" u="1"/>
        <s v="Shiilow" u="1"/>
        <s v="Barakaley" u="1"/>
        <s v="Biyoley - NA-3801-Z33-007" u="1"/>
        <s v="Boocame - NC-3816-Q32-001" u="1"/>
        <s v="Walaq 1" u="1"/>
        <s v="Geba Gebo and Alla-aamin" u="1"/>
        <s v="War-Isaaq - NA-3805-B32-010" u="1"/>
        <s v="11 Janayo IDP - NA-3802-X04-103" u="1"/>
        <s v="Jowhar Soomaali - NA-3807-F12-007" u="1"/>
        <s v="Raydab Qondhoole" u="1"/>
        <s v="Bulo Burto - NA-3803-D13-001" u="1"/>
        <s v="Buulo Duuf - NA-3805-A32-005" u="1"/>
        <s v="Caytiro" u="1"/>
        <s v="Koban Dhere 2" u="1"/>
        <s v="Badhan - NC-3905-G08-001" u="1"/>
        <s v="Bacaad" u="1"/>
        <s v="Cadaani" u="1"/>
        <s v="Waberi 2" u="1"/>
        <s v="Tawakal 3 Diinsor" u="1"/>
        <s v="Shoodhe - NC-3812-Q19-001" u="1"/>
        <s v="Garas-Goof - NA-3802-W02-006" u="1"/>
        <s v="Qoryooley/Wadajir - NA-3810-F23-016" u="1"/>
        <s v="Naxariis" u="1"/>
        <s v="Gargaara - NC-3806-S07-001" u="1"/>
        <s v="Carshe" u="1"/>
        <s v="Dugsilow" u="1"/>
        <s v="Meegagle" u="1"/>
        <s v="Beden Bedaay" u="1"/>
        <s v="Buufow Bacaad" u="1"/>
        <s v="Xaabbo - NC-3902-M23-001" u="1"/>
        <s v="Qoryooley/Halane - NA-3810-F23-019" u="1"/>
        <s v="Laas Caanood - NC-3816-N19-001" u="1"/>
        <s v="Busley" u="1"/>
        <s v="Dildishi" u="1"/>
        <s v="Lowilskirogow 2" u="1"/>
        <s v="Cusman Qule - NA-3810-F28-002" u="1"/>
        <s v="Nebsoy" u="1"/>
        <s v="Bulafaturo" u="1"/>
        <s v="Bareeda - NC-3903-D02-001" u="1"/>
        <s v="October IDP - NC-3811-M13-101" u="1"/>
        <s v="Buufow-Shiidka - NA-3810-G24-008" u="1"/>
        <s v="Bulo Nooto, Bulo jawaan, Gurmad, daryeel, Qorahey, hiran 2" u="1"/>
        <s v="Doofil" u="1"/>
        <s v="Dabbadey" u="1"/>
        <s v="Abaqbanow" u="1"/>
        <s v="Hareera Jiife" u="1"/>
        <s v="Tagaal - NA-3802-M09-002" u="1"/>
        <s v="Kurtun" u="1"/>
        <s v="Oomane" u="1"/>
        <s v="Doolawe" u="1"/>
        <s v="Goob Roon" u="1"/>
        <s v="Tawakal 2 Dinsor" u="1"/>
        <s v="Ayle" u="1"/>
        <s v="Farjano" u="1"/>
        <s v="Dolandoole 3" u="1"/>
        <s v="Nurta Taliyow" u="1"/>
        <s v="Dhahar - NC-3909-G19-001" u="1"/>
        <s v="Ceel Gedow" u="1"/>
        <s v="Buulo Fuur - NA-3801-V29-001" u="1"/>
        <s v="Bandarbayla - NC-3810-N29-001" u="1"/>
        <s v="Baidoa/Bardaale/Laanta 6A - NA-3801-Y31-004" u="1"/>
        <s v="Bulo Agoon, Dayah, samawade, syl, alla Amin, orshe, alla Amin 2, samawed 2" u="1"/>
        <s v="Iskari" u="1"/>
        <s v="Barkadle" u="1"/>
        <s v="Roobdaye" u="1"/>
        <s v="Baal Guri" u="1"/>
        <s v="GalowGaab" u="1"/>
        <s v="Garas goof" u="1"/>
        <s v="Sheikh - NC-3811-B04-001" u="1"/>
        <s v="Baidoa/Isha/Laanta 5Aad - NA-3802-X04-008" u="1"/>
        <s v="Degan bile" u="1"/>
        <s v="Gosha iyo Gindhiga" u="1"/>
        <s v="Idale - NA-3805-G30-001" u="1"/>
        <s v="Doori Weeri" u="1"/>
        <s v="Xudur - NB-3814-X09-002" u="1"/>
        <s v="Mogadishu - NA-3807-Z08-001" u="1"/>
        <s v="Maxamuud Haybe/M. Mooye - NC-3810-L13-001" u="1"/>
        <s v="Baxnano" u="1"/>
        <s v="Bula Cadey" u="1"/>
        <s v="Maka dhogol 2" u="1"/>
        <s v="Ceel Bay - NA-3805-F29-002" u="1"/>
        <s v="Al Rahman" u="1"/>
        <s v="Buulo qorax" u="1"/>
        <s v="Buufow Bacaad - NA-3810-F28-001" u="1"/>
        <s v="Jakatoon" u="1"/>
        <s v="Hadhkadhere" u="1"/>
        <s v="Siiga dheer 2" u="1"/>
        <s v="Kalkaal" u="1"/>
        <s v="Kundeeq" u="1"/>
        <s v="Tosilow" u="1"/>
        <s v="Dondherow" u="1"/>
        <s v="Yaarbiyow - NA-3802-T01-007" u="1"/>
        <s v="Matanaha" u="1"/>
        <s v="Bali-Mataan" u="1"/>
        <s v="Taleex - NC-3909-W10-001" u="1"/>
        <s v="Malawley - NC-3810-L10-001" u="1"/>
        <s v="Sarman Jeel, Madaraan Degeen, Haruka Hirow, Awoodimow, Abal-5 , Koban dheere, Elbeti-1 , Balanbasha, Tufka, Hassan Mumin, Idaale -1, Tawakal Gurbaan, Galooshe, Iri-rog win, Sagam, Jawari, Gagal onle 2" u="1"/>
        <s v="Barwaqo" u="1"/>
        <s v="Kalamey" u="1"/>
        <s v="Sarman Dheer" u="1"/>
        <s v="Aw Xalow - NA-3811-D01-001" u="1"/>
        <s v="Dabeylow - NA-3802-U03-003" u="1"/>
        <s v="Hanano 2 (2) IDP - NA-3802-W04-105" u="1"/>
        <s v="Daud Buule,Aanoole, Awdiirow, Maynuun, Tendhada, 5ta Kulan, Xudur Weyne, Bakaal, Muuri, Malable, Cagaboorey" u="1"/>
        <s v="Gumar" u="1"/>
        <s v="Saydheelow" u="1"/>
        <s v="Dhararwayne" u="1"/>
        <s v="Doonsubagle" u="1"/>
        <s v="Hargeysa - NC-3810-L13-019" u="1"/>
        <s v="Waday Roma - NA-3802-L02-002" u="1"/>
        <s v="Cusmaan Qunle" u="1"/>
        <s v="Halul iyo Harqan" u="1"/>
        <s v="Doolow - NB-3813-W02-001" u="1"/>
        <s v="Adhicadeeye - NC-3816-H15-001" u="1"/>
        <s v="Bilcil" u="1"/>
        <s v="Galbet" u="1"/>
        <s v="Hawa Tako" u="1"/>
        <s v="Mogar Arow" u="1"/>
        <s v="Tawakal IDP - NA-3802-X04-102" u="1"/>
        <s v="Buulo Siidow - NA-3810-F23-020" u="1"/>
        <s v="Sarmaan-Dheer - NA-3801-T30-001" u="1"/>
        <s v="Duste" u="1"/>
        <s v="Bula garas" u="1"/>
        <s v="Marka - NA-3810-G28-001" u="1"/>
        <s v="Dhobley - NA-3716-Q12-001" u="1"/>
        <s v="Abal 3" u="1"/>
        <s v="Wadajir" u="1"/>
        <s v="Alla-amin" u="1"/>
        <s v="Cadileey" u="1"/>
        <s v="Calanley" u="1"/>
        <s v="Hereeri Jiif" u="1"/>
        <s v="Riikoy - NA-3805-C32-002" u="1"/>
        <s v="Eeyle" u="1"/>
        <s v="Haran Mandhere" u="1"/>
        <s v="Ayax IDP - NC-3810-M12-100" u="1"/>
        <s v="Haarlo(Kormari) - NA-3805-C32-003" u="1"/>
        <s v="Masawa2" u="1"/>
        <s v="If iyo Akhiro" u="1"/>
        <s v="Gaalkacyo/Garsoor, Horumar - NB-3808-F21-003" u="1"/>
        <s v="Dugane" u="1"/>
        <s v="Airstrip" u="1"/>
        <s v="Kismayo - SA-3801-J13-001" u="1"/>
        <s v="Xaafuun - NC-3907-P06-003" u="1"/>
        <s v="Buulo-Eeylee/Buulo Jadiid - NA-3801-T33-007" u="1"/>
        <s v="Yaaqle" u="1"/>
        <s v="Barariye" u="1"/>
        <s v="Markabka" u="1"/>
        <s v="Baidoa - NA-3802-X04-001" u="1"/>
        <s v="ADC IDP - NA-3802-X04-110" u="1"/>
        <s v="Dhuusamarreeb - NB-3811-M31-001" u="1"/>
        <s v="Doodey" u="1"/>
        <s v="Berdale" u="1"/>
        <s v="Duwi Gaas" u="1"/>
        <s v="Aboore" u="1"/>
        <s v="Abeylow" u="1"/>
        <s v="Qoryooley - NA-3810-F23-018" u="1"/>
        <s v="State House IDP - NC-3810-L12-100" u="1"/>
        <s v="Jumbur" u="1"/>
        <s v="Arshaan" u="1"/>
        <s v="New Kismayo" u="1"/>
        <s v="Agli Iyo Awdheere" u="1"/>
        <s v="Daynile - NA-3807-Z08-005" u="1"/>
        <s v="Wanla Weyn/Bakaal - NA-3806-K31-002" u="1"/>
        <s v="War Harqan" u="1"/>
        <s v="Irriroogwiin" u="1"/>
        <s v="Tabarow - NA-3802-N02-004" u="1"/>
        <s v="Geba Gebo - NC-3811-E20-001" u="1"/>
        <s v="Belet Weyne - NB-3815-G05-001" u="1"/>
        <s v="Bali-Gubadle" u="1"/>
        <s v="Gobley - NA-3802-U02-004" u="1"/>
        <s v="Baidoa/Bardaale/Laanta 4A - NA-3801-Y31-008" u="1"/>
        <s v="Gulwade" u="1"/>
        <s v="Mubarak" u="1"/>
        <s v="Towfiiq" u="1"/>
        <s v="Aw Yaalle" u="1"/>
        <s v="Ceel Barde - NB-3814-E04-001" u="1"/>
        <s v="Kaskey" u="1"/>
        <s v="Calanfuto" u="1"/>
        <s v="Salamey 1 IDP - NA-3802-X04-101" u="1"/>
        <s v="Sagam" u="1"/>
        <s v="Iri Roog" u="1"/>
        <s v="Jubada Dhaxe" u="1"/>
        <s v="Berbera - NC-3807-P01-005" u="1"/>
        <s v="Masawa" u="1"/>
        <s v="Beraale Bay" u="1"/>
        <s v="Qaboobe" u="1"/>
        <s v="Eilahelay" u="1"/>
        <s v="Lughaye - NC-3806-H10-001" u="1"/>
        <s v="Baargaal - NC-3903-T02-001" u="1"/>
        <s v="Fadhi Gaab - NC-3812-J12-001" u="1"/>
        <s v="Rardawe" u="1"/>
        <s v="TugaarHoose" u="1"/>
        <s v="Fiqifuliye" u="1"/>
        <s v="Caluula - NC-3902-A28-001" u="1"/>
        <s v="Daryeel" u="1"/>
        <s v="Bakaley - NA-3805-F26-001" u="1"/>
        <s v="Banow" u="1"/>
        <s v="Galcidle" u="1"/>
        <s v="Bossaso - NC-3901-T26-001" u="1"/>
        <s v="cadani" u="1"/>
        <s v="Balad - NA-3807-J12-001" u="1"/>
        <s v="Mixed" u="1"/>
        <s v="Shabelow Bay" u="1"/>
        <s v="Raqayle" u="1"/>
        <s v="Danwadag" u="1"/>
        <s v="Megaagle" u="1"/>
        <s v="Ceel Afweyn IDP Camp" u="1"/>
        <s v="Burco - NC-3811-M12-004" u="1"/>
        <s v="Gebiley - NC-3810-H03-006" u="1"/>
        <s v="Goorisine - NA-3805-B32-005" u="1"/>
        <s v="Qurac Joome - NB-3814-B18-001" u="1"/>
        <s v="Daudow" u="1"/>
        <s v="Fanoole" u="1"/>
        <s v="Af-Weyn - NB-3804-W26-001" u="1"/>
        <s v="Caynabo - NC-3815-B32-001" u="1"/>
        <s v="Jalalaqsi - NA-3803-Q14-001" u="1"/>
        <s v="Galolki" u="1"/>
        <s v="Yaqle/Bacaad/Cosoble/Horyal/Alla-suge" u="1"/>
        <s v="Salalxley" u="1"/>
        <s v="Buulo Isaq - NA-3801-X26-004" u="1"/>
        <s v="Dhabarmac" u="1"/>
        <s v="Mahad Alle 2" u="1"/>
        <s v="Bilis Diid - NB-3815-F05-005" u="1"/>
        <s v="Awbale/Mudan/Bananey/Waranle/Rabbi-suge" u="1"/>
        <s v="Qotqot_x000a_Korkaa Mari_x000a_Buulo Omar _x000a_Kanaanax_x000a_Tunida _x000a_Raaxole_x000a_Tuger Hosle _x000a_Jilaalow_x000a_Yaqshiid_x000a_Saakow, _x000a_Rama dhawi" u="1"/>
        <s v="Rajo" u="1"/>
        <s v="Horseed" u="1"/>
        <s v="Sinan" u="1"/>
        <s v="Hurubka 1" u="1"/>
        <s v="Balanbaasha" u="1"/>
        <s v="Saydheelow - NA-3802-R04-002" u="1"/>
        <s v="Fatxi" u="1"/>
        <s v="Biyoley" u="1"/>
        <s v="Al-hidaya" u="1"/>
        <s v="Diini iyo Doon" u="1"/>
        <s v="Shabeelow - NA-3805-B33-002" u="1"/>
        <s v="Wanla Weyn - NA-3806-K31-006" u="1"/>
        <s v="Bari &amp; Konfur Galbeed" u="1"/>
        <s v="Jowhar - NA-3807-F11-003" u="1"/>
        <s v="Afuuq Mirow" u="1"/>
        <s v="Shimbiraale" u="1"/>
        <s v="Degaybere - NA-3810-F23-013" u="1"/>
        <s v="Bula kulow" u="1"/>
        <s v="Faturahman" u="1"/>
        <s v="Raama Cadey" u="1"/>
        <s v="Gebidher" u="1"/>
        <s v="Mitaano Ween" u="1"/>
        <s v="Lowilskirogow 1" u="1"/>
        <s v="Isha - NA-3802-V02-001" u="1"/>
        <s v="Badhan - NC-3901-Z07-002" u="1"/>
        <s v="Dhumay, Dharkayn and Guumays" u="1"/>
        <s v="Kurtunwaarey - NA-3810-K19-002" u="1"/>
        <s v="Kulmiye" u="1"/>
        <s v="Bulabanan" u="1"/>
        <s v="Hooshingow" u="1"/>
        <s v="Ceel Afweyn - NC-3812-B16-001" u="1"/>
        <s v="Bay Gadud" u="1"/>
        <s v="Galgal Onle 2" u="1"/>
        <s v="Dhaban - NC-3812-Q20-002" u="1"/>
        <s v="Jilyaale - NA-3807-F14-008" u="1"/>
        <s v="Dharkenley - NA-3807-Y07-002" u="1"/>
      </sharedItems>
    </cacheField>
    <cacheField name="StartMonth2" numFmtId="14">
      <sharedItems containsSemiMixedTypes="0" containsNonDate="0" containsDate="1" containsString="0" minDate="1900-01-30T00:00:00" maxDate="2020-12-01T00:00:00" count="30">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3-31T00:00:00"/>
        <d v="2020-07-31T00:00:00"/>
        <d v="2020-08-31T00:00:00"/>
        <d v="2020-09-30T00:00:00"/>
        <d v="2020-06-30T00:00:00"/>
        <d v="2019-07-31T00:00:00"/>
        <d v="2020-01-31T00:00:00"/>
        <d v="2020-02-29T00:00:00"/>
        <d v="2020-11-30T00:00:00"/>
        <d v="2020-10-31T00:00:00"/>
        <d v="1900-01-30T00:00:00" u="1"/>
      </sharedItems>
    </cacheField>
    <cacheField name="EndMonth2" numFmtId="14">
      <sharedItems containsSemiMixedTypes="0" containsNonDate="0" containsDate="1" containsString="0" minDate="1900-01-30T00:00:00" maxDate="2022-08-01T00:00:00" count="30">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05-31T00:00:00"/>
        <d v="2020-06-30T00:00:00"/>
        <d v="2020-09-30T00:00:00"/>
        <d v="2020-07-31T00:00:00"/>
        <d v="2021-04-30T00:00:00"/>
        <d v="2020-12-31T00:00:00"/>
        <d v="2021-06-30T00:00:00"/>
        <d v="2020-10-31T00:00:00"/>
        <d v="2022-07-31T00:00:00"/>
        <d v="2021-01-31T00:00:00"/>
        <d v="2020-11-30T00:00:00"/>
        <d v="2021-05-31T00:00:00" u="1"/>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0-10-01T00:00:00" count="6">
        <d v="2020-09-30T00:00:00"/>
        <d v="2020-05-31T00:00:00" u="1"/>
        <d v="2019-12-31T00:00:00" u="1"/>
        <d v="2019-10-31T00:00:00" u="1"/>
        <d v="2019-08-31T00:00:00" u="1"/>
        <d v="2020-08-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990"/>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6">
        <s v="Unk"/>
        <s v="Yes"/>
        <s v="No"/>
        <s v="" u="1"/>
        <m u="1"/>
        <s v="Plannned" u="1"/>
      </sharedItems>
    </cacheField>
    <cacheField name="CRFM2" numFmtId="1">
      <sharedItems containsBlank="1" count="5">
        <s v="Unk"/>
        <s v="Yes"/>
        <s v="No"/>
        <s v="" u="1"/>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848" count="84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843" u="1"/>
        <n v="778" u="1"/>
        <n v="713" u="1"/>
        <n v="648" u="1"/>
        <n v="844" u="1"/>
        <n v="779" u="1"/>
        <n v="714" u="1"/>
        <n v="649" u="1"/>
        <n v="845" u="1"/>
        <n v="780" u="1"/>
        <n v="715" u="1"/>
        <n v="650" u="1"/>
        <n v="846" u="1"/>
        <n v="781" u="1"/>
        <n v="716" u="1"/>
        <n v="651" u="1"/>
        <n v="847" u="1"/>
        <n v="782" u="1"/>
        <n v="717" u="1"/>
        <n v="652" u="1"/>
        <n v="848" u="1"/>
        <n v="783" u="1"/>
        <n v="718" u="1"/>
        <n v="653" u="1"/>
        <n v="784" u="1"/>
        <n v="719" u="1"/>
        <n v="654" u="1"/>
        <n v="785" u="1"/>
        <n v="720" u="1"/>
        <n v="655" u="1"/>
        <n v="786" u="1"/>
        <n v="721" u="1"/>
        <n v="656" u="1"/>
        <n v="787" u="1"/>
        <n v="722" u="1"/>
        <n v="657" u="1"/>
        <n v="788" u="1"/>
        <n v="723" u="1"/>
        <n v="658" u="1"/>
        <n v="789" u="1"/>
        <n v="724" u="1"/>
        <n v="659" u="1"/>
        <n v="790" u="1"/>
        <n v="725" u="1"/>
        <n v="660" u="1"/>
        <n v="791" u="1"/>
        <n v="726" u="1"/>
        <n v="661" u="1"/>
        <n v="792" u="1"/>
        <n v="727" u="1"/>
        <n v="662" u="1"/>
        <n v="793" u="1"/>
        <n v="728" u="1"/>
        <n v="663" u="1"/>
        <n v="794" u="1"/>
        <n v="729" u="1"/>
        <n v="664" u="1"/>
        <n v="795" u="1"/>
        <n v="730" u="1"/>
        <n v="665" u="1"/>
        <n v="796" u="1"/>
        <n v="731" u="1"/>
        <n v="666" u="1"/>
        <n v="797" u="1"/>
        <n v="732" u="1"/>
        <n v="667" u="1"/>
        <n v="602" u="1"/>
        <n v="798" u="1"/>
        <n v="733" u="1"/>
        <n v="668" u="1"/>
        <n v="603" u="1"/>
        <n v="799" u="1"/>
        <n v="734" u="1"/>
        <n v="669" u="1"/>
        <n v="604" u="1"/>
        <n v="800" u="1"/>
        <n v="735" u="1"/>
        <n v="670" u="1"/>
        <n v="605" u="1"/>
        <n v="801" u="1"/>
        <n v="736" u="1"/>
        <n v="671" u="1"/>
        <n v="606" u="1"/>
        <n v="802" u="1"/>
        <n v="737" u="1"/>
        <n v="672" u="1"/>
        <n v="607" u="1"/>
        <n v="803" u="1"/>
        <n v="738" u="1"/>
        <n v="673" u="1"/>
        <n v="608" u="1"/>
        <n v="804" u="1"/>
        <n v="739" u="1"/>
        <n v="674" u="1"/>
        <n v="609" u="1"/>
        <n v="805" u="1"/>
        <n v="740" u="1"/>
        <n v="675" u="1"/>
        <n v="610" u="1"/>
        <n v="806" u="1"/>
        <n v="741" u="1"/>
        <n v="676" u="1"/>
        <n v="611" u="1"/>
        <n v="807" u="1"/>
        <n v="742" u="1"/>
        <n v="677" u="1"/>
        <n v="612" u="1"/>
        <n v="808" u="1"/>
        <n v="743" u="1"/>
        <n v="678" u="1"/>
        <n v="613" u="1"/>
        <n v="809" u="1"/>
        <n v="744" u="1"/>
        <n v="679" u="1"/>
        <n v="614" u="1"/>
        <n v="810" u="1"/>
        <n v="745" u="1"/>
        <n v="680" u="1"/>
        <n v="615" u="1"/>
        <n v="811" u="1"/>
        <n v="746" u="1"/>
        <n v="681" u="1"/>
        <n v="616" u="1"/>
        <n v="812" u="1"/>
        <n v="747" u="1"/>
        <n v="682" u="1"/>
        <n v="617" u="1"/>
        <n v="813" u="1"/>
        <n v="748" u="1"/>
        <n v="683" u="1"/>
        <n v="618" u="1"/>
        <n v="814" u="1"/>
        <n v="749" u="1"/>
        <n v="684" u="1"/>
        <n v="619" u="1"/>
        <n v="815" u="1"/>
        <n v="750" u="1"/>
        <n v="685" u="1"/>
        <n v="620" u="1"/>
        <n v="816" u="1"/>
        <n v="751" u="1"/>
        <n v="686" u="1"/>
        <n v="621" u="1"/>
        <n v="817" u="1"/>
        <n v="752" u="1"/>
        <n v="687" u="1"/>
        <n v="622" u="1"/>
        <n v="818" u="1"/>
        <n v="753" u="1"/>
        <n v="688" u="1"/>
        <n v="623" u="1"/>
        <n v="819" u="1"/>
        <n v="754" u="1"/>
        <n v="689" u="1"/>
        <n v="624" u="1"/>
        <n v="820" u="1"/>
        <n v="755" u="1"/>
        <n v="690" u="1"/>
        <n v="625" u="1"/>
        <n v="821" u="1"/>
        <n v="756" u="1"/>
        <n v="691" u="1"/>
        <n v="626" u="1"/>
        <n v="822" u="1"/>
        <n v="757" u="1"/>
        <n v="692" u="1"/>
        <n v="627" u="1"/>
        <n v="823" u="1"/>
        <n v="758" u="1"/>
        <n v="693" u="1"/>
        <n v="628" u="1"/>
        <n v="824" u="1"/>
        <n v="759" u="1"/>
        <n v="694" u="1"/>
        <n v="629" u="1"/>
        <n v="825" u="1"/>
        <n v="760" u="1"/>
        <n v="695" u="1"/>
        <n v="630" u="1"/>
        <n v="826" u="1"/>
        <n v="761" u="1"/>
        <n v="696" u="1"/>
        <n v="631" u="1"/>
        <n v="827" u="1"/>
        <n v="762" u="1"/>
        <n v="697" u="1"/>
        <n v="632" u="1"/>
        <n v="828" u="1"/>
        <n v="763" u="1"/>
        <n v="698" u="1"/>
        <n v="633" u="1"/>
        <n v="829" u="1"/>
        <n v="764" u="1"/>
        <n v="699" u="1"/>
        <n v="634" u="1"/>
        <n v="830" u="1"/>
        <n v="765" u="1"/>
        <n v="700" u="1"/>
        <n v="635" u="1"/>
        <n v="831" u="1"/>
        <n v="766" u="1"/>
        <n v="701" u="1"/>
        <n v="636" u="1"/>
        <n v="832" u="1"/>
        <n v="767" u="1"/>
        <n v="702" u="1"/>
        <n v="637" u="1"/>
        <n v="833" u="1"/>
        <n v="768" u="1"/>
        <n v="703" u="1"/>
        <n v="638" u="1"/>
        <n v="834" u="1"/>
        <n v="769" u="1"/>
        <n v="704" u="1"/>
        <n v="639" u="1"/>
        <n v="835" u="1"/>
        <n v="770" u="1"/>
        <n v="705" u="1"/>
        <n v="640" u="1"/>
        <n v="836" u="1"/>
        <n v="771" u="1"/>
        <n v="706" u="1"/>
        <n v="641" u="1"/>
        <n v="837" u="1"/>
        <n v="772" u="1"/>
        <n v="707" u="1"/>
        <n v="642" u="1"/>
        <n v="838" u="1"/>
        <n v="773" u="1"/>
        <n v="708" u="1"/>
        <n v="643" u="1"/>
        <n v="839" u="1"/>
        <n v="774" u="1"/>
        <n v="709" u="1"/>
        <n v="644" u="1"/>
        <n v="840" u="1"/>
        <n v="775" u="1"/>
        <n v="710" u="1"/>
        <n v="645" u="1"/>
        <n v="841" u="1"/>
        <n v="776" u="1"/>
        <n v="711" u="1"/>
        <n v="646" u="1"/>
        <n v="842" u="1"/>
        <n v="777" u="1"/>
        <n v="712" u="1"/>
        <n v="647"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1">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0"/>
    <x v="13"/>
    <x v="12"/>
    <x v="1"/>
    <x v="0"/>
    <n v="240"/>
    <n v="40"/>
    <n v="39"/>
    <n v="36"/>
    <n v="86"/>
    <n v="86"/>
    <x v="1"/>
    <x v="1"/>
    <x v="1"/>
    <x v="1"/>
    <x v="1"/>
    <x v="234"/>
    <x v="0"/>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0"/>
    <x v="13"/>
    <x v="13"/>
    <x v="1"/>
    <x v="0"/>
    <n v="240"/>
    <n v="40"/>
    <n v="39"/>
    <n v="36"/>
    <n v="86"/>
    <n v="86"/>
    <x v="1"/>
    <x v="1"/>
    <x v="2"/>
    <x v="1"/>
    <x v="1"/>
    <x v="235"/>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40"/>
    <n v="39"/>
    <n v="36"/>
    <n v="86"/>
    <n v="86"/>
    <x v="1"/>
    <x v="1"/>
    <x v="1"/>
    <x v="1"/>
    <x v="1"/>
    <x v="236"/>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240"/>
    <n v="240"/>
    <n v="40"/>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40"/>
    <n v="39"/>
    <n v="36"/>
    <n v="86"/>
    <n v="86"/>
    <x v="1"/>
    <x v="1"/>
    <x v="2"/>
    <x v="1"/>
    <x v="1"/>
    <x v="237"/>
    <x v="0"/>
  </r>
  <r>
    <s v="Shelter/ NFI"/>
    <s v="ACTED"/>
    <s v="ACTED"/>
    <s v="NFI kits "/>
    <s v="Distribuition of NFI"/>
    <s v="OFDA"/>
    <s v="in-kind"/>
    <s v=""/>
    <s v=""/>
    <m/>
    <s v=""/>
    <s v=""/>
    <s v="Bay"/>
    <s v="Baidoa"/>
    <s v="Baqalley - NA-3801-T32-001"/>
    <m/>
    <s v="Urban"/>
    <s v="Completed"/>
    <s v="12 Months"/>
    <d v="2019-09-01T00:00:00"/>
    <d v="2020-03-31T00:00:00"/>
    <n v="3.2599200000000002"/>
    <n v="43.425559999999997"/>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238"/>
    <x v="1"/>
  </r>
  <r>
    <s v="Shelter/ NFI"/>
    <s v="ACTED"/>
    <s v="ACTED"/>
    <s v="NFI kits "/>
    <s v="Distribution of Extra NFI"/>
    <s v="OFDA"/>
    <s v="in-kind"/>
    <s v=""/>
    <s v=""/>
    <m/>
    <s v=""/>
    <s v=""/>
    <s v="Bay"/>
    <s v="Baidoa"/>
    <s v="Baqalley - NA-3801-T32-001"/>
    <m/>
    <s v="Urban"/>
    <s v="Completed"/>
    <s v="12 Months"/>
    <d v="2019-09-01T00:00:00"/>
    <d v="2020-03-31T00:00:00"/>
    <n v="3.2599200000000002"/>
    <n v="43.425559999999997"/>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239"/>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30"/>
    <n v="29"/>
    <n v="27"/>
    <n v="65"/>
    <n v="65"/>
    <x v="1"/>
    <x v="1"/>
    <x v="2"/>
    <x v="1"/>
    <x v="1"/>
    <x v="240"/>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30"/>
    <n v="29"/>
    <n v="27"/>
    <n v="65"/>
    <n v="65"/>
    <x v="1"/>
    <x v="1"/>
    <x v="2"/>
    <x v="1"/>
    <x v="1"/>
    <x v="241"/>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242"/>
    <x v="1"/>
  </r>
  <r>
    <s v="Shelter/ NFI"/>
    <s v="ACTED"/>
    <s v="ACTED"/>
    <s v="Emergency shelter"/>
    <s v="Distribution of emergency shelter kitss "/>
    <s v="OFDA"/>
    <s v="in-kind"/>
    <s v=""/>
    <s v=""/>
    <m/>
    <s v=""/>
    <s v=""/>
    <s v="Sanaag"/>
    <s v="Laasqoray"/>
    <s v="Badhan - NC-3901-Z07-002"/>
    <m/>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8"/>
    <n v="21"/>
    <n v="19"/>
    <n v="35"/>
    <n v="35"/>
    <x v="1"/>
    <x v="1"/>
    <x v="1"/>
    <x v="1"/>
    <x v="1"/>
    <x v="24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8"/>
    <n v="21"/>
    <n v="19"/>
    <n v="35"/>
    <n v="35"/>
    <x v="1"/>
    <x v="1"/>
    <x v="1"/>
    <x v="1"/>
    <x v="1"/>
    <x v="24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600"/>
    <n v="600"/>
    <n v="100"/>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100"/>
    <n v="114"/>
    <n v="108"/>
    <n v="194"/>
    <n v="194"/>
    <x v="1"/>
    <x v="1"/>
    <x v="1"/>
    <x v="1"/>
    <x v="1"/>
    <x v="245"/>
    <x v="1"/>
  </r>
  <r>
    <s v="Shelter/ NFI"/>
    <s v="ACTED"/>
    <s v="ACTED"/>
    <s v="Transitional shelter"/>
    <s v="Shelter Repair"/>
    <s v="OFDA"/>
    <s v="cash"/>
    <s v="Yes"/>
    <s v="Yes"/>
    <n v="10"/>
    <s v="One-off"/>
    <s v="Mobile"/>
    <s v="Sanaag"/>
    <s v="Laasqoray"/>
    <s v="Dhahar - NC-3909-G19-001"/>
    <m/>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18"/>
    <n v="3"/>
    <n v="3"/>
    <n v="3"/>
    <n v="6"/>
    <n v="6"/>
    <x v="1"/>
    <x v="1"/>
    <x v="1"/>
    <x v="1"/>
    <x v="1"/>
    <x v="246"/>
    <x v="0"/>
  </r>
  <r>
    <s v="Shelter/ NFI"/>
    <s v="ACTED"/>
    <s v="ACTED"/>
    <s v="Transitional shelter"/>
    <s v="Shelter Repair"/>
    <s v="OFDA"/>
    <s v="cash"/>
    <s v="Yes"/>
    <s v="Yes"/>
    <n v="5"/>
    <s v="One-off"/>
    <s v="Mobile"/>
    <s v="Sanaag"/>
    <s v="Laasqoray"/>
    <s v="Dhahar - NC-3909-G19-001"/>
    <m/>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30"/>
    <n v="5"/>
    <n v="6"/>
    <n v="5"/>
    <n v="10"/>
    <n v="10"/>
    <x v="1"/>
    <x v="1"/>
    <x v="1"/>
    <x v="1"/>
    <x v="1"/>
    <x v="247"/>
    <x v="0"/>
  </r>
  <r>
    <s v="Shelter/ NFI"/>
    <s v="ACTED"/>
    <s v="ACTED"/>
    <s v="NFI kits "/>
    <s v="Distribuition of NFI"/>
    <s v="OFDA"/>
    <s v="in-kind"/>
    <s v=""/>
    <s v=""/>
    <m/>
    <s v=""/>
    <s v=""/>
    <s v="Bay"/>
    <s v="Baidoa"/>
    <s v="Biyoley - NA-3801-Z33-007"/>
    <m/>
    <s v="Urban"/>
    <s v="Completed"/>
    <s v="12 Months"/>
    <d v="2019-09-01T00:00:00"/>
    <d v="2020-03-31T00:00:00"/>
    <n v="3.0385599999999999"/>
    <n v="43.478839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48"/>
    <x v="1"/>
  </r>
  <r>
    <s v="Shelter/ NFI"/>
    <s v="ACTED"/>
    <s v="ACTED"/>
    <s v="Emergency shelter"/>
    <s v="Distribuition of emergency shelter kits"/>
    <s v="OFDA"/>
    <s v="in-kind"/>
    <s v=""/>
    <s v=""/>
    <m/>
    <s v=""/>
    <s v=""/>
    <s v="Bay"/>
    <s v="Baidoa"/>
    <s v="Biyoley - NA-3801-Z33-007"/>
    <m/>
    <s v="Urban"/>
    <s v="Completed"/>
    <s v="12 Months"/>
    <d v="2019-09-01T00:00:00"/>
    <d v="2020-03-31T00:00:00"/>
    <n v="3.0385599999999999"/>
    <n v="43.47883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30"/>
    <n v="29"/>
    <n v="27"/>
    <n v="65"/>
    <n v="65"/>
    <x v="1"/>
    <x v="1"/>
    <x v="1"/>
    <x v="1"/>
    <x v="1"/>
    <x v="249"/>
    <x v="0"/>
  </r>
  <r>
    <s v="Shelter/ NFI"/>
    <s v="ACTED"/>
    <s v="ACTED"/>
    <s v="Emergency shelter"/>
    <s v="Distribuition of emergency shelter kits"/>
    <s v="OFDA"/>
    <s v="in-kind"/>
    <s v=""/>
    <s v=""/>
    <m/>
    <s v=""/>
    <s v=""/>
    <s v="Bay"/>
    <s v="Baidoa"/>
    <s v="Biyoley - NA-3801-Z33-007"/>
    <m/>
    <s v="Urban"/>
    <s v="Completed"/>
    <s v=" 12 months"/>
    <d v="2019-09-01T00:00:00"/>
    <d v="2020-02-20T00:00:00"/>
    <n v="3.0385599999999999"/>
    <n v="43.478839999999998"/>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30"/>
    <n v="29"/>
    <n v="27"/>
    <n v="65"/>
    <n v="65"/>
    <x v="1"/>
    <x v="1"/>
    <x v="2"/>
    <x v="1"/>
    <x v="1"/>
    <x v="250"/>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2"/>
    <n v="14"/>
    <n v="13"/>
    <n v="23"/>
    <n v="23"/>
    <x v="1"/>
    <x v="1"/>
    <x v="1"/>
    <x v="1"/>
    <x v="1"/>
    <x v="251"/>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390"/>
    <n v="390"/>
    <n v="65"/>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0"/>
    <x v="13"/>
    <x v="12"/>
    <x v="1"/>
    <x v="0"/>
    <n v="390"/>
    <n v="65"/>
    <n v="74"/>
    <n v="70"/>
    <n v="126"/>
    <n v="126"/>
    <x v="1"/>
    <x v="1"/>
    <x v="1"/>
    <x v="1"/>
    <x v="1"/>
    <x v="252"/>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2"/>
    <n v="14"/>
    <n v="13"/>
    <n v="23"/>
    <n v="23"/>
    <x v="1"/>
    <x v="1"/>
    <x v="1"/>
    <x v="1"/>
    <x v="1"/>
    <x v="25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5"/>
    <n v="17"/>
    <n v="16"/>
    <n v="29"/>
    <n v="29"/>
    <x v="1"/>
    <x v="1"/>
    <x v="1"/>
    <x v="1"/>
    <x v="1"/>
    <x v="25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540"/>
    <n v="540"/>
    <n v="90"/>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540"/>
    <n v="90"/>
    <n v="103"/>
    <n v="97"/>
    <n v="175"/>
    <n v="175"/>
    <x v="1"/>
    <x v="1"/>
    <x v="1"/>
    <x v="1"/>
    <x v="1"/>
    <x v="255"/>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5"/>
    <n v="17"/>
    <n v="16"/>
    <n v="29"/>
    <n v="29"/>
    <x v="1"/>
    <x v="1"/>
    <x v="1"/>
    <x v="1"/>
    <x v="1"/>
    <x v="256"/>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257"/>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60"/>
    <n v="360"/>
    <n v="60"/>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25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259"/>
    <x v="1"/>
  </r>
  <r>
    <s v="Shelter/ NFI"/>
    <s v="ACTED"/>
    <s v="ACTED"/>
    <s v="Emergency shelter"/>
    <s v="Distribution of emergency shelter kitss "/>
    <s v="OFDA"/>
    <s v="in-kind"/>
    <s v=""/>
    <s v=""/>
    <m/>
    <s v=""/>
    <s v=""/>
    <s v="Bay"/>
    <s v="Baidoa"/>
    <s v="Dugsiilow - NA-3802-N02-002"/>
    <m/>
    <s v="Urban"/>
    <s v="Completed"/>
    <s v=" 12 months"/>
    <d v="2019-09-01T00:00:00"/>
    <d v="2020-02-20T00:00:00"/>
    <n v="3.46834"/>
    <n v="43.576259999999998"/>
    <s v="Newly Displaced"/>
    <n v="180"/>
    <n v="180"/>
    <n v="30"/>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30"/>
    <n v="29"/>
    <n v="27"/>
    <n v="65"/>
    <n v="65"/>
    <x v="1"/>
    <x v="1"/>
    <x v="2"/>
    <x v="1"/>
    <x v="1"/>
    <x v="260"/>
    <x v="0"/>
  </r>
  <r>
    <s v="Shelter/ NFI"/>
    <s v="ACTED"/>
    <s v="ACTED"/>
    <s v="NFI kits "/>
    <s v="Distribuition of NFI"/>
    <s v="OFDA"/>
    <s v="in-kind"/>
    <s v=""/>
    <s v=""/>
    <m/>
    <s v=""/>
    <s v=""/>
    <s v="Bay"/>
    <s v="Baidoa"/>
    <s v="Dugsiilow - NA-3802-N02-002"/>
    <m/>
    <s v="Urban"/>
    <s v="Completed"/>
    <s v="12 Months"/>
    <d v="2019-09-01T00:00:00"/>
    <d v="2020-03-31T00:00:00"/>
    <n v="3.46834"/>
    <n v="43.57625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261"/>
    <x v="1"/>
  </r>
  <r>
    <s v="Shelter/ NFI"/>
    <s v="ACTED"/>
    <s v="ACTED"/>
    <s v="Emergency shelter"/>
    <s v="Distribuition of emergency shelter kits"/>
    <s v="OFDA"/>
    <s v="in-kind"/>
    <s v=""/>
    <s v=""/>
    <m/>
    <s v=""/>
    <s v=""/>
    <s v="Bay"/>
    <s v="Baidoa"/>
    <s v="Dugsiilow - NA-3802-N02-002"/>
    <m/>
    <s v="Urban"/>
    <s v="Completed"/>
    <s v="12 Months"/>
    <d v="2019-09-01T00:00:00"/>
    <d v="2020-03-31T00:00:00"/>
    <n v="3.46834"/>
    <n v="43.57625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30"/>
    <n v="29"/>
    <n v="27"/>
    <n v="65"/>
    <n v="65"/>
    <x v="1"/>
    <x v="1"/>
    <x v="1"/>
    <x v="1"/>
    <x v="1"/>
    <x v="262"/>
    <x v="0"/>
  </r>
  <r>
    <s v="Shelter/ NFI"/>
    <s v="ACTED"/>
    <s v="ACTED"/>
    <s v="NFI kits "/>
    <s v="Distribuition of NFI"/>
    <s v="OFDA"/>
    <s v="in-kind"/>
    <s v=""/>
    <s v=""/>
    <m/>
    <s v=""/>
    <s v=""/>
    <s v="Bay"/>
    <s v="Baidoa"/>
    <s v="Dusta - NA-3805-A30-003"/>
    <m/>
    <s v="Urban"/>
    <s v="Completed"/>
    <s v="12 Months"/>
    <d v="2019-09-01T00:00:00"/>
    <d v="2020-03-31T00:00:00"/>
    <n v="2.9673400000000001"/>
    <n v="43.338130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63"/>
    <x v="1"/>
  </r>
  <r>
    <s v="Shelter/ NFI"/>
    <s v="ACTED"/>
    <s v="ACTED"/>
    <s v="NFI kits "/>
    <s v="Distribution of Extra NFI"/>
    <s v="OFDA"/>
    <s v="in-kind"/>
    <s v=""/>
    <s v=""/>
    <m/>
    <s v=""/>
    <s v=""/>
    <s v="Bay"/>
    <s v="Baidoa"/>
    <s v="Dusta - NA-3805-A30-003"/>
    <m/>
    <s v="Urban"/>
    <s v="Completed"/>
    <s v="12 Months"/>
    <d v="2019-09-01T00:00:00"/>
    <d v="2020-03-31T00:00:00"/>
    <n v="2.9673400000000001"/>
    <n v="43.338130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6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50"/>
    <n v="150"/>
    <n v="25"/>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50"/>
    <n v="25"/>
    <n v="28"/>
    <n v="27"/>
    <n v="49"/>
    <n v="49"/>
    <x v="1"/>
    <x v="1"/>
    <x v="1"/>
    <x v="1"/>
    <x v="1"/>
    <x v="26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0"/>
    <n v="5"/>
    <n v="6"/>
    <n v="5"/>
    <n v="10"/>
    <n v="10"/>
    <x v="1"/>
    <x v="1"/>
    <x v="1"/>
    <x v="1"/>
    <x v="1"/>
    <x v="266"/>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30"/>
    <n v="5"/>
    <n v="6"/>
    <n v="5"/>
    <n v="10"/>
    <n v="10"/>
    <x v="1"/>
    <x v="1"/>
    <x v="1"/>
    <x v="1"/>
    <x v="1"/>
    <x v="267"/>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60"/>
    <n v="360"/>
    <n v="60"/>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60"/>
    <n v="60"/>
    <n v="58"/>
    <n v="54"/>
    <n v="129"/>
    <n v="129"/>
    <x v="1"/>
    <x v="1"/>
    <x v="2"/>
    <x v="1"/>
    <x v="1"/>
    <x v="26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60"/>
    <n v="360"/>
    <n v="60"/>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60"/>
    <n v="60"/>
    <n v="58"/>
    <n v="54"/>
    <n v="129"/>
    <n v="129"/>
    <x v="1"/>
    <x v="1"/>
    <x v="1"/>
    <x v="1"/>
    <x v="1"/>
    <x v="269"/>
    <x v="0"/>
  </r>
  <r>
    <s v="Shelter/ NFI"/>
    <s v="ACTED"/>
    <s v="ACTED"/>
    <s v="NFI kits "/>
    <s v="Distribution of NFI Kits"/>
    <s v="OFDA"/>
    <s v="in-kind"/>
    <s v=""/>
    <s v=""/>
    <m/>
    <s v=""/>
    <s v=""/>
    <s v="Sanaag"/>
    <s v="Ceel Afweyn"/>
    <s v="Ceel Afweyn - NC-3812-B16-001"/>
    <m/>
    <s v="Urban"/>
    <s v="Completed"/>
    <s v="12 Months"/>
    <d v="2019-09-01T00:00:00"/>
    <d v="2020-04-30T00:00:00"/>
    <n v="9.9276099999999996"/>
    <n v="47.21537"/>
    <s v="Protracted IDP"/>
    <n v="1500"/>
    <n v="1500"/>
    <n v="250"/>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0"/>
    <x v="13"/>
    <x v="14"/>
    <x v="1"/>
    <x v="0"/>
    <n v="1500"/>
    <n v="250"/>
    <n v="281"/>
    <n v="266"/>
    <n v="489"/>
    <n v="489"/>
    <x v="1"/>
    <x v="1"/>
    <x v="1"/>
    <x v="1"/>
    <x v="1"/>
    <x v="270"/>
    <x v="1"/>
  </r>
  <r>
    <s v="Shelter/ NFI"/>
    <s v="ACTED"/>
    <s v="ACTED"/>
    <s v="Emergency shelter"/>
    <s v="Distribution of emergency shelter kitss "/>
    <s v="OFDA"/>
    <s v="in-kind"/>
    <s v=""/>
    <s v=""/>
    <m/>
    <s v=""/>
    <s v=""/>
    <s v="Sanaag"/>
    <s v="Ceel Afweyn"/>
    <s v="Ceel Afweyn - NC-3812-B16-001"/>
    <m/>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60"/>
    <n v="67"/>
    <n v="64"/>
    <n v="117"/>
    <n v="117"/>
    <x v="1"/>
    <x v="1"/>
    <x v="1"/>
    <x v="1"/>
    <x v="1"/>
    <x v="271"/>
    <x v="0"/>
  </r>
  <r>
    <s v="Shelter/ NFI"/>
    <s v="ACTED"/>
    <s v="ACTED"/>
    <s v="Emergency shelter"/>
    <s v="Distribution of standard shelter kits"/>
    <s v="OFDA"/>
    <s v="in-kind"/>
    <s v=""/>
    <s v=""/>
    <m/>
    <s v=""/>
    <s v=""/>
    <s v="Sanaag"/>
    <s v="Ceel Afweyn"/>
    <s v="Ceel Afweyn - NC-3812-B16-001"/>
    <m/>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60"/>
    <n v="67"/>
    <n v="64"/>
    <n v="117"/>
    <n v="117"/>
    <x v="1"/>
    <x v="1"/>
    <x v="1"/>
    <x v="1"/>
    <x v="1"/>
    <x v="272"/>
    <x v="0"/>
  </r>
  <r>
    <s v="Shelter/ NFI"/>
    <s v="ACTED"/>
    <s v="ACTED"/>
    <s v="NFI kits "/>
    <s v="Distribuition of NFI"/>
    <s v="OFDA"/>
    <s v="in-kind"/>
    <s v=""/>
    <s v=""/>
    <m/>
    <s v=""/>
    <s v=""/>
    <s v="Bay"/>
    <s v="Baidoa"/>
    <s v="Garas-Goof - NA-3802-W02-006"/>
    <m/>
    <s v="Urban"/>
    <s v="Completed"/>
    <s v="12 Months"/>
    <d v="2019-09-01T00:00:00"/>
    <d v="2020-03-31T00:00:00"/>
    <n v="3.1490100000000001"/>
    <n v="43.568199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73"/>
    <x v="1"/>
  </r>
  <r>
    <s v="Shelter/ NFI"/>
    <s v="ACTED"/>
    <s v="ACTED"/>
    <s v="NFI kits "/>
    <s v="Distribution of Extra NFI"/>
    <s v="OFDA"/>
    <s v="in-kind"/>
    <s v=""/>
    <s v=""/>
    <m/>
    <s v=""/>
    <s v=""/>
    <s v="Bay"/>
    <s v="Baidoa"/>
    <s v="Garas-Goof - NA-3802-W02-006"/>
    <m/>
    <s v="Urban"/>
    <s v="Completed"/>
    <s v="12 Months"/>
    <d v="2019-09-01T00:00:00"/>
    <d v="2020-03-31T00:00:00"/>
    <n v="3.1490100000000001"/>
    <n v="43.568199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7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600"/>
    <n v="600"/>
    <n v="100"/>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600"/>
    <n v="100"/>
    <n v="114"/>
    <n v="108"/>
    <n v="194"/>
    <n v="194"/>
    <x v="1"/>
    <x v="1"/>
    <x v="1"/>
    <x v="1"/>
    <x v="1"/>
    <x v="27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20"/>
    <n v="23"/>
    <n v="22"/>
    <n v="39"/>
    <n v="39"/>
    <x v="1"/>
    <x v="1"/>
    <x v="1"/>
    <x v="1"/>
    <x v="1"/>
    <x v="276"/>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20"/>
    <n v="23"/>
    <n v="22"/>
    <n v="39"/>
    <n v="39"/>
    <x v="1"/>
    <x v="1"/>
    <x v="1"/>
    <x v="1"/>
    <x v="1"/>
    <x v="277"/>
    <x v="0"/>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620"/>
    <n v="1620"/>
    <n v="270"/>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620"/>
    <n v="270"/>
    <n v="308"/>
    <n v="291"/>
    <n v="524"/>
    <n v="524"/>
    <x v="1"/>
    <x v="1"/>
    <x v="1"/>
    <x v="1"/>
    <x v="1"/>
    <x v="278"/>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4"/>
    <n v="62"/>
    <n v="58"/>
    <n v="105"/>
    <n v="105"/>
    <x v="1"/>
    <x v="1"/>
    <x v="1"/>
    <x v="1"/>
    <x v="1"/>
    <x v="279"/>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4"/>
    <n v="62"/>
    <n v="58"/>
    <n v="105"/>
    <n v="105"/>
    <x v="1"/>
    <x v="1"/>
    <x v="1"/>
    <x v="1"/>
    <x v="1"/>
    <x v="280"/>
    <x v="0"/>
  </r>
  <r>
    <s v="Shelter/ NFI"/>
    <s v="ACTED"/>
    <s v="ACTED"/>
    <s v="NFI kits "/>
    <s v="Distribution of NFI Kits"/>
    <s v="OFDA"/>
    <s v="in-kind"/>
    <s v=""/>
    <s v=""/>
    <m/>
    <s v=""/>
    <s v=""/>
    <s v="Sanaag"/>
    <s v="Laasqoray"/>
    <s v="Badhan - NC-3901-Z07-002"/>
    <m/>
    <s v="Urban"/>
    <s v="Completed"/>
    <s v="12 Months"/>
    <d v="2019-09-01T00:00:00"/>
    <d v="2020-03-31T00:00:00"/>
    <n v="11.003220000000001"/>
    <n v="48.305909999999997"/>
    <s v="Protracted IDP"/>
    <n v="600"/>
    <n v="600"/>
    <n v="100"/>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100"/>
    <n v="114"/>
    <n v="108"/>
    <n v="194"/>
    <n v="194"/>
    <x v="1"/>
    <x v="1"/>
    <x v="1"/>
    <x v="1"/>
    <x v="1"/>
    <x v="281"/>
    <x v="1"/>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6"/>
    <n v="18"/>
    <n v="17"/>
    <n v="31"/>
    <n v="31"/>
    <x v="1"/>
    <x v="1"/>
    <x v="1"/>
    <x v="1"/>
    <x v="1"/>
    <x v="282"/>
    <x v="0"/>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6"/>
    <n v="18"/>
    <n v="17"/>
    <n v="31"/>
    <n v="31"/>
    <x v="1"/>
    <x v="1"/>
    <x v="1"/>
    <x v="1"/>
    <x v="1"/>
    <x v="283"/>
    <x v="0"/>
  </r>
  <r>
    <s v="Shelter/ NFI"/>
    <s v="ACTED"/>
    <s v="ACTED"/>
    <s v="NFI kits "/>
    <s v="Distribuition of NFI"/>
    <s v="OFDA"/>
    <s v="in-kind"/>
    <s v=""/>
    <s v=""/>
    <m/>
    <s v=""/>
    <s v=""/>
    <s v="Bay"/>
    <s v="Baidoa"/>
    <s v="Haluul - NA-3806-B01-002"/>
    <m/>
    <s v="Urban"/>
    <s v="Completed"/>
    <s v="12 Months"/>
    <d v="2019-09-01T00:00:00"/>
    <d v="2020-03-31T00:00:00"/>
    <n v="2.9562200000000001"/>
    <n v="43.5051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284"/>
    <x v="1"/>
  </r>
  <r>
    <s v="Shelter/ NFI"/>
    <s v="ACTED"/>
    <s v="ACTED"/>
    <s v="NFI kits "/>
    <s v="Distribuition of NFI"/>
    <s v="OFDA"/>
    <s v="in-kind"/>
    <s v=""/>
    <s v=""/>
    <m/>
    <s v=""/>
    <s v=""/>
    <s v="Bay"/>
    <s v="Baidoa"/>
    <s v="Hereerra Jiifa - NA-3801-U33-001"/>
    <m/>
    <s v="Urban"/>
    <s v="Completed"/>
    <s v="12 Months"/>
    <d v="2019-09-01T00:00:00"/>
    <d v="2020-03-31T00:00:00"/>
    <n v="3.2428699999999999"/>
    <n v="43.460650999999999"/>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285"/>
    <x v="1"/>
  </r>
  <r>
    <s v="Shelter/ NFI"/>
    <s v="ACTED"/>
    <s v="ACTED"/>
    <s v="Emergency shelter"/>
    <s v="Distribuition of emergency shelter kits"/>
    <s v="OFDA"/>
    <s v="in-kind"/>
    <s v=""/>
    <s v=""/>
    <m/>
    <s v=""/>
    <s v=""/>
    <s v="Bay"/>
    <s v="Baidoa"/>
    <s v="Hereerra Jiifa - NA-3801-U33-001"/>
    <m/>
    <s v="Urban"/>
    <s v="Completed"/>
    <s v="12 Months"/>
    <d v="2019-09-01T00:00:00"/>
    <d v="2020-03-31T00:00:00"/>
    <n v="3.2428699999999999"/>
    <n v="43.460650999999999"/>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50"/>
    <n v="49"/>
    <n v="45"/>
    <n v="108"/>
    <n v="108"/>
    <x v="1"/>
    <x v="1"/>
    <x v="1"/>
    <x v="1"/>
    <x v="1"/>
    <x v="286"/>
    <x v="0"/>
  </r>
  <r>
    <s v="Shelter/ NFI"/>
    <s v="ACTED"/>
    <s v="ACTED"/>
    <s v="Emergency shelter"/>
    <s v="Distribution of emergency shelter kitss "/>
    <s v="OFDA"/>
    <s v="in-kind"/>
    <s v=""/>
    <s v=""/>
    <m/>
    <s v=""/>
    <s v=""/>
    <s v="Bay"/>
    <s v="Baidoa"/>
    <s v="Hereerra Jiifa - NA-3801-U33-001"/>
    <m/>
    <s v="Urban"/>
    <s v="Completed"/>
    <s v=" 12 months"/>
    <d v="2019-09-01T00:00:00"/>
    <d v="2020-02-20T00:00:00"/>
    <n v="3.2428699999999999"/>
    <n v="43.460650999999999"/>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50"/>
    <n v="49"/>
    <n v="45"/>
    <n v="108"/>
    <n v="108"/>
    <x v="1"/>
    <x v="1"/>
    <x v="2"/>
    <x v="1"/>
    <x v="1"/>
    <x v="287"/>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90"/>
    <n v="390"/>
    <n v="65"/>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65"/>
    <n v="63"/>
    <n v="58"/>
    <n v="140"/>
    <n v="140"/>
    <x v="1"/>
    <x v="1"/>
    <x v="2"/>
    <x v="1"/>
    <x v="1"/>
    <x v="288"/>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90"/>
    <n v="390"/>
    <n v="65"/>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65"/>
    <n v="63"/>
    <n v="58"/>
    <n v="140"/>
    <n v="140"/>
    <x v="1"/>
    <x v="1"/>
    <x v="2"/>
    <x v="1"/>
    <x v="1"/>
    <x v="289"/>
    <x v="1"/>
  </r>
  <r>
    <s v="Shelter/ NFI"/>
    <s v="ACTED"/>
    <s v="ACTED"/>
    <s v="NFI kits "/>
    <s v="Distribuition of NFI"/>
    <s v="OFDA"/>
    <s v="in-kind"/>
    <s v=""/>
    <s v=""/>
    <m/>
    <s v=""/>
    <s v=""/>
    <s v="Bay"/>
    <s v="Baidoa"/>
    <s v="Iskiri - NA-3801-W33-002"/>
    <m/>
    <s v="Urban"/>
    <s v="Completed"/>
    <s v="12 Months"/>
    <d v="2019-09-01T00:00:00"/>
    <d v="2020-03-31T00:00:00"/>
    <n v="3.1533500000000001"/>
    <n v="43.487319999999997"/>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45"/>
    <n v="44"/>
    <n v="40"/>
    <n v="97"/>
    <n v="97"/>
    <x v="1"/>
    <x v="1"/>
    <x v="2"/>
    <x v="1"/>
    <x v="1"/>
    <x v="290"/>
    <x v="1"/>
  </r>
  <r>
    <s v="Shelter/ NFI"/>
    <s v="ACTED"/>
    <s v="ACTED"/>
    <s v="NFI kits "/>
    <s v="Distribution of Extra NFI"/>
    <s v="OFDA"/>
    <s v="in-kind"/>
    <s v=""/>
    <s v=""/>
    <m/>
    <s v=""/>
    <s v=""/>
    <s v="Bay"/>
    <s v="Baidoa"/>
    <s v="Iskiri - NA-3801-W33-002"/>
    <m/>
    <s v="Urban"/>
    <s v="Completed"/>
    <s v="12 Months"/>
    <d v="2019-09-01T00:00:00"/>
    <d v="2020-03-31T00:00:00"/>
    <n v="3.1533500000000001"/>
    <n v="43.487319999999997"/>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45"/>
    <n v="44"/>
    <n v="40"/>
    <n v="97"/>
    <n v="97"/>
    <x v="1"/>
    <x v="1"/>
    <x v="2"/>
    <x v="1"/>
    <x v="1"/>
    <x v="291"/>
    <x v="1"/>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50"/>
    <n v="49"/>
    <n v="45"/>
    <n v="108"/>
    <n v="108"/>
    <x v="1"/>
    <x v="1"/>
    <x v="2"/>
    <x v="1"/>
    <x v="1"/>
    <x v="292"/>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50"/>
    <n v="49"/>
    <n v="45"/>
    <n v="108"/>
    <n v="108"/>
    <x v="1"/>
    <x v="1"/>
    <x v="1"/>
    <x v="1"/>
    <x v="1"/>
    <x v="293"/>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9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95"/>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30"/>
    <n v="330"/>
    <n v="55"/>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30"/>
    <n v="55"/>
    <n v="53"/>
    <n v="49"/>
    <n v="119"/>
    <n v="119"/>
    <x v="1"/>
    <x v="1"/>
    <x v="2"/>
    <x v="1"/>
    <x v="1"/>
    <x v="296"/>
    <x v="1"/>
  </r>
  <r>
    <s v="Shelter/ NFI"/>
    <s v="ACTED"/>
    <s v="ACTED"/>
    <s v="NFI kits "/>
    <s v="Distribuition of NFI"/>
    <s v="OFDA"/>
    <s v="in-kind"/>
    <s v=""/>
    <s v=""/>
    <m/>
    <s v=""/>
    <s v=""/>
    <s v="Bay"/>
    <s v="Baidoa"/>
    <s v="Kormari - NA-3801-W27-001"/>
    <m/>
    <s v="Urban"/>
    <s v="Completed"/>
    <s v="12 Months"/>
    <d v="2019-09-01T00:00:00"/>
    <d v="2020-03-31T00:00:00"/>
    <n v="3.1507999999999998"/>
    <n v="43.216411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97"/>
    <x v="1"/>
  </r>
  <r>
    <s v="Shelter/ NFI"/>
    <s v="ACTED"/>
    <s v="ACTED"/>
    <s v="NFI kits "/>
    <s v="Distribution of Extra NFI"/>
    <s v="OFDA"/>
    <s v="in-kind"/>
    <s v=""/>
    <s v=""/>
    <m/>
    <s v=""/>
    <s v=""/>
    <s v="Bay"/>
    <s v="Baidoa"/>
    <s v="Kormari - NA-3801-W27-001"/>
    <m/>
    <s v="Urban"/>
    <s v="Completed"/>
    <s v="12 Months"/>
    <d v="2019-09-01T00:00:00"/>
    <d v="2020-03-31T00:00:00"/>
    <n v="3.1507999999999998"/>
    <n v="43.216411999999998"/>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40"/>
    <n v="39"/>
    <n v="36"/>
    <n v="86"/>
    <n v="86"/>
    <x v="1"/>
    <x v="1"/>
    <x v="2"/>
    <x v="1"/>
    <x v="1"/>
    <x v="29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299"/>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300"/>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301"/>
    <x v="1"/>
  </r>
  <r>
    <s v="Shelter/ NFI"/>
    <s v="ACTED"/>
    <s v="ACTED"/>
    <s v="Transitional shelter"/>
    <s v="Construction of T-shelters"/>
    <s v="OFDA"/>
    <s v="in-kind"/>
    <s v=""/>
    <s v=""/>
    <m/>
    <s v=""/>
    <s v=""/>
    <s v="Bay"/>
    <s v="Baidoa"/>
    <s v="Baidoa - NA-3802-X04-001"/>
    <m/>
    <s v="Urban"/>
    <s v="Completed"/>
    <s v="12 Months"/>
    <d v="2019-09-01T00:00:00"/>
    <d v="2020-03-31T00:00:00"/>
    <n v="3.1171799999999998"/>
    <n v="43.646900000000002"/>
    <s v="Newly Displaced"/>
    <n v="240"/>
    <n v="240"/>
    <n v="40"/>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0"/>
    <x v="13"/>
    <x v="12"/>
    <x v="1"/>
    <x v="0"/>
    <n v="240"/>
    <n v="40"/>
    <n v="39"/>
    <n v="36"/>
    <n v="86"/>
    <n v="86"/>
    <x v="1"/>
    <x v="1"/>
    <x v="1"/>
    <x v="1"/>
    <x v="1"/>
    <x v="302"/>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80"/>
    <n v="480"/>
    <n v="80"/>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80"/>
    <n v="80"/>
    <n v="78"/>
    <n v="71"/>
    <n v="172"/>
    <n v="172"/>
    <x v="1"/>
    <x v="1"/>
    <x v="2"/>
    <x v="1"/>
    <x v="1"/>
    <x v="303"/>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30"/>
    <n v="29"/>
    <n v="27"/>
    <n v="65"/>
    <n v="65"/>
    <x v="1"/>
    <x v="1"/>
    <x v="2"/>
    <x v="1"/>
    <x v="1"/>
    <x v="304"/>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30"/>
    <n v="29"/>
    <n v="27"/>
    <n v="65"/>
    <n v="65"/>
    <x v="1"/>
    <x v="1"/>
    <x v="1"/>
    <x v="1"/>
    <x v="1"/>
    <x v="305"/>
    <x v="0"/>
  </r>
  <r>
    <s v="Shelter/ NFI"/>
    <s v="ACTED"/>
    <s v="ACTED"/>
    <s v="NFI kits "/>
    <s v="Distribuition of NFI"/>
    <s v="OFDA"/>
    <s v="in-kind"/>
    <s v=""/>
    <s v=""/>
    <m/>
    <s v=""/>
    <s v=""/>
    <s v="Bay"/>
    <s v="Baidoa"/>
    <s v="Neebsoy - NA-3802-V08-002"/>
    <m/>
    <s v="Urban"/>
    <s v="Completed"/>
    <s v="12 Months"/>
    <d v="2019-09-01T00:00:00"/>
    <d v="2020-03-31T00:00:00"/>
    <n v="3.2017099999999998"/>
    <n v="43.85609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60"/>
    <n v="58"/>
    <n v="54"/>
    <n v="129"/>
    <n v="129"/>
    <x v="1"/>
    <x v="1"/>
    <x v="2"/>
    <x v="1"/>
    <x v="1"/>
    <x v="306"/>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40"/>
    <n v="39"/>
    <n v="36"/>
    <n v="86"/>
    <n v="86"/>
    <x v="1"/>
    <x v="1"/>
    <x v="2"/>
    <x v="1"/>
    <x v="1"/>
    <x v="307"/>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40"/>
    <n v="39"/>
    <n v="36"/>
    <n v="86"/>
    <n v="86"/>
    <x v="1"/>
    <x v="1"/>
    <x v="1"/>
    <x v="1"/>
    <x v="1"/>
    <x v="308"/>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309"/>
    <x v="1"/>
  </r>
  <r>
    <s v="Shelter/ NFI"/>
    <s v="ACTED"/>
    <s v="ACTED"/>
    <s v="Emergency shelter"/>
    <s v="Distribuition of emergency shelter kits"/>
    <s v="OFDA"/>
    <s v="in-kind"/>
    <s v=""/>
    <s v=""/>
    <m/>
    <s v=""/>
    <s v=""/>
    <s v="Bay"/>
    <s v="Baidoa"/>
    <s v="Saydheelow - NA-3802-R04-002"/>
    <m/>
    <s v="Urban"/>
    <s v="Completed"/>
    <s v="12 Months"/>
    <d v="2019-09-01T00:00:00"/>
    <d v="2020-03-31T00:00:00"/>
    <n v="3.3685"/>
    <n v="43.672600000000003"/>
    <s v="Newly Displaced"/>
    <n v="120"/>
    <n v="120"/>
    <n v="20"/>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20"/>
    <n v="20"/>
    <n v="19"/>
    <n v="18"/>
    <n v="43"/>
    <n v="43"/>
    <x v="1"/>
    <x v="1"/>
    <x v="1"/>
    <x v="1"/>
    <x v="1"/>
    <x v="310"/>
    <x v="0"/>
  </r>
  <r>
    <s v="Shelter/ NFI"/>
    <s v="ACTED"/>
    <s v="ACTED"/>
    <s v="Emergency shelter"/>
    <s v="Distribuition of emergency shelter kits"/>
    <s v="OFDA"/>
    <s v="in-kind"/>
    <s v=""/>
    <s v=""/>
    <m/>
    <s v=""/>
    <s v=""/>
    <s v="Bay"/>
    <s v="Baidoa"/>
    <s v="Saydheelow - NA-3802-R04-002"/>
    <m/>
    <s v="Urban"/>
    <s v="Completed"/>
    <s v=" 12 months"/>
    <d v="2019-09-01T00:00:00"/>
    <d v="2020-02-20T00:00:00"/>
    <n v="3.3685"/>
    <n v="43.672600000000003"/>
    <s v="Newly Displaced"/>
    <n v="120"/>
    <n v="120"/>
    <n v="20"/>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20"/>
    <n v="20"/>
    <n v="19"/>
    <n v="18"/>
    <n v="43"/>
    <n v="43"/>
    <x v="1"/>
    <x v="1"/>
    <x v="2"/>
    <x v="1"/>
    <x v="1"/>
    <x v="311"/>
    <x v="0"/>
  </r>
  <r>
    <s v="Shelter/ NFI"/>
    <s v="ACTED"/>
    <s v="ACTED"/>
    <s v="NFI kits "/>
    <s v="Distribuition of NFI"/>
    <s v="OFDA"/>
    <s v="in-kind"/>
    <s v=""/>
    <s v=""/>
    <m/>
    <s v=""/>
    <s v=""/>
    <s v="Bay"/>
    <s v="Baidoa"/>
    <s v="Shabeelow - NA-3805-B33-002"/>
    <m/>
    <s v="Urban"/>
    <s v="Completed"/>
    <s v="12 Months"/>
    <d v="2019-09-01T00:00:00"/>
    <d v="2020-03-31T00:00:00"/>
    <n v="2.9560599999999999"/>
    <n v="43.486899999999999"/>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312"/>
    <x v="1"/>
  </r>
  <r>
    <s v="Shelter/ NFI"/>
    <s v="ACTED"/>
    <s v="ACTED"/>
    <s v="NFI kits "/>
    <s v="Distribution of Extra NFI"/>
    <s v="OFDA"/>
    <s v="in-kind"/>
    <s v=""/>
    <s v=""/>
    <m/>
    <s v=""/>
    <s v=""/>
    <s v="Bay"/>
    <s v="Baidoa"/>
    <s v="Shabeelow - NA-3805-B33-002"/>
    <m/>
    <s v="Urban"/>
    <s v="Completed"/>
    <s v="12 Months"/>
    <d v="2019-09-01T00:00:00"/>
    <d v="2020-03-31T00:00:00"/>
    <n v="2.9560599999999999"/>
    <n v="43.486899999999999"/>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70"/>
    <n v="68"/>
    <n v="62"/>
    <n v="151"/>
    <n v="151"/>
    <x v="1"/>
    <x v="1"/>
    <x v="2"/>
    <x v="1"/>
    <x v="1"/>
    <x v="313"/>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45"/>
    <n v="44"/>
    <n v="40"/>
    <n v="97"/>
    <n v="97"/>
    <x v="1"/>
    <x v="1"/>
    <x v="2"/>
    <x v="1"/>
    <x v="1"/>
    <x v="31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45"/>
    <n v="44"/>
    <n v="40"/>
    <n v="97"/>
    <n v="97"/>
    <x v="1"/>
    <x v="1"/>
    <x v="2"/>
    <x v="1"/>
    <x v="1"/>
    <x v="315"/>
    <x v="1"/>
  </r>
  <r>
    <s v="Shelter/ NFI"/>
    <s v="ACTED"/>
    <s v="ACTED"/>
    <s v="NFI kits "/>
    <s v="Distribuition of NFI"/>
    <s v="OFDA"/>
    <s v="in-kind"/>
    <s v=""/>
    <s v=""/>
    <m/>
    <s v=""/>
    <s v=""/>
    <s v="Bay"/>
    <s v="Baidoa"/>
    <s v="Tawakal IDP - NA-3802-X04-102"/>
    <m/>
    <s v="Urban"/>
    <s v="Completed"/>
    <s v="12 Months"/>
    <d v="2019-09-01T00:00:00"/>
    <d v="2020-03-31T00:00:00"/>
    <n v="3.1200999999999999"/>
    <n v="43.644300000000001"/>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316"/>
    <x v="1"/>
  </r>
  <r>
    <s v="Shelter/ NFI"/>
    <s v="ACTED"/>
    <s v="ACTED"/>
    <s v="NFI kits "/>
    <s v="Distribution of Extra NFI"/>
    <s v="OFDA"/>
    <s v="in-kind"/>
    <s v=""/>
    <s v=""/>
    <m/>
    <s v=""/>
    <s v=""/>
    <s v="Bay"/>
    <s v="Baidoa"/>
    <s v="Tawakal IDP - NA-3802-X04-102"/>
    <m/>
    <s v="Urban"/>
    <s v="Completed"/>
    <s v="12 Months"/>
    <d v="2019-09-01T00:00:00"/>
    <d v="2020-03-31T00:00:00"/>
    <n v="3.1200999999999999"/>
    <n v="43.644300000000001"/>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50"/>
    <n v="49"/>
    <n v="45"/>
    <n v="108"/>
    <n v="108"/>
    <x v="1"/>
    <x v="1"/>
    <x v="2"/>
    <x v="1"/>
    <x v="1"/>
    <x v="317"/>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40"/>
    <n v="39"/>
    <n v="36"/>
    <n v="86"/>
    <n v="86"/>
    <x v="1"/>
    <x v="1"/>
    <x v="2"/>
    <x v="1"/>
    <x v="1"/>
    <x v="31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40"/>
    <n v="39"/>
    <n v="36"/>
    <n v="86"/>
    <n v="86"/>
    <x v="1"/>
    <x v="1"/>
    <x v="1"/>
    <x v="1"/>
    <x v="1"/>
    <x v="319"/>
    <x v="0"/>
  </r>
  <r>
    <s v="Shelter/ NFI"/>
    <s v="ACTED"/>
    <s v="ACTED"/>
    <s v="Emergency shelter"/>
    <s v="Distribution of Extra emergency shelter kits"/>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0"/>
    <x v="13"/>
    <x v="12"/>
    <x v="1"/>
    <x v="0"/>
    <n v="180"/>
    <n v="30"/>
    <n v="29"/>
    <n v="27"/>
    <n v="65"/>
    <n v="65"/>
    <x v="1"/>
    <x v="1"/>
    <x v="1"/>
    <x v="1"/>
    <x v="1"/>
    <x v="320"/>
    <x v="0"/>
  </r>
  <r>
    <s v="Shelter/ NFI"/>
    <s v="ACTED"/>
    <s v="ACTED"/>
    <s v="NFI kits "/>
    <s v="Distribution of NFI"/>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30"/>
    <n v="29"/>
    <n v="27"/>
    <n v="65"/>
    <n v="65"/>
    <x v="1"/>
    <x v="1"/>
    <x v="2"/>
    <x v="1"/>
    <x v="1"/>
    <x v="321"/>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30"/>
    <n v="29"/>
    <n v="27"/>
    <n v="65"/>
    <n v="65"/>
    <x v="1"/>
    <x v="1"/>
    <x v="2"/>
    <x v="1"/>
    <x v="1"/>
    <x v="322"/>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75"/>
    <n v="73"/>
    <n v="67"/>
    <n v="162"/>
    <n v="162"/>
    <x v="1"/>
    <x v="1"/>
    <x v="2"/>
    <x v="1"/>
    <x v="1"/>
    <x v="323"/>
    <x v="1"/>
  </r>
  <r>
    <s v="Shelter/ NFI"/>
    <s v="AVORD"/>
    <s v="AVORD"/>
    <s v="Emergency shelter"/>
    <s v="Provission of emergency shelter kitss to 130 households"/>
    <s v="SHF"/>
    <s v="in-kind"/>
    <s v=""/>
    <s v=""/>
    <m/>
    <s v=""/>
    <s v=""/>
    <s v="Lower Shabelle"/>
    <s v="Afgooye"/>
    <s v="No. 50(Airstrip) - NA-3806-Z33-001"/>
    <m/>
    <s v="Urban"/>
    <s v="Completed"/>
    <s v="6 months"/>
    <d v="2019-08-01T00:00:00"/>
    <d v="2020-01-31T00:00:00"/>
    <n v="2.00353"/>
    <n v="44.988700000000001"/>
    <s v="Protracted IDP"/>
    <n v="780"/>
    <n v="780"/>
    <n v="130"/>
    <n v="117"/>
    <n v="142"/>
    <n v="235"/>
    <n v="285"/>
    <s v="Conflict/Insecurity/human rights violations"/>
    <s v=""/>
    <m/>
    <m/>
    <s v=""/>
    <s v=""/>
    <s v=""/>
    <s v=""/>
    <s v=""/>
    <x v="2"/>
    <x v="2"/>
    <x v="3"/>
    <x v="0"/>
    <x v="3"/>
    <x v="0"/>
    <x v="2"/>
    <x v="1"/>
    <x v="1"/>
    <x v="13"/>
    <x v="38"/>
    <x v="0"/>
    <x v="12"/>
    <x v="15"/>
    <x v="1"/>
    <x v="0"/>
    <n v="780"/>
    <n v="130"/>
    <n v="142"/>
    <n v="117"/>
    <n v="285"/>
    <n v="285"/>
    <x v="1"/>
    <x v="1"/>
    <x v="0"/>
    <x v="0"/>
    <x v="1"/>
    <x v="324"/>
    <x v="0"/>
  </r>
  <r>
    <s v="Shelter/ NFI"/>
    <s v="AVORD"/>
    <s v="AVORD"/>
    <s v="NFI kits "/>
    <s v="Distribution of NFIs to 1,200 households in No.50"/>
    <s v="SHF"/>
    <s v="in-kind"/>
    <s v=""/>
    <s v=""/>
    <m/>
    <s v=""/>
    <s v=""/>
    <s v="Lower Shabelle"/>
    <s v="Afgooye"/>
    <s v="No. 50(Airstrip) - NA-3806-Z33-001"/>
    <m/>
    <s v="Urban"/>
    <s v="Completed"/>
    <s v="6 months"/>
    <d v="2019-08-01T00:00:00"/>
    <d v="2020-01-31T00:00:00"/>
    <n v="2.00353"/>
    <n v="44.988700000000001"/>
    <s v="Protracted IDP"/>
    <n v="7200"/>
    <n v="7200"/>
    <n v="1200"/>
    <n v="1084"/>
    <n v="1315"/>
    <n v="2169"/>
    <n v="2631"/>
    <s v="Conflict/Insecurity/human rights violations"/>
    <s v=""/>
    <m/>
    <m/>
    <s v=""/>
    <s v=""/>
    <s v=""/>
    <s v=""/>
    <s v=""/>
    <x v="2"/>
    <x v="2"/>
    <x v="1"/>
    <x v="0"/>
    <x v="3"/>
    <x v="0"/>
    <x v="2"/>
    <x v="1"/>
    <x v="1"/>
    <x v="13"/>
    <x v="38"/>
    <x v="0"/>
    <x v="12"/>
    <x v="15"/>
    <x v="1"/>
    <x v="0"/>
    <n v="7200"/>
    <n v="1200"/>
    <n v="1315"/>
    <n v="1084"/>
    <n v="2631"/>
    <n v="2631"/>
    <x v="1"/>
    <x v="1"/>
    <x v="0"/>
    <x v="0"/>
    <x v="1"/>
    <x v="325"/>
    <x v="1"/>
  </r>
  <r>
    <s v="Shelter/ NFI"/>
    <s v="AVORD"/>
    <s v="AVORD"/>
    <s v="NFI kits "/>
    <s v="Provission of NFI kits to 4,700 households in Xudur"/>
    <s v="SHF"/>
    <s v="in-kind"/>
    <s v=""/>
    <s v=""/>
    <m/>
    <s v=""/>
    <s v=""/>
    <s v="Bakool"/>
    <s v="Xudur"/>
    <s v="Xudur - NB-3814-X09-002"/>
    <m/>
    <s v="Urban"/>
    <s v="Completed"/>
    <s v="12 Months"/>
    <d v="2020-05-01T00:00:00"/>
    <d v="2020-08-31T00:00:00"/>
    <n v="4.12303"/>
    <n v="43.890121000000001"/>
    <s v="Protracted IDP"/>
    <n v="12000"/>
    <n v="12000"/>
    <n v="2000"/>
    <n v="2194"/>
    <n v="2576"/>
    <n v="3326"/>
    <n v="3904"/>
    <s v="Protracted displacement"/>
    <s v=""/>
    <m/>
    <m/>
    <s v=""/>
    <s v=""/>
    <s v=""/>
    <s v=""/>
    <s v=""/>
    <x v="2"/>
    <x v="2"/>
    <x v="1"/>
    <x v="0"/>
    <x v="4"/>
    <x v="0"/>
    <x v="2"/>
    <x v="1"/>
    <x v="1"/>
    <x v="14"/>
    <x v="27"/>
    <x v="0"/>
    <x v="18"/>
    <x v="16"/>
    <x v="1"/>
    <x v="0"/>
    <n v="12000"/>
    <n v="2000"/>
    <n v="2576"/>
    <n v="2194"/>
    <n v="3904"/>
    <n v="3904"/>
    <x v="1"/>
    <x v="1"/>
    <x v="0"/>
    <x v="0"/>
    <x v="1"/>
    <x v="326"/>
    <x v="1"/>
  </r>
  <r>
    <s v="Shelter/ NFI"/>
    <s v="UNHCR"/>
    <s v="AVORD"/>
    <s v="NFI kits "/>
    <s v="Provission of NFI kits to 500 households - Covid 19 Response"/>
    <s v="Unknown"/>
    <s v="in-kind"/>
    <s v=""/>
    <s v=""/>
    <m/>
    <s v=""/>
    <s v=""/>
    <s v="Bay"/>
    <s v="Baidoa"/>
    <s v="Baidoa - NA-3802-X04-001"/>
    <m/>
    <s v="Urban"/>
    <s v="Completed"/>
    <s v="1 Month"/>
    <d v="2020-05-01T00:00:00"/>
    <d v="2020-05-31T00:00:00"/>
    <n v="3.1171799999999998"/>
    <n v="43.646900000000002"/>
    <s v="Protracted IDP"/>
    <n v="3000"/>
    <n v="3000"/>
    <n v="500"/>
    <n v="446"/>
    <n v="486"/>
    <n v="990"/>
    <n v="1078"/>
    <s v="COVID-19"/>
    <s v="Covid 19 response"/>
    <m/>
    <m/>
    <s v=""/>
    <s v=""/>
    <s v=""/>
    <s v=""/>
    <s v=""/>
    <x v="1"/>
    <x v="2"/>
    <x v="1"/>
    <x v="1"/>
    <x v="8"/>
    <x v="0"/>
    <x v="2"/>
    <x v="1"/>
    <x v="1"/>
    <x v="4"/>
    <x v="4"/>
    <x v="0"/>
    <x v="18"/>
    <x v="17"/>
    <x v="1"/>
    <x v="0"/>
    <n v="3000"/>
    <n v="500"/>
    <n v="486"/>
    <n v="446"/>
    <n v="1078"/>
    <n v="1078"/>
    <x v="1"/>
    <x v="1"/>
    <x v="0"/>
    <x v="0"/>
    <x v="1"/>
    <x v="327"/>
    <x v="1"/>
  </r>
  <r>
    <s v="Shelter/ NFI"/>
    <s v="UNHCR"/>
    <s v="AVORD"/>
    <s v="Emergency shelter"/>
    <s v="Provission of Emergency Shelters to 425 households - Covid 19 Response"/>
    <s v="Unknown"/>
    <s v="in-kind"/>
    <s v=""/>
    <s v=""/>
    <m/>
    <s v=""/>
    <s v=""/>
    <s v="Bay"/>
    <s v="Baidoa"/>
    <s v="Baidoa - NA-3802-X04-001"/>
    <m/>
    <s v="Urban"/>
    <s v="Completed"/>
    <s v="2 months"/>
    <d v="2020-05-01T00:00:00"/>
    <d v="2020-05-30T00:00:00"/>
    <n v="3.1171799999999998"/>
    <n v="43.646900000000002"/>
    <s v="Protracted IDP"/>
    <n v="2550"/>
    <n v="2550"/>
    <n v="425"/>
    <n v="379"/>
    <n v="413"/>
    <n v="841"/>
    <n v="916"/>
    <s v="COVID-19"/>
    <s v="Covid 19 response"/>
    <m/>
    <m/>
    <s v=""/>
    <s v=""/>
    <s v=""/>
    <s v=""/>
    <s v=""/>
    <x v="1"/>
    <x v="2"/>
    <x v="3"/>
    <x v="1"/>
    <x v="8"/>
    <x v="0"/>
    <x v="2"/>
    <x v="1"/>
    <x v="1"/>
    <x v="4"/>
    <x v="4"/>
    <x v="0"/>
    <x v="18"/>
    <x v="17"/>
    <x v="1"/>
    <x v="0"/>
    <n v="2550"/>
    <n v="425"/>
    <n v="413"/>
    <n v="379"/>
    <n v="916"/>
    <n v="916"/>
    <x v="1"/>
    <x v="1"/>
    <x v="0"/>
    <x v="0"/>
    <x v="1"/>
    <x v="328"/>
    <x v="0"/>
  </r>
  <r>
    <s v="Shelter/ NFI"/>
    <s v="AVORD"/>
    <s v="AVORD"/>
    <s v="NFI kits "/>
    <s v="Distribition of NFIs kits to 3,300 flood-affected households in B/weyn"/>
    <s v="SHF"/>
    <s v="in-kind"/>
    <s v=""/>
    <s v=""/>
    <m/>
    <s v=""/>
    <s v=""/>
    <s v="Hiraan"/>
    <s v="Belet Weyne"/>
    <s v="Belet Weyne - NB-3815-G05-001"/>
    <m/>
    <s v="Urban"/>
    <s v="Completed"/>
    <s v="6 months"/>
    <d v="2019-11-25T00:00:00"/>
    <d v="2020-01-24T00:00:00"/>
    <n v="4.7359840000000002"/>
    <n v="45.204267999999999"/>
    <s v="Newly Displaced"/>
    <n v="19800"/>
    <n v="19800"/>
    <n v="3300"/>
    <n v="2956"/>
    <n v="2971"/>
    <n v="6919"/>
    <n v="6953"/>
    <s v="Flood"/>
    <s v=""/>
    <m/>
    <m/>
    <s v=""/>
    <s v=""/>
    <s v=""/>
    <s v=""/>
    <s v=""/>
    <x v="2"/>
    <x v="2"/>
    <x v="1"/>
    <x v="0"/>
    <x v="0"/>
    <x v="0"/>
    <x v="0"/>
    <x v="1"/>
    <x v="1"/>
    <x v="8"/>
    <x v="10"/>
    <x v="0"/>
    <x v="15"/>
    <x v="15"/>
    <x v="1"/>
    <x v="0"/>
    <n v="19800"/>
    <n v="3300"/>
    <n v="2971"/>
    <n v="2956"/>
    <n v="6953"/>
    <n v="6953"/>
    <x v="1"/>
    <x v="1"/>
    <x v="0"/>
    <x v="0"/>
    <x v="1"/>
    <x v="329"/>
    <x v="1"/>
  </r>
  <r>
    <s v="Shelter/ NFI"/>
    <s v="AVORD"/>
    <s v="AVORD"/>
    <s v="Emergency shelter"/>
    <s v="Provission of emergency shelter kitss to 150 households"/>
    <s v="SHF"/>
    <s v="in-kind"/>
    <s v=""/>
    <s v=""/>
    <m/>
    <s v=""/>
    <s v=""/>
    <s v="Hiraan"/>
    <s v="Belet Weyne"/>
    <s v="Belet Weyne - NB-3815-G05-001"/>
    <m/>
    <s v="Urban"/>
    <s v="Completed"/>
    <s v="6 months"/>
    <d v="2019-11-25T00:00:00"/>
    <d v="2020-02-15T00:00:00"/>
    <n v="4.7359840000000002"/>
    <n v="45.204267999999999"/>
    <s v="Protracted IDP"/>
    <n v="900"/>
    <n v="900"/>
    <n v="150"/>
    <n v="134"/>
    <n v="135"/>
    <n v="314"/>
    <n v="316"/>
    <s v="Flood"/>
    <s v=""/>
    <m/>
    <m/>
    <s v=""/>
    <s v=""/>
    <s v=""/>
    <s v=""/>
    <s v=""/>
    <x v="2"/>
    <x v="2"/>
    <x v="3"/>
    <x v="0"/>
    <x v="0"/>
    <x v="0"/>
    <x v="2"/>
    <x v="1"/>
    <x v="1"/>
    <x v="8"/>
    <x v="10"/>
    <x v="0"/>
    <x v="15"/>
    <x v="13"/>
    <x v="1"/>
    <x v="0"/>
    <n v="900"/>
    <n v="150"/>
    <n v="135"/>
    <n v="134"/>
    <n v="316"/>
    <n v="316"/>
    <x v="1"/>
    <x v="1"/>
    <x v="0"/>
    <x v="0"/>
    <x v="1"/>
    <x v="330"/>
    <x v="0"/>
  </r>
  <r>
    <s v="Shelter/ NFI"/>
    <s v="AVORD"/>
    <s v="AVORD"/>
    <s v="NFI kits "/>
    <s v="Distribition of NFIs kits to 500 flood-affected households in Balad"/>
    <s v="SHF"/>
    <s v="in-kind"/>
    <s v=""/>
    <s v=""/>
    <m/>
    <s v=""/>
    <s v=""/>
    <s v="Middle Shabelle"/>
    <s v="Balcad"/>
    <s v="Balad - NA-3807-J12-001"/>
    <m/>
    <s v="Urban"/>
    <s v="Completed"/>
    <s v="6 months"/>
    <d v="2019-11-25T00:00:00"/>
    <d v="2020-03-24T00:00:00"/>
    <n v="2.6266699999999998"/>
    <n v="45.504798999999998"/>
    <s v="Newly Displaced"/>
    <n v="3000"/>
    <n v="3000"/>
    <n v="500"/>
    <n v="535"/>
    <n v="617"/>
    <n v="858"/>
    <n v="989"/>
    <s v="Flood"/>
    <s v=""/>
    <m/>
    <m/>
    <s v=""/>
    <s v=""/>
    <s v=""/>
    <s v=""/>
    <s v=""/>
    <x v="2"/>
    <x v="2"/>
    <x v="1"/>
    <x v="0"/>
    <x v="0"/>
    <x v="0"/>
    <x v="0"/>
    <x v="1"/>
    <x v="1"/>
    <x v="3"/>
    <x v="26"/>
    <x v="0"/>
    <x v="15"/>
    <x v="12"/>
    <x v="1"/>
    <x v="0"/>
    <n v="3000"/>
    <n v="500"/>
    <n v="617"/>
    <n v="535"/>
    <n v="989"/>
    <n v="989"/>
    <x v="1"/>
    <x v="1"/>
    <x v="0"/>
    <x v="0"/>
    <x v="1"/>
    <x v="331"/>
    <x v="1"/>
  </r>
  <r>
    <s v="Shelter/ NFI"/>
    <s v="IOM"/>
    <s v="AVORD"/>
    <s v="NFI kits "/>
    <s v="Provission of NFI kits to 500 households - Flood response"/>
    <s v="Unknown"/>
    <s v="in-kind"/>
    <s v=""/>
    <s v=""/>
    <m/>
    <s v=""/>
    <s v=""/>
    <s v="Middle Shabelle"/>
    <s v="Jowhar"/>
    <s v="Jowhar - NA-3807-F11-003"/>
    <m/>
    <s v="Urban"/>
    <s v="Completed"/>
    <s v="1 Month"/>
    <d v="2020-05-01T00:00:00"/>
    <d v="2020-05-31T00:00:00"/>
    <n v="2.780875"/>
    <n v="45.496817999999998"/>
    <s v="Newly Displaced"/>
    <n v="3000"/>
    <n v="3000"/>
    <n v="500"/>
    <n v="558"/>
    <n v="613"/>
    <n v="871"/>
    <n v="958"/>
    <s v="Flood"/>
    <s v=""/>
    <m/>
    <m/>
    <s v=""/>
    <s v=""/>
    <s v=""/>
    <s v=""/>
    <s v=""/>
    <x v="7"/>
    <x v="2"/>
    <x v="1"/>
    <x v="1"/>
    <x v="0"/>
    <x v="0"/>
    <x v="0"/>
    <x v="1"/>
    <x v="1"/>
    <x v="3"/>
    <x v="3"/>
    <x v="0"/>
    <x v="18"/>
    <x v="17"/>
    <x v="1"/>
    <x v="0"/>
    <n v="3000"/>
    <n v="500"/>
    <n v="613"/>
    <n v="558"/>
    <n v="958"/>
    <n v="958"/>
    <x v="1"/>
    <x v="1"/>
    <x v="0"/>
    <x v="0"/>
    <x v="1"/>
    <x v="332"/>
    <x v="1"/>
  </r>
  <r>
    <s v="Shelter/ NFI"/>
    <s v="AVORD"/>
    <s v="AVORD"/>
    <s v="NFI kits "/>
    <s v="Distribition of NFIs kits to 3,500 flood-affected households in B/weyn"/>
    <s v="SHF"/>
    <s v="in-kind"/>
    <s v=""/>
    <s v=""/>
    <m/>
    <s v=""/>
    <s v=""/>
    <s v="Middle Shabelle"/>
    <s v="Jowhar"/>
    <s v="Jowhar - NA-3807-F11-003"/>
    <m/>
    <s v="Urban"/>
    <s v="Completed"/>
    <s v="6 months"/>
    <d v="2019-11-25T00:00:00"/>
    <d v="2020-04-24T00:00:00"/>
    <n v="2.780875"/>
    <n v="45.496817999999998"/>
    <s v="Newly Displaced"/>
    <n v="21000"/>
    <n v="21000"/>
    <n v="3500"/>
    <n v="3905"/>
    <n v="4293"/>
    <n v="6098"/>
    <n v="6704"/>
    <s v="Flood"/>
    <s v=""/>
    <m/>
    <m/>
    <s v=""/>
    <s v=""/>
    <s v=""/>
    <s v=""/>
    <s v=""/>
    <x v="2"/>
    <x v="2"/>
    <x v="1"/>
    <x v="0"/>
    <x v="0"/>
    <x v="0"/>
    <x v="0"/>
    <x v="1"/>
    <x v="1"/>
    <x v="3"/>
    <x v="3"/>
    <x v="0"/>
    <x v="15"/>
    <x v="14"/>
    <x v="1"/>
    <x v="0"/>
    <n v="21000"/>
    <n v="3500"/>
    <n v="4293"/>
    <n v="3905"/>
    <n v="6704"/>
    <n v="6704"/>
    <x v="1"/>
    <x v="1"/>
    <x v="0"/>
    <x v="0"/>
    <x v="1"/>
    <x v="333"/>
    <x v="1"/>
  </r>
  <r>
    <s v="Shelter/ NFI"/>
    <s v="AVORD"/>
    <s v="AVORD"/>
    <s v="Emergency shelter"/>
    <s v="Provission of emergency shelter kitss to 150 households"/>
    <s v="SHF"/>
    <s v="in-kind"/>
    <s v=""/>
    <s v=""/>
    <m/>
    <s v=""/>
    <s v=""/>
    <s v="Middle Shabelle"/>
    <s v="Jowhar"/>
    <s v="Jowhar - NA-3807-F11-003"/>
    <m/>
    <s v="Urban"/>
    <s v="Completed"/>
    <s v="6 months"/>
    <d v="2019-11-25T00:00:00"/>
    <d v="2020-05-24T00:00:00"/>
    <n v="2.780875"/>
    <n v="45.496817999999998"/>
    <s v="Protracted IDP"/>
    <n v="900"/>
    <n v="900"/>
    <n v="150"/>
    <n v="167"/>
    <n v="184"/>
    <n v="261"/>
    <n v="287"/>
    <s v="Flood"/>
    <s v=""/>
    <m/>
    <m/>
    <s v=""/>
    <s v=""/>
    <s v=""/>
    <s v=""/>
    <s v=""/>
    <x v="2"/>
    <x v="2"/>
    <x v="3"/>
    <x v="0"/>
    <x v="0"/>
    <x v="0"/>
    <x v="2"/>
    <x v="1"/>
    <x v="1"/>
    <x v="3"/>
    <x v="3"/>
    <x v="0"/>
    <x v="15"/>
    <x v="17"/>
    <x v="1"/>
    <x v="0"/>
    <n v="900"/>
    <n v="150"/>
    <n v="184"/>
    <n v="167"/>
    <n v="287"/>
    <n v="287"/>
    <x v="1"/>
    <x v="1"/>
    <x v="0"/>
    <x v="0"/>
    <x v="1"/>
    <x v="334"/>
    <x v="0"/>
  </r>
  <r>
    <s v="Shelter/ NFI"/>
    <s v="UNHCR"/>
    <s v="AVORD"/>
    <s v="NFI kits "/>
    <s v="Distribution of 340 NFI kits in Baidoa"/>
    <s v="Unknown"/>
    <s v="in-kind"/>
    <s v=""/>
    <s v=""/>
    <m/>
    <s v=""/>
    <s v=""/>
    <s v="Bay"/>
    <s v="Baidoa"/>
    <s v="Baidoa - NA-3802-X04-001"/>
    <m/>
    <s v="Urban"/>
    <s v="Completed"/>
    <s v="2 months"/>
    <d v="2019-11-01T00:00:00"/>
    <d v="2020-01-01T00:00:00"/>
    <n v="3.1171799999999998"/>
    <n v="43.646900000000002"/>
    <s v="Newly Displaced"/>
    <n v="2040"/>
    <n v="2040"/>
    <n v="340"/>
    <n v="303"/>
    <n v="331"/>
    <n v="673"/>
    <n v="733"/>
    <s v="Conflict/Insecurity/human rights violations"/>
    <s v=""/>
    <m/>
    <m/>
    <s v=""/>
    <s v=""/>
    <s v=""/>
    <s v=""/>
    <s v=""/>
    <x v="1"/>
    <x v="2"/>
    <x v="1"/>
    <x v="1"/>
    <x v="3"/>
    <x v="0"/>
    <x v="0"/>
    <x v="1"/>
    <x v="1"/>
    <x v="4"/>
    <x v="4"/>
    <x v="0"/>
    <x v="15"/>
    <x v="15"/>
    <x v="1"/>
    <x v="0"/>
    <n v="2040"/>
    <n v="340"/>
    <n v="331"/>
    <n v="303"/>
    <n v="733"/>
    <n v="733"/>
    <x v="1"/>
    <x v="1"/>
    <x v="0"/>
    <x v="0"/>
    <x v="1"/>
    <x v="335"/>
    <x v="1"/>
  </r>
  <r>
    <s v="Shelter/ NFI"/>
    <s v="UNHCR"/>
    <s v="AVORD"/>
    <s v="NFI kits "/>
    <s v="Distribution of 300 NFI kits in Berdale"/>
    <s v="Unknown"/>
    <s v="in-kind"/>
    <s v=""/>
    <s v=""/>
    <m/>
    <s v=""/>
    <s v=""/>
    <s v="Bay"/>
    <s v="Baidoa"/>
    <s v="Berdale - NA-3801-U27-004"/>
    <m/>
    <s v="Urban"/>
    <s v="Completed"/>
    <s v="2 months"/>
    <d v="2019-11-01T00:00:00"/>
    <d v="2020-01-01T00:00:00"/>
    <n v="3.2143670000000002"/>
    <n v="43.198048"/>
    <s v="Newly Displaced"/>
    <n v="1800"/>
    <n v="1800"/>
    <n v="300"/>
    <n v="268"/>
    <n v="292"/>
    <n v="594"/>
    <n v="647"/>
    <s v="Flood"/>
    <s v=""/>
    <m/>
    <m/>
    <s v=""/>
    <s v=""/>
    <s v=""/>
    <s v=""/>
    <s v=""/>
    <x v="1"/>
    <x v="2"/>
    <x v="1"/>
    <x v="1"/>
    <x v="0"/>
    <x v="0"/>
    <x v="0"/>
    <x v="1"/>
    <x v="1"/>
    <x v="4"/>
    <x v="4"/>
    <x v="0"/>
    <x v="15"/>
    <x v="15"/>
    <x v="1"/>
    <x v="0"/>
    <n v="1800"/>
    <n v="300"/>
    <n v="292"/>
    <n v="268"/>
    <n v="647"/>
    <n v="647"/>
    <x v="1"/>
    <x v="1"/>
    <x v="0"/>
    <x v="0"/>
    <x v="1"/>
    <x v="336"/>
    <x v="1"/>
  </r>
  <r>
    <s v="Shelter/ NFI"/>
    <s v="AVORD"/>
    <s v="AVORD"/>
    <s v="NFI kits "/>
    <s v="Provission of NFI kits to 5,650 households in Baidoa"/>
    <s v="SHF"/>
    <s v="in-kind"/>
    <s v=""/>
    <s v=""/>
    <m/>
    <s v=""/>
    <s v=""/>
    <s v="Bay"/>
    <s v="Baidoa"/>
    <s v="Baidoa - NA-3802-X04-001"/>
    <m/>
    <s v="Urban"/>
    <s v="Completed"/>
    <s v="8 Months"/>
    <d v="2020-05-01T00:00:00"/>
    <d v="2020-08-31T00:00:00"/>
    <n v="3.1171799999999998"/>
    <n v="43.646900000000002"/>
    <s v="Protracted IDP"/>
    <n v="15000"/>
    <n v="15000"/>
    <n v="2500"/>
    <n v="2231"/>
    <n v="2430"/>
    <n v="4949"/>
    <n v="5390"/>
    <s v="Protracted displacement"/>
    <s v=""/>
    <m/>
    <m/>
    <s v=""/>
    <s v=""/>
    <s v=""/>
    <s v=""/>
    <s v=""/>
    <x v="2"/>
    <x v="2"/>
    <x v="1"/>
    <x v="0"/>
    <x v="4"/>
    <x v="0"/>
    <x v="2"/>
    <x v="1"/>
    <x v="1"/>
    <x v="4"/>
    <x v="4"/>
    <x v="0"/>
    <x v="18"/>
    <x v="16"/>
    <x v="1"/>
    <x v="0"/>
    <n v="15000"/>
    <n v="2500"/>
    <n v="2430"/>
    <n v="2231"/>
    <n v="5390"/>
    <n v="5390"/>
    <x v="1"/>
    <x v="1"/>
    <x v="0"/>
    <x v="0"/>
    <x v="1"/>
    <x v="337"/>
    <x v="1"/>
  </r>
  <r>
    <s v="Shelter/ NFI"/>
    <s v="AVORD"/>
    <s v="AVORD"/>
    <s v="NFI kits "/>
    <s v="Provission of NFI kits to 5,650 households in Baidoa"/>
    <s v="SHF"/>
    <s v="in-kind"/>
    <s v=""/>
    <s v=""/>
    <m/>
    <s v=""/>
    <s v=""/>
    <s v="Bay"/>
    <s v="Baidoa"/>
    <s v="Baidoa - NA-3802-X04-001"/>
    <m/>
    <s v="Urban"/>
    <s v="Completed"/>
    <s v="2 months"/>
    <d v="2020-05-01T00:00:00"/>
    <d v="2020-06-30T00:00:00"/>
    <n v="3.1171799999999998"/>
    <n v="43.646900000000002"/>
    <s v="Protracted IDP"/>
    <n v="6000"/>
    <n v="6000"/>
    <n v="1000"/>
    <n v="892"/>
    <n v="972"/>
    <n v="1979"/>
    <n v="2156"/>
    <s v="Protracted displacement"/>
    <s v=""/>
    <m/>
    <m/>
    <s v=""/>
    <s v=""/>
    <s v=""/>
    <s v=""/>
    <s v=""/>
    <x v="2"/>
    <x v="2"/>
    <x v="1"/>
    <x v="0"/>
    <x v="4"/>
    <x v="0"/>
    <x v="2"/>
    <x v="1"/>
    <x v="1"/>
    <x v="4"/>
    <x v="4"/>
    <x v="0"/>
    <x v="18"/>
    <x v="18"/>
    <x v="1"/>
    <x v="0"/>
    <n v="6000"/>
    <n v="1000"/>
    <n v="972"/>
    <n v="892"/>
    <n v="2156"/>
    <n v="2156"/>
    <x v="1"/>
    <x v="1"/>
    <x v="0"/>
    <x v="0"/>
    <x v="1"/>
    <x v="338"/>
    <x v="1"/>
  </r>
  <r>
    <s v="Shelter/ NFI"/>
    <s v="UNHCR"/>
    <s v="AVORD"/>
    <s v="Emergency shelter"/>
    <s v="Distribition of emergency shelter kits to 2,068 flood-affected households in B/weyn"/>
    <s v="Unknown"/>
    <s v="in-kind"/>
    <s v=""/>
    <s v=""/>
    <m/>
    <s v=""/>
    <s v=""/>
    <s v="Hiraan"/>
    <s v="Belet Weyne"/>
    <s v="Belet Weyne - NB-3815-G05-001"/>
    <m/>
    <s v="Urban"/>
    <s v="Completed"/>
    <s v="2 months"/>
    <d v="2019-11-01T00:00:00"/>
    <d v="2020-01-01T00:00:00"/>
    <n v="4.7359840000000002"/>
    <n v="45.204267999999999"/>
    <s v="Newly Displaced"/>
    <n v="15000"/>
    <n v="15000"/>
    <n v="2500"/>
    <n v="2240"/>
    <n v="2251"/>
    <n v="5241"/>
    <n v="5268"/>
    <s v="Conflict/Insecurity/human rights violations"/>
    <s v="Flood Response"/>
    <m/>
    <m/>
    <s v=""/>
    <s v=""/>
    <s v=""/>
    <s v=""/>
    <s v=""/>
    <x v="1"/>
    <x v="2"/>
    <x v="3"/>
    <x v="1"/>
    <x v="3"/>
    <x v="0"/>
    <x v="0"/>
    <x v="1"/>
    <x v="1"/>
    <x v="8"/>
    <x v="10"/>
    <x v="0"/>
    <x v="15"/>
    <x v="15"/>
    <x v="1"/>
    <x v="0"/>
    <n v="15000"/>
    <n v="2500"/>
    <n v="2251"/>
    <n v="2240"/>
    <n v="5268"/>
    <n v="5268"/>
    <x v="1"/>
    <x v="1"/>
    <x v="0"/>
    <x v="0"/>
    <x v="1"/>
    <x v="339"/>
    <x v="0"/>
  </r>
  <r>
    <s v="Shelter/ NFI"/>
    <s v="UNHCR"/>
    <s v="AVORD"/>
    <s v="NFI kits "/>
    <s v="Distribition of NFIs kits to 4,500 flood-affected households in B/weyn"/>
    <s v="Unknown"/>
    <s v="in-kind"/>
    <s v=""/>
    <s v=""/>
    <m/>
    <s v=""/>
    <s v=""/>
    <s v="Hiraan"/>
    <s v="Belet Weyne"/>
    <s v="Belet Weyne - NB-3815-G05-001"/>
    <m/>
    <s v="Urban"/>
    <s v="Completed"/>
    <s v="2 months"/>
    <d v="2019-11-01T00:00:00"/>
    <d v="2020-01-01T00:00:00"/>
    <n v="4.7359840000000002"/>
    <n v="45.204267999999999"/>
    <s v="Newly Displaced"/>
    <n v="21000"/>
    <n v="21000"/>
    <n v="3500"/>
    <n v="3136"/>
    <n v="3151"/>
    <n v="7338"/>
    <n v="7375"/>
    <s v="Conflict/Insecurity/human rights violations"/>
    <s v="Flood Response"/>
    <m/>
    <m/>
    <s v=""/>
    <s v=""/>
    <s v=""/>
    <s v=""/>
    <s v=""/>
    <x v="1"/>
    <x v="2"/>
    <x v="1"/>
    <x v="1"/>
    <x v="3"/>
    <x v="0"/>
    <x v="0"/>
    <x v="1"/>
    <x v="1"/>
    <x v="8"/>
    <x v="10"/>
    <x v="0"/>
    <x v="15"/>
    <x v="15"/>
    <x v="1"/>
    <x v="0"/>
    <n v="21000"/>
    <n v="3500"/>
    <n v="3151"/>
    <n v="3136"/>
    <n v="7375"/>
    <n v="7375"/>
    <x v="1"/>
    <x v="1"/>
    <x v="0"/>
    <x v="0"/>
    <x v="1"/>
    <x v="340"/>
    <x v="1"/>
  </r>
  <r>
    <s v="Shelter/ NFI"/>
    <s v="UNHCR"/>
    <s v="AVORD"/>
    <s v="NFI kits "/>
    <s v="2000 NFI distributed in Beletweyn"/>
    <s v="Unknown"/>
    <s v="in-kind"/>
    <s v=""/>
    <s v=""/>
    <m/>
    <s v=""/>
    <s v=""/>
    <s v="Hiraan"/>
    <s v="Belet Weyne"/>
    <s v="Belet Weyne - NB-3815-G05-001"/>
    <m/>
    <s v="Mixed"/>
    <s v="Completed"/>
    <s v="1 day"/>
    <d v="2020-05-01T00:00:00"/>
    <d v="2020-05-31T00:00:00"/>
    <n v="4.7359840000000002"/>
    <n v="45.204267999999999"/>
    <s v="Newly Displaced"/>
    <n v="12000"/>
    <n v="12000"/>
    <n v="2000"/>
    <n v="1792"/>
    <n v="1801"/>
    <n v="4193"/>
    <n v="4214"/>
    <s v="Flood"/>
    <s v=""/>
    <m/>
    <m/>
    <s v=""/>
    <s v=""/>
    <s v=""/>
    <s v=""/>
    <s v=""/>
    <x v="1"/>
    <x v="2"/>
    <x v="1"/>
    <x v="1"/>
    <x v="0"/>
    <x v="0"/>
    <x v="0"/>
    <x v="0"/>
    <x v="1"/>
    <x v="8"/>
    <x v="10"/>
    <x v="0"/>
    <x v="18"/>
    <x v="17"/>
    <x v="1"/>
    <x v="0"/>
    <n v="12000"/>
    <n v="2000"/>
    <n v="1801"/>
    <n v="1792"/>
    <n v="4214"/>
    <n v="4214"/>
    <x v="1"/>
    <x v="1"/>
    <x v="0"/>
    <x v="0"/>
    <x v="1"/>
    <x v="34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140"/>
    <n v="1140"/>
    <n v="150"/>
    <n v="170"/>
    <n v="171"/>
    <n v="398"/>
    <n v="400"/>
    <s v="Flood"/>
    <s v="150 NFIs kits has been distributed"/>
    <m/>
    <m/>
    <s v=""/>
    <s v="332 system which addresses the beneficiaries feedback "/>
    <s v=""/>
    <s v=""/>
    <s v=""/>
    <x v="6"/>
    <x v="6"/>
    <x v="1"/>
    <x v="0"/>
    <x v="0"/>
    <x v="0"/>
    <x v="0"/>
    <x v="0"/>
    <x v="1"/>
    <x v="8"/>
    <x v="10"/>
    <x v="0"/>
    <x v="17"/>
    <x v="17"/>
    <x v="1"/>
    <x v="0"/>
    <n v="1140"/>
    <n v="150"/>
    <n v="171"/>
    <n v="170"/>
    <n v="400"/>
    <n v="400"/>
    <x v="1"/>
    <x v="1"/>
    <x v="0"/>
    <x v="0"/>
    <x v="1"/>
    <x v="34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230"/>
    <n v="1230"/>
    <n v="150"/>
    <n v="184"/>
    <n v="185"/>
    <n v="430"/>
    <n v="432"/>
    <s v="Flood"/>
    <s v="150 NFIs kits has been distributed"/>
    <m/>
    <m/>
    <s v=""/>
    <s v="332 system which addresses the beneficiaries feedback "/>
    <s v=""/>
    <s v=""/>
    <s v=""/>
    <x v="6"/>
    <x v="6"/>
    <x v="1"/>
    <x v="0"/>
    <x v="0"/>
    <x v="0"/>
    <x v="0"/>
    <x v="0"/>
    <x v="1"/>
    <x v="8"/>
    <x v="10"/>
    <x v="0"/>
    <x v="17"/>
    <x v="17"/>
    <x v="1"/>
    <x v="0"/>
    <n v="1230"/>
    <n v="150"/>
    <n v="185"/>
    <n v="184"/>
    <n v="432"/>
    <n v="432"/>
    <x v="1"/>
    <x v="1"/>
    <x v="0"/>
    <x v="0"/>
    <x v="1"/>
    <x v="34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367"/>
    <n v="1367"/>
    <n v="180"/>
    <n v="204"/>
    <n v="205"/>
    <n v="478"/>
    <n v="480"/>
    <s v="Flood"/>
    <s v="180 NFIs kits has been distributed"/>
    <m/>
    <m/>
    <s v=""/>
    <s v="332 system which addresses the beneficiaries feedback "/>
    <s v=""/>
    <s v=""/>
    <s v=""/>
    <x v="6"/>
    <x v="6"/>
    <x v="1"/>
    <x v="0"/>
    <x v="0"/>
    <x v="0"/>
    <x v="0"/>
    <x v="0"/>
    <x v="1"/>
    <x v="8"/>
    <x v="10"/>
    <x v="0"/>
    <x v="17"/>
    <x v="17"/>
    <x v="1"/>
    <x v="0"/>
    <n v="1367"/>
    <n v="180"/>
    <n v="205"/>
    <n v="204"/>
    <n v="480"/>
    <n v="480"/>
    <x v="1"/>
    <x v="1"/>
    <x v="0"/>
    <x v="0"/>
    <x v="1"/>
    <x v="34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75"/>
    <n v="575"/>
    <n v="80"/>
    <n v="86"/>
    <n v="86"/>
    <n v="201"/>
    <n v="202"/>
    <s v="Flood"/>
    <s v="80 NFIs kits has been distributed"/>
    <m/>
    <m/>
    <s v=""/>
    <s v="332 system which addresses the beneficiaries feedback "/>
    <s v=""/>
    <s v=""/>
    <s v=""/>
    <x v="6"/>
    <x v="6"/>
    <x v="1"/>
    <x v="0"/>
    <x v="0"/>
    <x v="0"/>
    <x v="0"/>
    <x v="0"/>
    <x v="1"/>
    <x v="8"/>
    <x v="10"/>
    <x v="0"/>
    <x v="17"/>
    <x v="17"/>
    <x v="1"/>
    <x v="0"/>
    <n v="575"/>
    <n v="80"/>
    <n v="86"/>
    <n v="86"/>
    <n v="202"/>
    <n v="202"/>
    <x v="1"/>
    <x v="1"/>
    <x v="0"/>
    <x v="0"/>
    <x v="1"/>
    <x v="34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91"/>
    <n v="591"/>
    <n v="80"/>
    <n v="88"/>
    <n v="89"/>
    <n v="207"/>
    <n v="208"/>
    <s v="Flood"/>
    <s v="80 NFIs kits has been distributed"/>
    <m/>
    <m/>
    <s v=""/>
    <s v="332 system which addresses the beneficiaries feedback "/>
    <s v=""/>
    <s v=""/>
    <s v=""/>
    <x v="6"/>
    <x v="6"/>
    <x v="1"/>
    <x v="0"/>
    <x v="0"/>
    <x v="0"/>
    <x v="0"/>
    <x v="0"/>
    <x v="1"/>
    <x v="8"/>
    <x v="10"/>
    <x v="0"/>
    <x v="17"/>
    <x v="17"/>
    <x v="1"/>
    <x v="0"/>
    <n v="591"/>
    <n v="80"/>
    <n v="89"/>
    <n v="88"/>
    <n v="208"/>
    <n v="208"/>
    <x v="1"/>
    <x v="1"/>
    <x v="0"/>
    <x v="0"/>
    <x v="1"/>
    <x v="34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07"/>
    <n v="707"/>
    <n v="100"/>
    <n v="106"/>
    <n v="106"/>
    <n v="247"/>
    <n v="248"/>
    <s v="Flood"/>
    <s v="100 NFIs kits has been distributed"/>
    <m/>
    <m/>
    <s v=""/>
    <s v="332 system which addresses the beneficiaries feedback "/>
    <s v=""/>
    <s v=""/>
    <s v=""/>
    <x v="6"/>
    <x v="6"/>
    <x v="1"/>
    <x v="0"/>
    <x v="0"/>
    <x v="0"/>
    <x v="0"/>
    <x v="0"/>
    <x v="1"/>
    <x v="8"/>
    <x v="10"/>
    <x v="0"/>
    <x v="17"/>
    <x v="17"/>
    <x v="1"/>
    <x v="0"/>
    <n v="707"/>
    <n v="100"/>
    <n v="106"/>
    <n v="106"/>
    <n v="248"/>
    <n v="248"/>
    <x v="1"/>
    <x v="1"/>
    <x v="0"/>
    <x v="0"/>
    <x v="1"/>
    <x v="347"/>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50"/>
    <n v="134"/>
    <n v="168"/>
    <n v="265"/>
    <n v="333"/>
    <s v="Drought"/>
    <s v="AYUUB Delivered both 750ESKs and 750 NFIs to 750HHs of the project target and conducted all other associated activities; such reports and PDM end of Jan. 2020."/>
    <s v="Yes"/>
    <m/>
    <s v=""/>
    <s v=""/>
    <s v=""/>
    <s v=""/>
    <s v=""/>
    <x v="9"/>
    <x v="10"/>
    <x v="1"/>
    <x v="0"/>
    <x v="1"/>
    <x v="0"/>
    <x v="0"/>
    <x v="2"/>
    <x v="1"/>
    <x v="13"/>
    <x v="30"/>
    <x v="0"/>
    <x v="12"/>
    <x v="15"/>
    <x v="1"/>
    <x v="0"/>
    <n v="900"/>
    <n v="150"/>
    <n v="168"/>
    <n v="134"/>
    <n v="333"/>
    <n v="333"/>
    <x v="1"/>
    <x v="1"/>
    <x v="1"/>
    <x v="0"/>
    <x v="1"/>
    <x v="348"/>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50"/>
    <n v="134"/>
    <n v="168"/>
    <n v="265"/>
    <n v="333"/>
    <s v="Drought"/>
    <s v="AYUUB Delivered both 750emergency shelter kitss and 750 NFIs to 750HHs of the project target and conducted all other associated activities; such reports and PDM end of Jan. 2020."/>
    <s v="Yes"/>
    <m/>
    <s v=""/>
    <s v=""/>
    <s v=""/>
    <s v=""/>
    <s v=""/>
    <x v="9"/>
    <x v="10"/>
    <x v="3"/>
    <x v="0"/>
    <x v="1"/>
    <x v="0"/>
    <x v="0"/>
    <x v="2"/>
    <x v="1"/>
    <x v="13"/>
    <x v="30"/>
    <x v="0"/>
    <x v="12"/>
    <x v="15"/>
    <x v="1"/>
    <x v="0"/>
    <n v="900"/>
    <n v="150"/>
    <n v="168"/>
    <n v="134"/>
    <n v="333"/>
    <n v="333"/>
    <x v="1"/>
    <x v="1"/>
    <x v="1"/>
    <x v="0"/>
    <x v="1"/>
    <x v="349"/>
    <x v="0"/>
  </r>
  <r>
    <s v="Shelter/ NFI"/>
    <s v="AYUUB"/>
    <s v="AYUUB"/>
    <s v="Emergency shelter"/>
    <s v="Distribution of emergency shelter kitss In-Kind"/>
    <s v="SHF"/>
    <s v="in-kind"/>
    <s v=""/>
    <s v=""/>
    <m/>
    <s v=""/>
    <s v=""/>
    <s v="Lower Shabelle"/>
    <s v="Marka"/>
    <s v="Aw Xalow - NA-3811-D01-001"/>
    <m/>
    <s v="Rural"/>
    <s v="Completed"/>
    <s v="6 months"/>
    <d v="2019-08-01T00:00:00"/>
    <d v="2020-01-31T00:00:00"/>
    <n v="1.8646799999999999"/>
    <n v="45.001339000000002"/>
    <s v="Newly Displaced"/>
    <n v="900"/>
    <n v="900"/>
    <n v="150"/>
    <n v="134"/>
    <n v="168"/>
    <n v="265"/>
    <n v="333"/>
    <s v="Drought"/>
    <s v="Aw Yaalle"/>
    <s v="Yes"/>
    <s v="No"/>
    <s v=""/>
    <s v=""/>
    <s v=""/>
    <s v=""/>
    <s v=""/>
    <x v="9"/>
    <x v="10"/>
    <x v="3"/>
    <x v="0"/>
    <x v="1"/>
    <x v="0"/>
    <x v="0"/>
    <x v="2"/>
    <x v="1"/>
    <x v="13"/>
    <x v="30"/>
    <x v="0"/>
    <x v="12"/>
    <x v="15"/>
    <x v="1"/>
    <x v="0"/>
    <n v="900"/>
    <n v="150"/>
    <n v="168"/>
    <n v="134"/>
    <n v="333"/>
    <n v="333"/>
    <x v="1"/>
    <x v="1"/>
    <x v="1"/>
    <x v="2"/>
    <x v="1"/>
    <x v="350"/>
    <x v="0"/>
  </r>
  <r>
    <s v="Shelter/ NFI"/>
    <s v="AYUUB"/>
    <s v="AYUUB"/>
    <s v="NFI kits "/>
    <s v="Distribution of NFIs In-Kind"/>
    <s v="SHF"/>
    <s v="in-kind"/>
    <s v=""/>
    <s v=""/>
    <m/>
    <s v=""/>
    <s v=""/>
    <s v="Lower Shabelle"/>
    <s v="Marka"/>
    <s v="Aw Xalow - NA-3811-D01-001"/>
    <m/>
    <s v="Rural"/>
    <s v="Completed"/>
    <s v="6 months"/>
    <d v="2019-08-01T00:00:00"/>
    <d v="2020-01-31T00:00:00"/>
    <n v="1.8646799999999999"/>
    <n v="45.001339000000002"/>
    <s v="Newly Displaced"/>
    <n v="900"/>
    <n v="900"/>
    <n v="150"/>
    <n v="134"/>
    <n v="168"/>
    <n v="265"/>
    <n v="333"/>
    <s v="Drought"/>
    <s v="Aw Yaalle"/>
    <s v="Yes"/>
    <s v="No"/>
    <s v=""/>
    <s v=""/>
    <s v=""/>
    <s v=""/>
    <s v=""/>
    <x v="9"/>
    <x v="10"/>
    <x v="1"/>
    <x v="0"/>
    <x v="1"/>
    <x v="0"/>
    <x v="0"/>
    <x v="2"/>
    <x v="1"/>
    <x v="13"/>
    <x v="30"/>
    <x v="0"/>
    <x v="12"/>
    <x v="15"/>
    <x v="1"/>
    <x v="0"/>
    <n v="900"/>
    <n v="150"/>
    <n v="168"/>
    <n v="134"/>
    <n v="333"/>
    <n v="333"/>
    <x v="1"/>
    <x v="1"/>
    <x v="1"/>
    <x v="2"/>
    <x v="1"/>
    <x v="351"/>
    <x v="1"/>
  </r>
  <r>
    <s v="Shelter/ NFI"/>
    <s v="UNHCR"/>
    <s v="AYUUB"/>
    <s v="NFI NON kits "/>
    <s v="Distribution of 500 platic sheets"/>
    <s v="Unknown"/>
    <s v="in-kind"/>
    <s v=""/>
    <s v=""/>
    <m/>
    <s v=""/>
    <s v=""/>
    <s v="Lower Shabelle"/>
    <s v="Afgooye"/>
    <s v="Afgooye - NA-3807-W03-007"/>
    <m/>
    <s v="Rural"/>
    <s v="Completed"/>
    <s v="1 Month"/>
    <d v="2019-11-01T00:00:00"/>
    <d v="2020-01-31T00:00:00"/>
    <n v="2.1415799999999998"/>
    <n v="45.118698000000002"/>
    <s v="Newly Displaced"/>
    <n v="3000"/>
    <n v="3000"/>
    <n v="500"/>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38"/>
    <x v="0"/>
    <x v="15"/>
    <x v="15"/>
    <x v="1"/>
    <x v="0"/>
    <n v="3000"/>
    <n v="500"/>
    <n v="548"/>
    <n v="452"/>
    <n v="1096"/>
    <n v="1096"/>
    <x v="1"/>
    <x v="1"/>
    <x v="2"/>
    <x v="2"/>
    <x v="1"/>
    <x v="352"/>
    <x v="1"/>
  </r>
  <r>
    <s v="Shelter/ NFI"/>
    <s v="AYUUB"/>
    <s v="AYUUB"/>
    <s v="Emergency shelter"/>
    <s v="Distribution of emergency shelter kitss In-Kind"/>
    <s v="SHF "/>
    <s v="in-kind"/>
    <s v=""/>
    <s v=""/>
    <m/>
    <s v=""/>
    <s v=""/>
    <s v="Lower Shabelle"/>
    <s v="Marka"/>
    <s v="Buufow Bacaad - NA-3810-F28-001"/>
    <m/>
    <s v="Rural"/>
    <s v="Completed"/>
    <s v="6 months"/>
    <d v="2019-08-01T00:00:00"/>
    <d v="2020-01-31T00:00:00"/>
    <n v="1.75095"/>
    <n v="44.744489999999999"/>
    <s v="Newly Displaced"/>
    <n v="900"/>
    <n v="900"/>
    <n v="150"/>
    <n v="134"/>
    <n v="168"/>
    <n v="265"/>
    <n v="333"/>
    <s v="Drought"/>
    <s v="Buufow Bacaad"/>
    <s v="Yes"/>
    <s v="No"/>
    <s v=""/>
    <s v=""/>
    <s v=""/>
    <s v=""/>
    <s v=""/>
    <x v="9"/>
    <x v="10"/>
    <x v="3"/>
    <x v="0"/>
    <x v="1"/>
    <x v="0"/>
    <x v="0"/>
    <x v="2"/>
    <x v="1"/>
    <x v="13"/>
    <x v="30"/>
    <x v="0"/>
    <x v="12"/>
    <x v="15"/>
    <x v="1"/>
    <x v="0"/>
    <n v="900"/>
    <n v="150"/>
    <n v="168"/>
    <n v="134"/>
    <n v="333"/>
    <n v="333"/>
    <x v="1"/>
    <x v="1"/>
    <x v="1"/>
    <x v="2"/>
    <x v="1"/>
    <x v="353"/>
    <x v="0"/>
  </r>
  <r>
    <s v="Shelter/ NFI"/>
    <s v="AYUUB"/>
    <s v="AYUUB"/>
    <s v="NFI kits "/>
    <s v="Distribution of NFIs In-Kind"/>
    <s v="SHF "/>
    <s v="in-kind"/>
    <s v=""/>
    <s v=""/>
    <m/>
    <s v=""/>
    <s v=""/>
    <s v="Lower Shabelle"/>
    <s v="Marka"/>
    <s v="Buufow Bacaad - NA-3810-F28-001"/>
    <m/>
    <s v="Rural"/>
    <s v="Completed"/>
    <s v="6 months"/>
    <d v="2019-08-01T00:00:00"/>
    <d v="2020-01-31T00:00:00"/>
    <n v="1.75095"/>
    <n v="44.744489999999999"/>
    <s v="Newly Displaced"/>
    <n v="900"/>
    <n v="900"/>
    <n v="150"/>
    <n v="134"/>
    <n v="168"/>
    <n v="265"/>
    <n v="333"/>
    <s v="Drought"/>
    <s v="Buufow Bacaad"/>
    <s v="Yes"/>
    <s v="No"/>
    <s v=""/>
    <s v=""/>
    <s v=""/>
    <s v=""/>
    <s v=""/>
    <x v="9"/>
    <x v="10"/>
    <x v="1"/>
    <x v="0"/>
    <x v="1"/>
    <x v="0"/>
    <x v="0"/>
    <x v="2"/>
    <x v="1"/>
    <x v="13"/>
    <x v="30"/>
    <x v="0"/>
    <x v="12"/>
    <x v="15"/>
    <x v="1"/>
    <x v="0"/>
    <n v="900"/>
    <n v="150"/>
    <n v="168"/>
    <n v="134"/>
    <n v="333"/>
    <n v="333"/>
    <x v="1"/>
    <x v="1"/>
    <x v="1"/>
    <x v="2"/>
    <x v="1"/>
    <x v="354"/>
    <x v="1"/>
  </r>
  <r>
    <s v="Shelter/ NFI"/>
    <s v="AYUUB"/>
    <s v="AYUUB"/>
    <s v="Emergency shelter"/>
    <s v="Distribution of emergency shelter kitss In-Kind"/>
    <s v="SHF"/>
    <s v="in-kind"/>
    <s v=""/>
    <s v=""/>
    <m/>
    <s v=""/>
    <s v=""/>
    <s v="Lower Shabelle"/>
    <s v="Marka"/>
    <s v="Cusman Qule - NA-3810-F28-002"/>
    <m/>
    <s v="Rural"/>
    <s v="Completed"/>
    <s v="6 months"/>
    <d v="2019-08-01T00:00:00"/>
    <d v="2020-01-31T00:00:00"/>
    <n v="1.7543200000000001"/>
    <n v="44.761470000000003"/>
    <s v="Newly Displaced"/>
    <n v="900"/>
    <n v="900"/>
    <n v="150"/>
    <n v="134"/>
    <n v="168"/>
    <n v="265"/>
    <n v="333"/>
    <s v="Drought"/>
    <s v="Cusmaan Qunle"/>
    <s v="Yes"/>
    <s v="No"/>
    <s v=""/>
    <s v=""/>
    <s v=""/>
    <s v=""/>
    <s v=""/>
    <x v="9"/>
    <x v="10"/>
    <x v="3"/>
    <x v="0"/>
    <x v="1"/>
    <x v="0"/>
    <x v="0"/>
    <x v="2"/>
    <x v="1"/>
    <x v="13"/>
    <x v="30"/>
    <x v="0"/>
    <x v="12"/>
    <x v="15"/>
    <x v="1"/>
    <x v="0"/>
    <n v="900"/>
    <n v="150"/>
    <n v="168"/>
    <n v="134"/>
    <n v="333"/>
    <n v="333"/>
    <x v="1"/>
    <x v="1"/>
    <x v="1"/>
    <x v="2"/>
    <x v="1"/>
    <x v="355"/>
    <x v="0"/>
  </r>
  <r>
    <s v="Shelter/ NFI"/>
    <s v="AYUUB"/>
    <s v="AYUUB"/>
    <s v="NFI kits "/>
    <s v="Distribution of NFIs In-Kind"/>
    <s v="SHF"/>
    <s v="in-kind"/>
    <s v=""/>
    <s v=""/>
    <m/>
    <s v=""/>
    <s v=""/>
    <s v="Lower Shabelle"/>
    <s v="Marka"/>
    <s v="Cusman Qule - NA-3810-F28-002"/>
    <m/>
    <s v="Rural"/>
    <s v="Completed"/>
    <s v="6 months"/>
    <d v="2019-08-01T00:00:00"/>
    <d v="2020-01-31T00:00:00"/>
    <n v="1.7543200000000001"/>
    <n v="44.761470000000003"/>
    <s v="Newly Displaced"/>
    <n v="900"/>
    <n v="900"/>
    <n v="150"/>
    <n v="134"/>
    <n v="168"/>
    <n v="265"/>
    <n v="333"/>
    <s v="Drought"/>
    <s v="Cusmaan Qunle"/>
    <s v="Yes"/>
    <s v="No"/>
    <s v=""/>
    <s v=""/>
    <s v=""/>
    <s v=""/>
    <s v=""/>
    <x v="9"/>
    <x v="10"/>
    <x v="1"/>
    <x v="0"/>
    <x v="1"/>
    <x v="0"/>
    <x v="0"/>
    <x v="2"/>
    <x v="1"/>
    <x v="13"/>
    <x v="30"/>
    <x v="0"/>
    <x v="12"/>
    <x v="15"/>
    <x v="1"/>
    <x v="0"/>
    <n v="900"/>
    <n v="150"/>
    <n v="168"/>
    <n v="134"/>
    <n v="333"/>
    <n v="333"/>
    <x v="1"/>
    <x v="1"/>
    <x v="1"/>
    <x v="2"/>
    <x v="1"/>
    <x v="356"/>
    <x v="1"/>
  </r>
  <r>
    <s v="Shelter/ NFI"/>
    <s v="UNHCR"/>
    <s v="AYUUB"/>
    <s v="NFI NON kits "/>
    <s v="Distribution of 500 mosquito nets"/>
    <s v="Unknown"/>
    <s v="in-kind"/>
    <s v=""/>
    <s v=""/>
    <m/>
    <s v=""/>
    <s v=""/>
    <s v="Lower Shabelle"/>
    <s v="Afgooye"/>
    <s v="Afgooye - NA-3807-W03-007"/>
    <m/>
    <s v="Rural"/>
    <s v="Completed"/>
    <s v="1 Month"/>
    <d v="2019-11-01T00:00:00"/>
    <d v="2020-01-31T00:00:00"/>
    <n v="2.1415799999999998"/>
    <n v="45.118698000000002"/>
    <s v="Newly Displaced"/>
    <n v="3000"/>
    <n v="3000"/>
    <n v="500"/>
    <n v="452"/>
    <n v="548"/>
    <n v="904"/>
    <n v="1096"/>
    <s v="Flood"/>
    <s v="Hawa Tako"/>
    <s v="No"/>
    <s v="No"/>
    <s v=""/>
    <s v=""/>
    <s v=""/>
    <s v=""/>
    <s v=""/>
    <x v="1"/>
    <x v="10"/>
    <x v="6"/>
    <x v="1"/>
    <x v="0"/>
    <x v="0"/>
    <x v="0"/>
    <x v="2"/>
    <x v="1"/>
    <x v="13"/>
    <x v="38"/>
    <x v="0"/>
    <x v="15"/>
    <x v="15"/>
    <x v="1"/>
    <x v="0"/>
    <n v="3000"/>
    <n v="500"/>
    <n v="548"/>
    <n v="452"/>
    <n v="1096"/>
    <n v="1096"/>
    <x v="1"/>
    <x v="1"/>
    <x v="2"/>
    <x v="2"/>
    <x v="1"/>
    <x v="357"/>
    <x v="1"/>
  </r>
  <r>
    <s v="Shelter/ NFI"/>
    <s v="AYUUB"/>
    <s v="AYUUB"/>
    <s v="NFI kits "/>
    <s v="Distribution of NFIs In-Kind"/>
    <s v="SHF "/>
    <s v="in-kind"/>
    <s v=""/>
    <s v=""/>
    <m/>
    <s v=""/>
    <s v=""/>
    <s v="Lower Shabelle"/>
    <s v="Marka"/>
    <s v="Marka - NA-3810-G28-001"/>
    <m/>
    <s v="Rural"/>
    <s v="Completed"/>
    <s v="6 months"/>
    <d v="2019-08-01T00:00:00"/>
    <d v="2020-01-31T00:00:00"/>
    <n v="1.71305"/>
    <n v="44.76388"/>
    <s v="Newly Displaced"/>
    <n v="900"/>
    <n v="900"/>
    <n v="150"/>
    <n v="134"/>
    <n v="168"/>
    <n v="265"/>
    <n v="333"/>
    <s v="Drought"/>
    <s v="Nurta Taliyow"/>
    <s v="Yes"/>
    <m/>
    <s v=""/>
    <s v=""/>
    <s v=""/>
    <s v=""/>
    <s v=""/>
    <x v="9"/>
    <x v="10"/>
    <x v="1"/>
    <x v="0"/>
    <x v="1"/>
    <x v="0"/>
    <x v="0"/>
    <x v="2"/>
    <x v="1"/>
    <x v="13"/>
    <x v="30"/>
    <x v="0"/>
    <x v="12"/>
    <x v="15"/>
    <x v="1"/>
    <x v="0"/>
    <n v="900"/>
    <n v="150"/>
    <n v="168"/>
    <n v="134"/>
    <n v="333"/>
    <n v="333"/>
    <x v="1"/>
    <x v="1"/>
    <x v="1"/>
    <x v="0"/>
    <x v="1"/>
    <x v="358"/>
    <x v="1"/>
  </r>
  <r>
    <s v="Shelter/ NFI"/>
    <s v="AYUUB"/>
    <s v="AYUUB"/>
    <s v="Emergency shelter"/>
    <s v="Distribution of emergency shelter kitss In-Kind"/>
    <s v="SHF "/>
    <s v="in-kind"/>
    <s v=""/>
    <s v=""/>
    <m/>
    <s v=""/>
    <s v=""/>
    <s v="Lower Shabelle"/>
    <s v="Marka"/>
    <s v="Marka - NA-3810-G28-001"/>
    <m/>
    <s v="Rural"/>
    <s v="Completed"/>
    <s v="6 months"/>
    <d v="2019-08-01T00:00:00"/>
    <d v="2020-01-31T00:00:00"/>
    <n v="1.71305"/>
    <n v="44.76388"/>
    <s v="Newly Displaced"/>
    <n v="900"/>
    <n v="900"/>
    <n v="150"/>
    <n v="134"/>
    <n v="168"/>
    <n v="265"/>
    <n v="333"/>
    <s v="Drought"/>
    <s v="Nurta Taliyow"/>
    <s v="Yes"/>
    <m/>
    <s v=""/>
    <s v=""/>
    <s v=""/>
    <s v=""/>
    <s v=""/>
    <x v="9"/>
    <x v="10"/>
    <x v="3"/>
    <x v="0"/>
    <x v="1"/>
    <x v="0"/>
    <x v="0"/>
    <x v="2"/>
    <x v="1"/>
    <x v="13"/>
    <x v="30"/>
    <x v="0"/>
    <x v="12"/>
    <x v="15"/>
    <x v="1"/>
    <x v="0"/>
    <n v="900"/>
    <n v="150"/>
    <n v="168"/>
    <n v="134"/>
    <n v="333"/>
    <n v="333"/>
    <x v="1"/>
    <x v="1"/>
    <x v="1"/>
    <x v="0"/>
    <x v="1"/>
    <x v="359"/>
    <x v="0"/>
  </r>
  <r>
    <s v="Shelter/ NFI"/>
    <s v="DRC"/>
    <s v="DRC"/>
    <s v="NFI kits "/>
    <s v="545 NFi kits distribution "/>
    <s v="SHF"/>
    <s v="in-kind"/>
    <s v=""/>
    <s v=""/>
    <m/>
    <s v=""/>
    <s v=""/>
    <s v="Hiraan"/>
    <s v="Belet Weyne"/>
    <s v="Belet Weyne - NB-3815-G05-001"/>
    <m/>
    <s v="Urban"/>
    <s v="Completed"/>
    <s v="6 Months "/>
    <d v="2019-12-01T00:00:00"/>
    <d v="2020-09-30T00:00:00"/>
    <n v="4.7359840000000002"/>
    <n v="45.204267999999999"/>
    <s v="Newly Displaced"/>
    <n v="3270"/>
    <n v="3270"/>
    <n v="545"/>
    <n v="488"/>
    <n v="491"/>
    <n v="1143"/>
    <n v="1148"/>
    <s v="Flood"/>
    <s v="Community were Mobilized. Beneficiary registration were completed."/>
    <m/>
    <m/>
    <s v=""/>
    <s v=""/>
    <s v=""/>
    <s v=""/>
    <s v=""/>
    <x v="6"/>
    <x v="6"/>
    <x v="1"/>
    <x v="0"/>
    <x v="0"/>
    <x v="0"/>
    <x v="0"/>
    <x v="1"/>
    <x v="1"/>
    <x v="8"/>
    <x v="10"/>
    <x v="0"/>
    <x v="17"/>
    <x v="19"/>
    <x v="1"/>
    <x v="0"/>
    <n v="3270"/>
    <n v="545"/>
    <n v="491"/>
    <n v="488"/>
    <n v="1148"/>
    <n v="1148"/>
    <x v="1"/>
    <x v="1"/>
    <x v="0"/>
    <x v="0"/>
    <x v="1"/>
    <x v="360"/>
    <x v="1"/>
  </r>
  <r>
    <s v="Shelter/ NFI"/>
    <s v="UNHCR"/>
    <s v="DRC"/>
    <s v="NFI kits "/>
    <s v="1000 NFI  distributed in Dollow "/>
    <s v="Unknown"/>
    <s v="in-kind"/>
    <s v=""/>
    <s v=""/>
    <m/>
    <s v=""/>
    <s v=""/>
    <s v="Gedo"/>
    <s v="Doolow"/>
    <s v="Doolow - NB-3813-W02-001"/>
    <m/>
    <s v="Mixed"/>
    <s v="Completed"/>
    <s v="2 months"/>
    <d v="2020-03-01T00:00:00"/>
    <d v="2020-04-30T00:00:00"/>
    <n v="4.1635799999999996"/>
    <n v="42.076169999999998"/>
    <s v="Newly Displaced"/>
    <n v="6000"/>
    <n v="6000"/>
    <n v="1000"/>
    <n v="1060"/>
    <n v="1200"/>
    <n v="1754"/>
    <n v="1986"/>
    <s v="Flood"/>
    <s v=""/>
    <m/>
    <m/>
    <s v=""/>
    <s v=""/>
    <s v=""/>
    <s v=""/>
    <s v=""/>
    <x v="1"/>
    <x v="6"/>
    <x v="1"/>
    <x v="1"/>
    <x v="0"/>
    <x v="0"/>
    <x v="0"/>
    <x v="0"/>
    <x v="1"/>
    <x v="9"/>
    <x v="13"/>
    <x v="0"/>
    <x v="19"/>
    <x v="14"/>
    <x v="1"/>
    <x v="0"/>
    <n v="6000"/>
    <n v="1000"/>
    <n v="1200"/>
    <n v="1060"/>
    <n v="1986"/>
    <n v="1986"/>
    <x v="1"/>
    <x v="1"/>
    <x v="0"/>
    <x v="0"/>
    <x v="1"/>
    <x v="361"/>
    <x v="1"/>
  </r>
  <r>
    <s v="Shelter/ NFI"/>
    <s v="UNHCR"/>
    <s v="DRC"/>
    <s v="Emergency shelter"/>
    <s v="Provision of 180 Emergency shelter kits"/>
    <s v="Unknown"/>
    <s v="in-kind"/>
    <s v=""/>
    <s v=""/>
    <m/>
    <s v=""/>
    <s v=""/>
    <s v="Gedo"/>
    <s v="Doolow"/>
    <s v="Doolow - NB-3813-W02-001"/>
    <m/>
    <s v="Urban"/>
    <s v="Completed"/>
    <s v="6 Months "/>
    <d v="2019-12-01T00:00:00"/>
    <d v="2020-05-31T00:00:00"/>
    <n v="4.1635799999999996"/>
    <n v="42.076169999999998"/>
    <s v="Newly Displaced"/>
    <n v="1080"/>
    <n v="1080"/>
    <n v="180"/>
    <n v="191"/>
    <n v="216"/>
    <n v="316"/>
    <n v="357"/>
    <s v="Conflict/Insecurity/human rights violations"/>
    <s v=""/>
    <m/>
    <m/>
    <s v=""/>
    <s v=""/>
    <s v=""/>
    <s v=""/>
    <s v=""/>
    <x v="1"/>
    <x v="6"/>
    <x v="3"/>
    <x v="1"/>
    <x v="3"/>
    <x v="0"/>
    <x v="0"/>
    <x v="1"/>
    <x v="1"/>
    <x v="9"/>
    <x v="13"/>
    <x v="0"/>
    <x v="17"/>
    <x v="17"/>
    <x v="1"/>
    <x v="0"/>
    <n v="1080"/>
    <n v="180"/>
    <n v="216"/>
    <n v="191"/>
    <n v="357"/>
    <n v="357"/>
    <x v="1"/>
    <x v="1"/>
    <x v="0"/>
    <x v="0"/>
    <x v="1"/>
    <x v="362"/>
    <x v="0"/>
  </r>
  <r>
    <s v="Shelter/ NFI"/>
    <s v="UNHCR"/>
    <s v="DRC"/>
    <s v="NFI kits "/>
    <s v="Distribution of 500 NFI kits for IDPs in Luuq district"/>
    <s v="Unknown"/>
    <s v="in-kind"/>
    <s v=""/>
    <s v=""/>
    <m/>
    <s v=""/>
    <s v=""/>
    <s v="Gedo"/>
    <s v="Luuq"/>
    <s v="Luuq - NA-3801-E12-002"/>
    <m/>
    <s v="Urban"/>
    <s v="Completed"/>
    <s v="6 Months "/>
    <d v="2019-12-01T00:00:00"/>
    <d v="2020-05-31T00:00:00"/>
    <n v="3.7999900000000002"/>
    <n v="42.544589999999999"/>
    <s v="Newly Displaced"/>
    <n v="3000"/>
    <n v="3000"/>
    <n v="500"/>
    <n v="498"/>
    <n v="587"/>
    <n v="879"/>
    <n v="1036"/>
    <s v="Conflict/Insecurity/human rights violations"/>
    <s v=""/>
    <m/>
    <m/>
    <s v=""/>
    <s v=""/>
    <s v=""/>
    <s v=""/>
    <s v=""/>
    <x v="1"/>
    <x v="6"/>
    <x v="1"/>
    <x v="1"/>
    <x v="3"/>
    <x v="0"/>
    <x v="0"/>
    <x v="1"/>
    <x v="1"/>
    <x v="9"/>
    <x v="39"/>
    <x v="0"/>
    <x v="17"/>
    <x v="17"/>
    <x v="1"/>
    <x v="0"/>
    <n v="3000"/>
    <n v="500"/>
    <n v="587"/>
    <n v="498"/>
    <n v="1036"/>
    <n v="1036"/>
    <x v="1"/>
    <x v="1"/>
    <x v="0"/>
    <x v="0"/>
    <x v="1"/>
    <x v="363"/>
    <x v="1"/>
  </r>
  <r>
    <s v="Shelter/ NFI"/>
    <s v="HINNA"/>
    <s v="HINNA"/>
    <s v="Emergency shelter"/>
    <s v="Construction of emergency shelter kitss"/>
    <s v="SHF"/>
    <s v="in-kind"/>
    <s v=""/>
    <s v=""/>
    <m/>
    <s v=""/>
    <s v=""/>
    <s v="Banadir"/>
    <s v="Mogadishu"/>
    <s v="Mogadishu - NA-3807-Z08-001"/>
    <m/>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3"/>
    <x v="0"/>
    <x v="3"/>
    <x v="0"/>
    <x v="0"/>
    <x v="0"/>
    <x v="1"/>
    <x v="7"/>
    <x v="9"/>
    <x v="0"/>
    <x v="18"/>
    <x v="18"/>
    <x v="1"/>
    <x v="0"/>
    <n v="7830"/>
    <n v="1305"/>
    <n v="1388"/>
    <n v="1301"/>
    <n v="2653"/>
    <n v="2653"/>
    <x v="1"/>
    <x v="1"/>
    <x v="2"/>
    <x v="2"/>
    <x v="1"/>
    <x v="364"/>
    <x v="0"/>
  </r>
  <r>
    <s v="Shelter/ NFI"/>
    <s v="HINNA"/>
    <s v="HINNA"/>
    <s v="NFI kits "/>
    <s v="Distribution of NFI s Kits"/>
    <s v="SHF"/>
    <s v="in-kind"/>
    <s v=""/>
    <s v=""/>
    <m/>
    <s v=""/>
    <s v=""/>
    <s v="Banadir"/>
    <s v="Mogadishu"/>
    <s v="Mogadishu - NA-3807-Z08-001"/>
    <m/>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1"/>
    <x v="0"/>
    <x v="3"/>
    <x v="0"/>
    <x v="0"/>
    <x v="0"/>
    <x v="1"/>
    <x v="7"/>
    <x v="9"/>
    <x v="0"/>
    <x v="18"/>
    <x v="18"/>
    <x v="1"/>
    <x v="0"/>
    <n v="7830"/>
    <n v="1305"/>
    <n v="1388"/>
    <n v="1301"/>
    <n v="2653"/>
    <n v="2653"/>
    <x v="1"/>
    <x v="1"/>
    <x v="2"/>
    <x v="2"/>
    <x v="1"/>
    <x v="365"/>
    <x v="1"/>
  </r>
  <r>
    <s v="Shelter/ NFI"/>
    <s v="HINNA"/>
    <s v="HINNA"/>
    <s v="NFI kits "/>
    <s v="Distribution of NFI s Kits"/>
    <s v="Local donor"/>
    <s v="in-kind"/>
    <s v=""/>
    <s v=""/>
    <m/>
    <s v=""/>
    <s v=""/>
    <s v="Hiraan"/>
    <s v="Belet Weyne"/>
    <s v="Belet Weyne - NB-3815-G05-001"/>
    <m/>
    <s v="Urban"/>
    <s v="Completed"/>
    <s v="1 Month"/>
    <d v="2019-11-15T00:00:00"/>
    <d v="2020-06-30T00:00:00"/>
    <n v="4.7359840000000002"/>
    <n v="45.204267999999999"/>
    <s v="Newly Displaced"/>
    <n v="3600"/>
    <n v="3600"/>
    <n v="600"/>
    <n v="538"/>
    <n v="540"/>
    <n v="1258"/>
    <n v="1264"/>
    <s v="Flood"/>
    <s v="Donated by Mama Asha Shaur"/>
    <m/>
    <m/>
    <s v=""/>
    <s v=""/>
    <s v=""/>
    <s v=""/>
    <s v=""/>
    <x v="13"/>
    <x v="18"/>
    <x v="1"/>
    <x v="14"/>
    <x v="0"/>
    <x v="0"/>
    <x v="0"/>
    <x v="1"/>
    <x v="1"/>
    <x v="8"/>
    <x v="10"/>
    <x v="0"/>
    <x v="15"/>
    <x v="18"/>
    <x v="1"/>
    <x v="0"/>
    <n v="3600"/>
    <n v="600"/>
    <n v="540"/>
    <n v="538"/>
    <n v="1264"/>
    <n v="1264"/>
    <x v="1"/>
    <x v="1"/>
    <x v="0"/>
    <x v="0"/>
    <x v="1"/>
    <x v="366"/>
    <x v="1"/>
  </r>
  <r>
    <s v="Shelter/ NFI"/>
    <s v="HINNA"/>
    <s v="HINNA"/>
    <s v="Emergency shelter"/>
    <s v="Construction/Distribution of 530 emergency shelter kitss for 530 HHs in Yaaqle Site"/>
    <s v="SHF"/>
    <s v="in-kind"/>
    <s v=""/>
    <s v=""/>
    <m/>
    <s v=""/>
    <s v=""/>
    <s v="Banadir"/>
    <s v="Mogadishu/Daynile"/>
    <s v="Bangala IDP - NA-3807-Y07-103"/>
    <m/>
    <s v="Mixed"/>
    <s v="Completed"/>
    <s v="11 Days"/>
    <d v="2020-07-08T00:00:00"/>
    <d v="2020-07-19T00:00:00"/>
    <n v="2.07959"/>
    <n v="45.2864"/>
    <s v="Newly Displaced"/>
    <n v="3180"/>
    <n v="3180"/>
    <n v="530"/>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8"/>
    <x v="3"/>
    <x v="0"/>
    <x v="3"/>
    <x v="0"/>
    <x v="0"/>
    <x v="0"/>
    <x v="1"/>
    <x v="7"/>
    <x v="9"/>
    <x v="0"/>
    <x v="20"/>
    <x v="20"/>
    <x v="1"/>
    <x v="0"/>
    <n v="3180"/>
    <n v="530"/>
    <n v="564"/>
    <n v="529"/>
    <n v="1077"/>
    <n v="1077"/>
    <x v="1"/>
    <x v="1"/>
    <x v="1"/>
    <x v="1"/>
    <x v="1"/>
    <x v="367"/>
    <x v="0"/>
  </r>
  <r>
    <s v="Shelter/ NFI"/>
    <s v="HINNA"/>
    <s v="HINNA"/>
    <s v="Emergency shelter"/>
    <s v="Construction/Distribution of 209 emergency shelter kitss for 209 HHs in Bacaad Site"/>
    <s v="SHF"/>
    <s v="in-kind"/>
    <s v=""/>
    <s v=""/>
    <m/>
    <s v=""/>
    <s v=""/>
    <s v="Banadir"/>
    <s v="Mogadishu/Daynile"/>
    <s v="Bangala IDP - NA-3807-Y07-103"/>
    <m/>
    <s v="Mixed"/>
    <s v="Completed"/>
    <s v="3 Days"/>
    <d v="2020-07-27T00:00:00"/>
    <d v="2020-07-30T00:00:00"/>
    <n v="2.07959"/>
    <n v="45.2864"/>
    <s v="Newly Displaced"/>
    <n v="1254"/>
    <n v="1254"/>
    <n v="209"/>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8"/>
    <x v="3"/>
    <x v="0"/>
    <x v="3"/>
    <x v="0"/>
    <x v="0"/>
    <x v="0"/>
    <x v="1"/>
    <x v="7"/>
    <x v="9"/>
    <x v="0"/>
    <x v="20"/>
    <x v="20"/>
    <x v="1"/>
    <x v="0"/>
    <n v="1254"/>
    <n v="209"/>
    <n v="222"/>
    <n v="208"/>
    <n v="425"/>
    <n v="425"/>
    <x v="1"/>
    <x v="1"/>
    <x v="1"/>
    <x v="1"/>
    <x v="1"/>
    <x v="368"/>
    <x v="0"/>
  </r>
  <r>
    <s v="Shelter/ NFI"/>
    <s v="HINNA"/>
    <s v="HINNA"/>
    <s v="NFI kits "/>
    <s v="Distribution of 530 NFIs for 530 HHs in Yaaqle Site "/>
    <s v="SHF"/>
    <s v="in-kind"/>
    <s v=""/>
    <s v=""/>
    <m/>
    <s v=""/>
    <s v=""/>
    <s v="Banadir"/>
    <s v="Mogadishu/Daynile"/>
    <s v="Bangala IDP - NA-3807-Y07-103"/>
    <m/>
    <s v="Mixed"/>
    <s v="Completed"/>
    <s v="5 Days"/>
    <d v="2020-08-12T00:00:00"/>
    <d v="2020-08-16T00:00:00"/>
    <n v="2.07959"/>
    <n v="45.2864"/>
    <s v="Newly Displaced"/>
    <n v="3180"/>
    <n v="3180"/>
    <n v="530"/>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0"/>
    <x v="21"/>
    <x v="16"/>
    <x v="1"/>
    <x v="0"/>
    <n v="3180"/>
    <n v="530"/>
    <n v="564"/>
    <n v="529"/>
    <n v="1077"/>
    <n v="1077"/>
    <x v="1"/>
    <x v="1"/>
    <x v="1"/>
    <x v="1"/>
    <x v="1"/>
    <x v="369"/>
    <x v="1"/>
  </r>
  <r>
    <s v="Shelter/ NFI"/>
    <s v="HINNA"/>
    <s v="HINNA"/>
    <s v="NFI kits "/>
    <s v="Distribution of 209 NFIs for 209 HHs in Bacaad Site"/>
    <s v="SHF"/>
    <s v="in-kind"/>
    <s v=""/>
    <s v=""/>
    <m/>
    <s v=""/>
    <s v=""/>
    <s v="Banadir"/>
    <s v="Mogadishu/Daynile"/>
    <s v="Bangala IDP - NA-3807-Y07-103"/>
    <m/>
    <s v="Mixed"/>
    <s v="Completed"/>
    <s v="2 Days"/>
    <d v="2020-08-17T00:00:00"/>
    <d v="2020-08-18T00:00:00"/>
    <n v="2.07959"/>
    <n v="45.2864"/>
    <s v="Newly Displaced"/>
    <n v="1254"/>
    <n v="1254"/>
    <n v="209"/>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0"/>
    <x v="21"/>
    <x v="16"/>
    <x v="1"/>
    <x v="0"/>
    <n v="1254"/>
    <n v="209"/>
    <n v="222"/>
    <n v="208"/>
    <n v="425"/>
    <n v="425"/>
    <x v="1"/>
    <x v="1"/>
    <x v="1"/>
    <x v="1"/>
    <x v="1"/>
    <x v="370"/>
    <x v="1"/>
  </r>
  <r>
    <s v="Shelter/ NFI"/>
    <s v="HINNA"/>
    <s v="HINNA"/>
    <s v="Emergency shelter"/>
    <s v="Construction of 98 emergency shelter kitss"/>
    <s v="SHF"/>
    <s v="in-kind"/>
    <s v=""/>
    <s v=""/>
    <m/>
    <s v=""/>
    <s v=""/>
    <s v="Banadir"/>
    <s v="Mogadishu/Daynile"/>
    <s v="Daynile - NA-3807-Z08-005"/>
    <m/>
    <s v="Mixed"/>
    <s v="Completed"/>
    <s v="4 Days"/>
    <d v="2020-09-01T00:00:00"/>
    <d v="2020-09-05T00:00:00"/>
    <n v="2.0413899999999998"/>
    <n v="45.333720999999997"/>
    <s v="Newly Displaced"/>
    <n v="615"/>
    <n v="615"/>
    <n v="98"/>
    <n v="102"/>
    <n v="109"/>
    <n v="195"/>
    <n v="208"/>
    <s v="Conflict/Insecurity/human rights violations"/>
    <s v="N/A"/>
    <s v="Yes"/>
    <s v="Yes"/>
    <s v="All targeted IDP fimilies received 98 emergency shelter kitss "/>
    <s v=""/>
    <s v="Appreciated"/>
    <s v="medium"/>
    <s v="hinnango2003@gmail.com "/>
    <x v="13"/>
    <x v="18"/>
    <x v="3"/>
    <x v="0"/>
    <x v="3"/>
    <x v="0"/>
    <x v="0"/>
    <x v="0"/>
    <x v="1"/>
    <x v="7"/>
    <x v="9"/>
    <x v="0"/>
    <x v="22"/>
    <x v="19"/>
    <x v="1"/>
    <x v="0"/>
    <n v="615"/>
    <n v="98"/>
    <n v="109"/>
    <n v="102"/>
    <n v="208"/>
    <n v="208"/>
    <x v="1"/>
    <x v="1"/>
    <x v="1"/>
    <x v="1"/>
    <x v="1"/>
    <x v="371"/>
    <x v="0"/>
  </r>
  <r>
    <s v="Shelter/ NFI"/>
    <s v="HINNA"/>
    <s v="HINNA"/>
    <s v="Emergency shelter"/>
    <s v="Construction of 90 emergency shelter kitss"/>
    <s v="SHF"/>
    <s v="in-kind"/>
    <s v=""/>
    <s v=""/>
    <m/>
    <s v=""/>
    <s v=""/>
    <s v="Banadir"/>
    <s v="Mogadishu/Daynile"/>
    <s v="Daynile - NA-3807-Z08-005"/>
    <m/>
    <s v="Mixed"/>
    <s v="Completed"/>
    <s v="3 Days"/>
    <d v="2020-09-08T00:00:00"/>
    <d v="2020-09-10T00:00:00"/>
    <n v="2.0413899999999998"/>
    <n v="45.333720999999997"/>
    <s v="Newly Displaced"/>
    <n v="532"/>
    <n v="532"/>
    <n v="90"/>
    <n v="88"/>
    <n v="94"/>
    <n v="169"/>
    <n v="180"/>
    <s v="Conflict/Insecurity/human rights violations"/>
    <s v="N/A"/>
    <s v="Yes"/>
    <s v="Yes"/>
    <s v="All targeted IDP fimilies received 90 emergency shelter kitss "/>
    <s v=""/>
    <s v="Appreciated"/>
    <s v="medium"/>
    <s v="hinnango2003@gmail.com "/>
    <x v="13"/>
    <x v="18"/>
    <x v="3"/>
    <x v="0"/>
    <x v="3"/>
    <x v="0"/>
    <x v="0"/>
    <x v="0"/>
    <x v="1"/>
    <x v="7"/>
    <x v="9"/>
    <x v="0"/>
    <x v="22"/>
    <x v="19"/>
    <x v="1"/>
    <x v="0"/>
    <n v="532"/>
    <n v="90"/>
    <n v="94"/>
    <n v="88"/>
    <n v="180"/>
    <n v="180"/>
    <x v="1"/>
    <x v="1"/>
    <x v="1"/>
    <x v="1"/>
    <x v="1"/>
    <x v="372"/>
    <x v="0"/>
  </r>
  <r>
    <s v="Shelter/ NFI"/>
    <s v="HINNA"/>
    <s v="HINNA"/>
    <s v="Emergency shelter"/>
    <s v="Construction of 86 emergency shelter kitss"/>
    <s v="SHF"/>
    <s v="in-kind"/>
    <s v=""/>
    <s v=""/>
    <m/>
    <s v=""/>
    <s v=""/>
    <s v="Banadir"/>
    <s v="Mogadishu/Daynile"/>
    <s v="Daynile - NA-3807-Z08-005"/>
    <m/>
    <s v="Mixed"/>
    <s v="Completed"/>
    <s v="3 Days"/>
    <d v="2020-09-12T00:00:00"/>
    <d v="2020-09-14T00:00:00"/>
    <n v="2.0413899999999998"/>
    <n v="45.333720999999997"/>
    <s v="Newly Displaced"/>
    <n v="581"/>
    <n v="581"/>
    <n v="86"/>
    <n v="97"/>
    <n v="103"/>
    <n v="185"/>
    <n v="197"/>
    <s v="Conflict/Insecurity/human rights violations"/>
    <s v="N/A"/>
    <s v="Yes"/>
    <s v="Yes"/>
    <s v="All targeted IDP fimilies received 86 emergency shelter kitss "/>
    <s v=""/>
    <s v="Appreciated"/>
    <s v="medium"/>
    <s v="hinnango2003@gmail.com "/>
    <x v="13"/>
    <x v="18"/>
    <x v="3"/>
    <x v="0"/>
    <x v="3"/>
    <x v="0"/>
    <x v="0"/>
    <x v="0"/>
    <x v="1"/>
    <x v="7"/>
    <x v="9"/>
    <x v="0"/>
    <x v="22"/>
    <x v="19"/>
    <x v="1"/>
    <x v="0"/>
    <n v="581"/>
    <n v="86"/>
    <n v="103"/>
    <n v="97"/>
    <n v="197"/>
    <n v="197"/>
    <x v="1"/>
    <x v="1"/>
    <x v="1"/>
    <x v="1"/>
    <x v="1"/>
    <x v="373"/>
    <x v="0"/>
  </r>
  <r>
    <s v="Shelter/ NFI"/>
    <s v="HINNA"/>
    <s v="HINNA"/>
    <s v="Emergency shelter"/>
    <s v="Construction of 469 emergency shelter kitss"/>
    <s v="SHF"/>
    <s v="in-kind"/>
    <s v=""/>
    <s v=""/>
    <m/>
    <s v=""/>
    <s v=""/>
    <s v="Banadir"/>
    <s v="Mogadishu"/>
    <s v="Mogadishu - NA-3807-Z08-001"/>
    <m/>
    <s v="Mixed"/>
    <s v="Completed"/>
    <s v="11 Days"/>
    <d v="2020-09-15T00:00:00"/>
    <d v="2020-09-26T00:00:00"/>
    <n v="2.0413899999999998"/>
    <n v="45.333720999999997"/>
    <s v="Newly Displaced"/>
    <n v="2925"/>
    <n v="2925"/>
    <n v="469"/>
    <n v="486"/>
    <n v="518"/>
    <n v="929"/>
    <n v="991"/>
    <s v="Conflict/Insecurity/human rights violations"/>
    <s v="N/A"/>
    <s v="Yes"/>
    <s v="Yes"/>
    <s v="All targeted IDP fimilies received 469 emergency shelter kitss "/>
    <s v=""/>
    <s v="Appreciated"/>
    <s v="medium"/>
    <s v="hinnango2003@gmail.com "/>
    <x v="13"/>
    <x v="18"/>
    <x v="3"/>
    <x v="0"/>
    <x v="3"/>
    <x v="0"/>
    <x v="0"/>
    <x v="0"/>
    <x v="1"/>
    <x v="7"/>
    <x v="9"/>
    <x v="0"/>
    <x v="22"/>
    <x v="19"/>
    <x v="1"/>
    <x v="0"/>
    <n v="2925"/>
    <n v="469"/>
    <n v="518"/>
    <n v="486"/>
    <n v="991"/>
    <n v="991"/>
    <x v="1"/>
    <x v="1"/>
    <x v="1"/>
    <x v="1"/>
    <x v="1"/>
    <x v="374"/>
    <x v="0"/>
  </r>
  <r>
    <s v="Shelter/ NFI"/>
    <s v="HINNA"/>
    <s v="HINNA"/>
    <s v="NFI kits "/>
    <s v="Distribution of 98 NFIs"/>
    <s v="SHF"/>
    <s v="in-kind"/>
    <s v=""/>
    <s v=""/>
    <m/>
    <s v=""/>
    <s v=""/>
    <s v="Banadir"/>
    <s v="Mogadishu/Daynile"/>
    <s v="Daynile - NA-3807-Z08-005"/>
    <m/>
    <s v="Mixed"/>
    <s v="Completed"/>
    <s v="1 Day"/>
    <d v="2020-09-28T00:00:00"/>
    <d v="2020-09-28T00:00:00"/>
    <n v="2.0413899999999998"/>
    <n v="45.333720999999997"/>
    <s v="Newly Displaced"/>
    <n v="615"/>
    <n v="615"/>
    <n v="98"/>
    <n v="102"/>
    <n v="109"/>
    <n v="195"/>
    <n v="208"/>
    <s v="Conflict/Insecurity/human rights violations"/>
    <s v="N/A"/>
    <s v="Yes"/>
    <s v="Yes"/>
    <s v="All targeted IDP fimilies received 98 NFIs "/>
    <s v=""/>
    <s v="Appreciated"/>
    <s v="medium"/>
    <s v="hinnango2003@gmail.com "/>
    <x v="13"/>
    <x v="18"/>
    <x v="1"/>
    <x v="0"/>
    <x v="3"/>
    <x v="0"/>
    <x v="0"/>
    <x v="0"/>
    <x v="1"/>
    <x v="7"/>
    <x v="9"/>
    <x v="0"/>
    <x v="22"/>
    <x v="19"/>
    <x v="1"/>
    <x v="0"/>
    <n v="615"/>
    <n v="98"/>
    <n v="109"/>
    <n v="102"/>
    <n v="208"/>
    <n v="208"/>
    <x v="1"/>
    <x v="1"/>
    <x v="1"/>
    <x v="1"/>
    <x v="1"/>
    <x v="375"/>
    <x v="1"/>
  </r>
  <r>
    <s v="Shelter/ NFI"/>
    <s v="HINNA"/>
    <s v="HINNA"/>
    <s v="NFI kits "/>
    <s v="Distribution of 90 NFIs"/>
    <s v="SHF"/>
    <s v="in-kind"/>
    <s v=""/>
    <s v=""/>
    <m/>
    <s v=""/>
    <s v=""/>
    <s v="Banadir"/>
    <s v="Mogadishu/Daynile"/>
    <s v="Daynile - NA-3807-Z08-005"/>
    <m/>
    <s v="Mixed"/>
    <s v="Completed"/>
    <s v="1 Day"/>
    <d v="2020-09-29T00:00:00"/>
    <d v="2020-09-29T00:00:00"/>
    <n v="2.0413899999999998"/>
    <n v="45.333720999999997"/>
    <s v="Newly Displaced"/>
    <n v="532"/>
    <n v="532"/>
    <n v="90"/>
    <n v="88"/>
    <n v="94"/>
    <n v="169"/>
    <n v="180"/>
    <s v="Conflict/Insecurity/human rights violations"/>
    <s v="N/A"/>
    <s v="Yes"/>
    <s v="Yes"/>
    <s v="All targeted IDP fimilies received 90 NFIs "/>
    <s v=""/>
    <s v="Appreciated"/>
    <s v="medium"/>
    <s v="hinnango2003@gmail.com "/>
    <x v="13"/>
    <x v="18"/>
    <x v="1"/>
    <x v="0"/>
    <x v="3"/>
    <x v="0"/>
    <x v="0"/>
    <x v="0"/>
    <x v="1"/>
    <x v="7"/>
    <x v="9"/>
    <x v="0"/>
    <x v="22"/>
    <x v="19"/>
    <x v="1"/>
    <x v="0"/>
    <n v="532"/>
    <n v="90"/>
    <n v="94"/>
    <n v="88"/>
    <n v="180"/>
    <n v="180"/>
    <x v="1"/>
    <x v="1"/>
    <x v="1"/>
    <x v="1"/>
    <x v="1"/>
    <x v="376"/>
    <x v="1"/>
  </r>
  <r>
    <s v="Shelter/ NFI"/>
    <s v="HINNA"/>
    <s v="HINNA"/>
    <s v="NFI kits "/>
    <s v="Distribution of 86 NFIs"/>
    <s v="SHF"/>
    <s v="in-kind"/>
    <s v=""/>
    <s v=""/>
    <m/>
    <s v=""/>
    <s v=""/>
    <s v="Banadir"/>
    <s v="Mogadishu/Daynile"/>
    <s v="Daynile - NA-3807-Z08-005"/>
    <m/>
    <s v="Mixed"/>
    <s v="Completed"/>
    <s v="1 Day"/>
    <d v="2020-09-30T00:00:00"/>
    <d v="2020-09-30T00:00:00"/>
    <n v="2.0413899999999998"/>
    <n v="45.333720999999997"/>
    <s v="Newly Displaced"/>
    <n v="581"/>
    <n v="581"/>
    <n v="86"/>
    <n v="97"/>
    <n v="103"/>
    <n v="185"/>
    <n v="197"/>
    <s v="Conflict/Insecurity/human rights violations"/>
    <s v="N/A"/>
    <s v="Yes"/>
    <s v="Yes"/>
    <s v="All targeted IDP fimilies received 86 NFIs "/>
    <s v=""/>
    <s v="Appreciated"/>
    <s v="medium"/>
    <s v="hinnango2003@gmail.com "/>
    <x v="13"/>
    <x v="18"/>
    <x v="1"/>
    <x v="0"/>
    <x v="3"/>
    <x v="0"/>
    <x v="0"/>
    <x v="0"/>
    <x v="1"/>
    <x v="7"/>
    <x v="9"/>
    <x v="0"/>
    <x v="22"/>
    <x v="19"/>
    <x v="1"/>
    <x v="0"/>
    <n v="581"/>
    <n v="86"/>
    <n v="103"/>
    <n v="97"/>
    <n v="197"/>
    <n v="197"/>
    <x v="1"/>
    <x v="1"/>
    <x v="1"/>
    <x v="1"/>
    <x v="1"/>
    <x v="377"/>
    <x v="1"/>
  </r>
  <r>
    <s v="Shelter/ NFI"/>
    <s v="IOM"/>
    <s v="IOM"/>
    <s v="Emergency shelter"/>
    <s v="Provision of 1,000 HHs Shelter Upgrades Baidoa"/>
    <s v="DIFD"/>
    <s v="cash"/>
    <s v="Yes"/>
    <s v="Yes"/>
    <n v="130"/>
    <s v="One-off"/>
    <s v="Voucher"/>
    <s v="Bay"/>
    <s v="Baidoa"/>
    <s v="Baidoa - NA-3802-X04-001"/>
    <m/>
    <s v="Urban"/>
    <s v="Completed"/>
    <s v="3 months"/>
    <d v="2020-03-31T00:00:00"/>
    <d v="2020-05-31T00:00:00"/>
    <n v="3.1171799999999998"/>
    <n v="43.646900000000002"/>
    <s v="Evictees"/>
    <n v="6000"/>
    <n v="6000"/>
    <n v="1000"/>
    <n v="892"/>
    <n v="972"/>
    <n v="1979"/>
    <n v="2156"/>
    <s v="Eviction"/>
    <s v="Part of a wider scheduled move"/>
    <m/>
    <m/>
    <s v="Community consultation"/>
    <s v="CCCM feedback mechanism/ Post Distribution Monitoring Planned. "/>
    <s v=""/>
    <s v=""/>
    <s v="smillbank@iom.int"/>
    <x v="7"/>
    <x v="7"/>
    <x v="3"/>
    <x v="15"/>
    <x v="7"/>
    <x v="0"/>
    <x v="4"/>
    <x v="1"/>
    <x v="0"/>
    <x v="4"/>
    <x v="4"/>
    <x v="0"/>
    <x v="19"/>
    <x v="17"/>
    <x v="1"/>
    <x v="0"/>
    <n v="6000"/>
    <n v="1000"/>
    <n v="972"/>
    <n v="892"/>
    <n v="2156"/>
    <n v="2156"/>
    <x v="1"/>
    <x v="1"/>
    <x v="0"/>
    <x v="0"/>
    <x v="1"/>
    <x v="378"/>
    <x v="0"/>
  </r>
  <r>
    <s v="Shelter/ NFI"/>
    <s v="IOM"/>
    <s v="IOM"/>
    <s v="Emergency shelter"/>
    <s v="Provision of 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1000"/>
    <n v="892"/>
    <n v="972"/>
    <n v="1979"/>
    <n v="2156"/>
    <s v="Eviction"/>
    <s v="Part of a wider scheduled move, Phase one has been completed, NFI Packages to 1000H.H"/>
    <m/>
    <m/>
    <s v="Community consultation"/>
    <s v="CCCM feedback mechanism/ Post Distribution Monitoring Planned. "/>
    <s v=""/>
    <s v=""/>
    <s v="Ihameed@iom.int"/>
    <x v="7"/>
    <x v="7"/>
    <x v="3"/>
    <x v="10"/>
    <x v="7"/>
    <x v="0"/>
    <x v="4"/>
    <x v="1"/>
    <x v="0"/>
    <x v="4"/>
    <x v="4"/>
    <x v="0"/>
    <x v="14"/>
    <x v="17"/>
    <x v="1"/>
    <x v="0"/>
    <n v="6000"/>
    <n v="1000"/>
    <n v="972"/>
    <n v="892"/>
    <n v="2156"/>
    <n v="2156"/>
    <x v="1"/>
    <x v="1"/>
    <x v="0"/>
    <x v="0"/>
    <x v="1"/>
    <x v="379"/>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3000"/>
    <n v="2677"/>
    <n v="2916"/>
    <n v="5938"/>
    <n v="6468"/>
    <s v="Flood"/>
    <s v=""/>
    <s v="No"/>
    <s v="Yes"/>
    <s v=""/>
    <s v=""/>
    <s v=""/>
    <s v=""/>
    <s v=""/>
    <x v="7"/>
    <x v="7"/>
    <x v="1"/>
    <x v="10"/>
    <x v="0"/>
    <x v="0"/>
    <x v="0"/>
    <x v="1"/>
    <x v="0"/>
    <x v="4"/>
    <x v="4"/>
    <x v="0"/>
    <x v="17"/>
    <x v="12"/>
    <x v="1"/>
    <x v="0"/>
    <n v="18000"/>
    <n v="3000"/>
    <n v="2916"/>
    <n v="2677"/>
    <n v="6468"/>
    <n v="6468"/>
    <x v="1"/>
    <x v="1"/>
    <x v="2"/>
    <x v="1"/>
    <x v="1"/>
    <x v="380"/>
    <x v="1"/>
  </r>
  <r>
    <s v="Shelter/ NFI"/>
    <s v="IOM"/>
    <s v="IOM"/>
    <s v="Emergency shelter"/>
    <s v="Distribution of 3,000 NFI kits and 3,000 emergency shelter kits in Berdale with CERF funding."/>
    <s v="CERF"/>
    <s v="cash"/>
    <s v="Yes"/>
    <s v="Yes"/>
    <n v="150"/>
    <s v="One-off"/>
    <s v="Voucher"/>
    <s v="Bay"/>
    <s v="Baidoa"/>
    <s v="Berdale - NA-3801-U27-004"/>
    <m/>
    <s v="Urban"/>
    <s v="Completed"/>
    <s v="3 months"/>
    <d v="2019-12-15T00:00:00"/>
    <d v="2020-05-30T00:00:00"/>
    <n v="3.2143670000000002"/>
    <n v="43.198048"/>
    <s v="Newly Displaced"/>
    <n v="18000"/>
    <n v="18000"/>
    <n v="3000"/>
    <n v="2677"/>
    <n v="2916"/>
    <n v="5938"/>
    <n v="6468"/>
    <s v="Flood"/>
    <s v=""/>
    <s v="No"/>
    <s v="Yes"/>
    <s v=""/>
    <s v=""/>
    <s v=""/>
    <s v=""/>
    <s v=""/>
    <x v="7"/>
    <x v="7"/>
    <x v="3"/>
    <x v="10"/>
    <x v="0"/>
    <x v="0"/>
    <x v="0"/>
    <x v="1"/>
    <x v="0"/>
    <x v="4"/>
    <x v="4"/>
    <x v="0"/>
    <x v="17"/>
    <x v="17"/>
    <x v="1"/>
    <x v="0"/>
    <n v="18000"/>
    <n v="3000"/>
    <n v="2916"/>
    <n v="2677"/>
    <n v="6468"/>
    <n v="6468"/>
    <x v="1"/>
    <x v="1"/>
    <x v="2"/>
    <x v="1"/>
    <x v="1"/>
    <x v="381"/>
    <x v="0"/>
  </r>
  <r>
    <s v="Shelter/ NFI"/>
    <s v="IOM"/>
    <s v="IOM"/>
    <s v="Emergency shelter"/>
    <s v="Provision of 1500 SNFI kits"/>
    <s v="CERF"/>
    <s v="cash"/>
    <s v="Yes"/>
    <s v="Yes"/>
    <n v="90"/>
    <s v="One-off"/>
    <s v="Voucher"/>
    <s v="Gedo"/>
    <s v="Baardheere"/>
    <s v="Doolow - NB-3813-W02-001"/>
    <m/>
    <s v="Urban"/>
    <s v="Completed"/>
    <s v="3 months"/>
    <d v="2019-10-01T00:00:00"/>
    <d v="2020-03-29T00:00:00"/>
    <n v="4.1635799999999996"/>
    <n v="42.076169999999998"/>
    <s v="Newly Displaced"/>
    <n v="9000"/>
    <n v="9000"/>
    <n v="1500"/>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500"/>
    <n v="1777"/>
    <n v="1548"/>
    <n v="3032"/>
    <n v="3032"/>
    <x v="1"/>
    <x v="1"/>
    <x v="1"/>
    <x v="1"/>
    <x v="1"/>
    <x v="382"/>
    <x v="0"/>
  </r>
  <r>
    <s v="Shelter/ NFI"/>
    <s v="IOM"/>
    <s v="IOM"/>
    <s v="Emergency shelter"/>
    <s v="Provision of 500 NFI kits"/>
    <s v="CERF"/>
    <s v="in-kind"/>
    <s v=""/>
    <s v=""/>
    <m/>
    <s v=""/>
    <s v=""/>
    <s v="Gedo"/>
    <s v="Doolow"/>
    <s v="Doolow - NB-3813-W02-001"/>
    <m/>
    <s v="Urban"/>
    <s v="Completed"/>
    <s v="6 months"/>
    <d v="2019-10-01T00:00:00"/>
    <d v="2020-03-29T00:00:00"/>
    <n v="4.1635799999999996"/>
    <n v="42.076169999999998"/>
    <s v="Newly Displaced"/>
    <n v="3000"/>
    <n v="3000"/>
    <n v="50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500"/>
    <n v="600"/>
    <n v="530"/>
    <n v="993"/>
    <n v="993"/>
    <x v="1"/>
    <x v="1"/>
    <x v="1"/>
    <x v="1"/>
    <x v="1"/>
    <x v="383"/>
    <x v="0"/>
  </r>
  <r>
    <s v="Shelter/ NFI"/>
    <s v="IOM"/>
    <s v="IOM"/>
    <s v="Emergency shelter"/>
    <s v="Provision of 750 SNFI kits"/>
    <s v="CERF"/>
    <s v="cash"/>
    <s v="Yes"/>
    <s v="Yes"/>
    <n v="90"/>
    <s v="One-off"/>
    <s v="Voucher"/>
    <s v="Gedo"/>
    <s v="Garbahaarey"/>
    <s v="Doolow - NB-3813-W02-001"/>
    <m/>
    <s v="Urban"/>
    <s v="Completed"/>
    <s v="3 months"/>
    <d v="2019-10-01T00:00:00"/>
    <d v="2020-03-29T00:00:00"/>
    <n v="4.1635799999999996"/>
    <n v="42.076169999999998"/>
    <s v="Newly Displaced"/>
    <n v="4500"/>
    <n v="4500"/>
    <n v="750"/>
    <n v="794"/>
    <n v="902"/>
    <n v="1313"/>
    <n v="1491"/>
    <s v="Drought"/>
    <s v="Large influx of IDPs "/>
    <s v="Yes"/>
    <s v="Yes"/>
    <s v="Community consultation"/>
    <s v="CCCM feedback mechanism/ Post Distribution Monitoring Planned. "/>
    <s v=""/>
    <s v=""/>
    <s v="smillbank@iom.int"/>
    <x v="7"/>
    <x v="7"/>
    <x v="3"/>
    <x v="10"/>
    <x v="1"/>
    <x v="0"/>
    <x v="0"/>
    <x v="1"/>
    <x v="0"/>
    <x v="9"/>
    <x v="40"/>
    <x v="0"/>
    <x v="14"/>
    <x v="12"/>
    <x v="1"/>
    <x v="0"/>
    <n v="4500"/>
    <n v="750"/>
    <n v="902"/>
    <n v="794"/>
    <n v="1491"/>
    <n v="1491"/>
    <x v="1"/>
    <x v="1"/>
    <x v="1"/>
    <x v="1"/>
    <x v="1"/>
    <x v="384"/>
    <x v="0"/>
  </r>
  <r>
    <s v="Shelter/ NFI"/>
    <s v="IOM"/>
    <s v="IOM"/>
    <s v="Emergency shelter"/>
    <s v="Provision of 2100 NFI Packages "/>
    <s v="CERF"/>
    <s v="cash"/>
    <s v="Yes"/>
    <s v="Yes"/>
    <n v="60"/>
    <s v="One-off"/>
    <s v="Voucher"/>
    <s v="Gedo"/>
    <s v="Luuq"/>
    <s v="Luuq - NA-3801-E12-002"/>
    <m/>
    <s v="Urban"/>
    <s v="Completed"/>
    <s v="6 months"/>
    <d v="2019-10-01T00:00:00"/>
    <d v="2020-03-29T00:00:00"/>
    <n v="3.7999900000000002"/>
    <n v="42.544589999999999"/>
    <s v="Newly Displaced"/>
    <n v="12600"/>
    <n v="12600"/>
    <n v="2100"/>
    <n v="2090"/>
    <n v="2464"/>
    <n v="3692"/>
    <n v="4353"/>
    <s v="Drought"/>
    <s v="Large influx of IDPs into Dollow"/>
    <s v="No"/>
    <s v="Yes"/>
    <s v="Community consultation"/>
    <s v="CCCM feedback mechanism/ Post Distribution Monitoring Planned. "/>
    <s v=""/>
    <s v=""/>
    <s v="smillbank@iom.int"/>
    <x v="7"/>
    <x v="7"/>
    <x v="3"/>
    <x v="10"/>
    <x v="1"/>
    <x v="0"/>
    <x v="0"/>
    <x v="1"/>
    <x v="0"/>
    <x v="9"/>
    <x v="39"/>
    <x v="0"/>
    <x v="14"/>
    <x v="12"/>
    <x v="1"/>
    <x v="0"/>
    <n v="12600"/>
    <n v="2100"/>
    <n v="2464"/>
    <n v="2090"/>
    <n v="4353"/>
    <n v="4353"/>
    <x v="1"/>
    <x v="1"/>
    <x v="2"/>
    <x v="1"/>
    <x v="1"/>
    <x v="385"/>
    <x v="0"/>
  </r>
  <r>
    <s v="Shelter/ NFI"/>
    <s v="IOM"/>
    <s v="IOM"/>
    <s v="NFI kits "/>
    <s v="Provission of NFI kits to 500 households - Flood response"/>
    <s v="Unknown"/>
    <s v="in-kind"/>
    <s v=""/>
    <s v=""/>
    <m/>
    <s v=""/>
    <s v=""/>
    <s v="Gedo"/>
    <s v="Doolow"/>
    <s v="Doolow - NB-3813-W02-001"/>
    <m/>
    <s v="Urban"/>
    <s v="Completed"/>
    <s v="1 month"/>
    <d v="2020-05-05T00:00:00"/>
    <d v="2020-09-03T00:00:00"/>
    <n v="4.1635799999999996"/>
    <n v="42.076169999999998"/>
    <s v="Newly Displaced"/>
    <n v="3332"/>
    <n v="3332"/>
    <n v="500"/>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0"/>
    <x v="18"/>
    <x v="19"/>
    <x v="1"/>
    <x v="0"/>
    <n v="3332"/>
    <n v="500"/>
    <n v="666"/>
    <n v="589"/>
    <n v="1103"/>
    <n v="1103"/>
    <x v="1"/>
    <x v="1"/>
    <x v="2"/>
    <x v="2"/>
    <x v="1"/>
    <x v="386"/>
    <x v="1"/>
  </r>
  <r>
    <s v="Shelter/ NFI"/>
    <s v="IOM"/>
    <s v="IOM"/>
    <s v="Emergency shelter"/>
    <s v="2000 Shelter kits"/>
    <s v="CERF"/>
    <s v="cash"/>
    <s v="Yes"/>
    <s v="Yes"/>
    <n v="150"/>
    <s v="One-off"/>
    <s v="Voucher"/>
    <s v="Gedo"/>
    <s v="Doolow"/>
    <s v="Doolow - NB-3813-W02-001"/>
    <m/>
    <s v="Urban"/>
    <s v="Completed"/>
    <s v="6 months"/>
    <d v="2020-06-01T00:00:00"/>
    <d v="2020-09-25T00:00:00"/>
    <n v="4.1635799999999996"/>
    <n v="42.076169999999998"/>
    <s v="Newly Displaced"/>
    <n v="12042"/>
    <n v="12042"/>
    <n v="2000"/>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0"/>
    <x v="23"/>
    <x v="19"/>
    <x v="1"/>
    <x v="0"/>
    <n v="12042"/>
    <n v="2000"/>
    <n v="2408"/>
    <n v="2127"/>
    <n v="3986"/>
    <n v="3986"/>
    <x v="1"/>
    <x v="1"/>
    <x v="2"/>
    <x v="1"/>
    <x v="1"/>
    <x v="387"/>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35"/>
    <n v="132"/>
    <n v="149"/>
    <n v="248"/>
    <n v="281"/>
    <s v="Conflict/Insecurity/human rights violations"/>
    <s v="Coordination is ongoing"/>
    <s v="Yes"/>
    <s v="No"/>
    <s v="-nothing significant to report"/>
    <s v="-nothing significant to report"/>
    <s v="-nothing significant to report"/>
    <s v="Low"/>
    <s v=""/>
    <x v="3"/>
    <x v="19"/>
    <x v="4"/>
    <x v="16"/>
    <x v="3"/>
    <x v="0"/>
    <x v="0"/>
    <x v="1"/>
    <x v="1"/>
    <x v="2"/>
    <x v="2"/>
    <x v="0"/>
    <x v="0"/>
    <x v="17"/>
    <x v="1"/>
    <x v="0"/>
    <n v="810"/>
    <n v="135"/>
    <n v="149"/>
    <n v="132"/>
    <n v="281"/>
    <n v="281"/>
    <x v="1"/>
    <x v="1"/>
    <x v="1"/>
    <x v="2"/>
    <x v="1"/>
    <x v="388"/>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6"/>
    <x v="3"/>
    <x v="0"/>
    <x v="0"/>
    <x v="1"/>
    <x v="1"/>
    <x v="2"/>
    <x v="2"/>
    <x v="0"/>
    <x v="0"/>
    <x v="17"/>
    <x v="1"/>
    <x v="0"/>
    <n v="540"/>
    <n v="90"/>
    <n v="99"/>
    <n v="88"/>
    <n v="187"/>
    <n v="187"/>
    <x v="1"/>
    <x v="1"/>
    <x v="1"/>
    <x v="2"/>
    <x v="1"/>
    <x v="389"/>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35"/>
    <n v="132"/>
    <n v="149"/>
    <n v="248"/>
    <n v="281"/>
    <s v="Conflict/Insecurity/human rights violations"/>
    <s v="Coordination is ongoing"/>
    <s v="No"/>
    <s v="No"/>
    <s v="-nothing significant to report"/>
    <s v="-nothing significant to report"/>
    <s v="-nothing significant to report"/>
    <s v="Low"/>
    <s v=""/>
    <x v="3"/>
    <x v="19"/>
    <x v="4"/>
    <x v="16"/>
    <x v="3"/>
    <x v="0"/>
    <x v="0"/>
    <x v="1"/>
    <x v="1"/>
    <x v="2"/>
    <x v="2"/>
    <x v="0"/>
    <x v="0"/>
    <x v="17"/>
    <x v="1"/>
    <x v="0"/>
    <n v="810"/>
    <n v="135"/>
    <n v="149"/>
    <n v="132"/>
    <n v="281"/>
    <n v="281"/>
    <x v="1"/>
    <x v="1"/>
    <x v="2"/>
    <x v="2"/>
    <x v="1"/>
    <x v="390"/>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6"/>
    <x v="3"/>
    <x v="0"/>
    <x v="0"/>
    <x v="1"/>
    <x v="1"/>
    <x v="2"/>
    <x v="2"/>
    <x v="0"/>
    <x v="0"/>
    <x v="17"/>
    <x v="1"/>
    <x v="0"/>
    <n v="540"/>
    <n v="90"/>
    <n v="99"/>
    <n v="88"/>
    <n v="187"/>
    <n v="187"/>
    <x v="1"/>
    <x v="1"/>
    <x v="1"/>
    <x v="2"/>
    <x v="1"/>
    <x v="391"/>
    <x v="0"/>
  </r>
  <r>
    <s v="Shelter/ NFI"/>
    <s v="NRC"/>
    <s v="NRC "/>
    <s v="Emergency shelter"/>
    <s v="Provision of 5000 emergency shelter kits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5000"/>
    <n v="4963"/>
    <n v="5406"/>
    <n v="11008"/>
    <n v="11990"/>
    <s v="Flood"/>
    <s v="Cash based intervention for flood response. Funded by DFID"/>
    <m/>
    <m/>
    <s v="-nothing significant to report"/>
    <s v="-nothing significant to report"/>
    <s v="-nothing significant to report"/>
    <s v="Low"/>
    <s v=""/>
    <x v="3"/>
    <x v="3"/>
    <x v="3"/>
    <x v="13"/>
    <x v="0"/>
    <x v="0"/>
    <x v="0"/>
    <x v="1"/>
    <x v="0"/>
    <x v="4"/>
    <x v="4"/>
    <x v="0"/>
    <x v="24"/>
    <x v="15"/>
    <x v="1"/>
    <x v="0"/>
    <n v="33367"/>
    <n v="5000"/>
    <n v="5406"/>
    <n v="4963"/>
    <n v="11990"/>
    <n v="11990"/>
    <x v="1"/>
    <x v="1"/>
    <x v="0"/>
    <x v="0"/>
    <x v="1"/>
    <x v="392"/>
    <x v="0"/>
  </r>
  <r>
    <s v="Shelter/ NFI"/>
    <s v="NRC"/>
    <s v="NRC "/>
    <s v="Emergency shelter"/>
    <s v="Provision of 120 emergency shelter kitss"/>
    <s v="ECHO"/>
    <s v="cash"/>
    <s v="No"/>
    <s v="No"/>
    <n v="145"/>
    <s v="two instalments"/>
    <s v="Mobile"/>
    <s v="Bari"/>
    <s v="Qardho"/>
    <s v="Qardho - NC-3909-M24-003"/>
    <m/>
    <s v="Urban"/>
    <s v="Completed"/>
    <s v="2 months"/>
    <d v="2020-01-05T00:00:00"/>
    <d v="2020-06-30T00:00:00"/>
    <n v="9.5069400000000002"/>
    <n v="49.086078999999998"/>
    <s v="Host Community"/>
    <n v="720"/>
    <n v="720"/>
    <n v="120"/>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5"/>
    <x v="18"/>
    <x v="1"/>
    <x v="0"/>
    <n v="720"/>
    <n v="120"/>
    <n v="137"/>
    <n v="133"/>
    <n v="228"/>
    <n v="228"/>
    <x v="1"/>
    <x v="1"/>
    <x v="2"/>
    <x v="2"/>
    <x v="1"/>
    <x v="393"/>
    <x v="0"/>
  </r>
  <r>
    <s v="Shelter/ NFI"/>
    <s v="NRC"/>
    <s v="NRC "/>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0"/>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5"/>
    <x v="18"/>
    <x v="1"/>
    <x v="0"/>
    <n v="1800"/>
    <n v="300"/>
    <n v="343"/>
    <n v="333"/>
    <n v="570"/>
    <n v="570"/>
    <x v="1"/>
    <x v="1"/>
    <x v="2"/>
    <x v="2"/>
    <x v="1"/>
    <x v="394"/>
    <x v="1"/>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1000"/>
    <n v="905"/>
    <n v="986"/>
    <n v="2007"/>
    <n v="2186"/>
    <s v="Conflict/Insecurity/human rights violations"/>
    <s v="Cash based intervention for drought response. Funded by DFID"/>
    <m/>
    <m/>
    <s v="-nothing significant to report"/>
    <s v="-nothing significant to report"/>
    <s v="-nothing significant to report"/>
    <s v="Low"/>
    <s v=""/>
    <x v="3"/>
    <x v="3"/>
    <x v="4"/>
    <x v="13"/>
    <x v="3"/>
    <x v="0"/>
    <x v="0"/>
    <x v="1"/>
    <x v="0"/>
    <x v="4"/>
    <x v="4"/>
    <x v="0"/>
    <x v="24"/>
    <x v="13"/>
    <x v="1"/>
    <x v="0"/>
    <n v="6084"/>
    <n v="1000"/>
    <n v="986"/>
    <n v="905"/>
    <n v="2186"/>
    <n v="2186"/>
    <x v="1"/>
    <x v="1"/>
    <x v="0"/>
    <x v="0"/>
    <x v="1"/>
    <x v="395"/>
    <x v="0"/>
  </r>
  <r>
    <s v="Shelter/ NFI"/>
    <s v="UNHCR"/>
    <s v="NRC "/>
    <s v="Durable shelter"/>
    <s v="Construction of 200 permanent Shelters (Two-room shelter with verandah)"/>
    <s v="Unknown"/>
    <s v="in-kind"/>
    <s v=""/>
    <s v=""/>
    <m/>
    <s v=""/>
    <s v=""/>
    <s v="Bari"/>
    <s v="Bossaso"/>
    <s v="Bossaso - NC-3901-T26-001"/>
    <m/>
    <s v="Urban"/>
    <s v="Completed"/>
    <s v="12 months"/>
    <d v="2019-01-01T00:00:00"/>
    <d v="2020-01-01T00:00:00"/>
    <n v="11.283659999999999"/>
    <n v="49.180630000000001"/>
    <s v="Refugee Returnee"/>
    <n v="1200"/>
    <n v="1200"/>
    <n v="200"/>
    <n v="222"/>
    <n v="228"/>
    <n v="370"/>
    <n v="380"/>
    <s v="Protracted displacement"/>
    <s v=""/>
    <m/>
    <m/>
    <s v=""/>
    <s v=""/>
    <s v=""/>
    <s v=""/>
    <s v=""/>
    <x v="1"/>
    <x v="3"/>
    <x v="7"/>
    <x v="1"/>
    <x v="4"/>
    <x v="0"/>
    <x v="1"/>
    <x v="1"/>
    <x v="1"/>
    <x v="5"/>
    <x v="31"/>
    <x v="0"/>
    <x v="1"/>
    <x v="15"/>
    <x v="1"/>
    <x v="0"/>
    <n v="1200"/>
    <n v="200"/>
    <n v="228"/>
    <n v="222"/>
    <n v="380"/>
    <n v="380"/>
    <x v="1"/>
    <x v="1"/>
    <x v="0"/>
    <x v="0"/>
    <x v="1"/>
    <x v="396"/>
    <x v="0"/>
  </r>
  <r>
    <s v="Shelter/ NFI"/>
    <s v="UNHCR"/>
    <s v="NRC "/>
    <s v="Transitional shelter"/>
    <s v="Provision of 147 transitional (RHU) Shelters"/>
    <s v="Unknown"/>
    <s v="in-kind"/>
    <s v=""/>
    <s v=""/>
    <m/>
    <s v=""/>
    <s v=""/>
    <s v="Woqooyi Galbeed"/>
    <s v="Berbera"/>
    <s v="Berbera - NC-3807-P01-005"/>
    <m/>
    <s v="Urban"/>
    <s v="Completed"/>
    <s v="12 months"/>
    <d v="2020-01-01T00:00:00"/>
    <d v="2020-05-31T00:00:00"/>
    <n v="10.442539999999999"/>
    <n v="45.014740000000003"/>
    <s v="Newly Displaced"/>
    <n v="882"/>
    <n v="882"/>
    <n v="147"/>
    <n v="182"/>
    <n v="186"/>
    <n v="254"/>
    <n v="260"/>
    <s v="Protracted displacement"/>
    <s v=""/>
    <s v="No"/>
    <s v="No"/>
    <s v="-nothing significant to report"/>
    <s v="-nothing significant to report"/>
    <s v="-nothing significant to report"/>
    <s v="Low"/>
    <s v=""/>
    <x v="1"/>
    <x v="3"/>
    <x v="4"/>
    <x v="1"/>
    <x v="4"/>
    <x v="0"/>
    <x v="0"/>
    <x v="1"/>
    <x v="1"/>
    <x v="10"/>
    <x v="18"/>
    <x v="0"/>
    <x v="25"/>
    <x v="17"/>
    <x v="1"/>
    <x v="0"/>
    <n v="882"/>
    <n v="147"/>
    <n v="186"/>
    <n v="182"/>
    <n v="260"/>
    <n v="260"/>
    <x v="1"/>
    <x v="1"/>
    <x v="2"/>
    <x v="2"/>
    <x v="1"/>
    <x v="397"/>
    <x v="0"/>
  </r>
  <r>
    <s v="Shelter/ NFI"/>
    <s v="UNHCR"/>
    <s v="PSA"/>
    <s v="NFI kits "/>
    <s v="920 NFI sent to Gardho ,  distribution started"/>
    <s v="Unknown"/>
    <s v="in-kind"/>
    <s v=""/>
    <s v=""/>
    <m/>
    <s v=""/>
    <s v=""/>
    <s v="Bari"/>
    <s v="Qardho"/>
    <s v="Qardho - NC-3909-M24-003"/>
    <m/>
    <s v="Mixed"/>
    <s v="Completed"/>
    <s v="1 month"/>
    <d v="2020-05-01T00:00:00"/>
    <d v="2020-06-01T00:00:00"/>
    <n v="9.5069400000000002"/>
    <n v="49.086078999999998"/>
    <s v="Newly Displaced"/>
    <n v="5520"/>
    <n v="5520"/>
    <n v="920"/>
    <n v="1022"/>
    <n v="1051"/>
    <n v="1699"/>
    <n v="1748"/>
    <s v="Flood"/>
    <s v=""/>
    <s v="Yes"/>
    <m/>
    <s v=""/>
    <s v=""/>
    <s v=""/>
    <s v=""/>
    <s v=""/>
    <x v="1"/>
    <x v="20"/>
    <x v="1"/>
    <x v="1"/>
    <x v="0"/>
    <x v="0"/>
    <x v="0"/>
    <x v="0"/>
    <x v="1"/>
    <x v="5"/>
    <x v="33"/>
    <x v="0"/>
    <x v="18"/>
    <x v="18"/>
    <x v="1"/>
    <x v="0"/>
    <n v="5520"/>
    <n v="920"/>
    <n v="1051"/>
    <n v="1022"/>
    <n v="1748"/>
    <n v="1748"/>
    <x v="1"/>
    <x v="1"/>
    <x v="1"/>
    <x v="0"/>
    <x v="1"/>
    <x v="398"/>
    <x v="1"/>
  </r>
  <r>
    <s v="Shelter/ NFI"/>
    <s v="ACTED"/>
    <s v="SADO"/>
    <s v="Emergency shelter"/>
    <s v="Distribution of emergency shelter kits "/>
    <s v="OFDA"/>
    <s v="in-kind"/>
    <s v=""/>
    <s v=""/>
    <m/>
    <s v=""/>
    <s v=""/>
    <s v="Lower Juba"/>
    <s v="Kismayo"/>
    <s v="Kismayo - SA-3801-J13-001"/>
    <m/>
    <s v="Urban"/>
    <s v="Completed"/>
    <s v="12 months"/>
    <d v="2019-09-01T00:00:00"/>
    <d v="2020-03-31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000"/>
    <n v="500"/>
    <n v="552"/>
    <n v="488"/>
    <n v="1040"/>
    <n v="1040"/>
    <x v="1"/>
    <x v="1"/>
    <x v="1"/>
    <x v="1"/>
    <x v="1"/>
    <x v="399"/>
    <x v="0"/>
  </r>
  <r>
    <s v="Shelter/ NFI"/>
    <s v="ACTED"/>
    <s v="SADO"/>
    <s v="Emergency shelter"/>
    <s v="Rehabilitation of shelter "/>
    <s v="OFDA"/>
    <s v="in-kind"/>
    <s v=""/>
    <s v=""/>
    <m/>
    <s v=""/>
    <s v=""/>
    <s v="Lower Juba"/>
    <s v="Kismayo"/>
    <s v="Kismayo - SA-3801-J13-001"/>
    <m/>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600"/>
    <n v="663"/>
    <n v="586"/>
    <n v="1248"/>
    <n v="1248"/>
    <x v="1"/>
    <x v="1"/>
    <x v="1"/>
    <x v="1"/>
    <x v="1"/>
    <x v="400"/>
    <x v="0"/>
  </r>
  <r>
    <s v="Shelter/ NFI"/>
    <s v="ACTED"/>
    <s v="SADO"/>
    <s v="Emergency shelter"/>
    <s v="Distribution of Light contigency shelter "/>
    <s v="OFDA"/>
    <s v="in-kind"/>
    <s v=""/>
    <s v=""/>
    <m/>
    <s v=""/>
    <s v=""/>
    <s v="Lower Juba"/>
    <s v="Kismayo"/>
    <s v="Kismayo - SA-3801-J13-001"/>
    <m/>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600"/>
    <n v="663"/>
    <n v="586"/>
    <n v="1248"/>
    <n v="1248"/>
    <x v="1"/>
    <x v="1"/>
    <x v="1"/>
    <x v="1"/>
    <x v="1"/>
    <x v="401"/>
    <x v="0"/>
  </r>
  <r>
    <s v="Shelter/ NFI"/>
    <s v="ACTED"/>
    <s v="SADO"/>
    <s v="Emergency shelter"/>
    <s v="Rehabilitation of shelter "/>
    <s v="OFDA"/>
    <s v="in-kind"/>
    <s v=""/>
    <s v=""/>
    <m/>
    <s v=""/>
    <s v=""/>
    <s v="Lower Juba"/>
    <s v="Kismayo"/>
    <s v="Kismayo - SA-3801-J13-001"/>
    <m/>
    <s v="Urban"/>
    <s v="Completed"/>
    <s v=" 12 months"/>
    <d v="2019-09-01T00:00:00"/>
    <d v="2020-02-2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600"/>
    <n v="600"/>
    <n v="663"/>
    <n v="586"/>
    <n v="1248"/>
    <n v="1248"/>
    <x v="1"/>
    <x v="1"/>
    <x v="1"/>
    <x v="1"/>
    <x v="1"/>
    <x v="402"/>
    <x v="0"/>
  </r>
  <r>
    <s v="Shelter/ NFI"/>
    <s v="ACTED"/>
    <s v="SADO"/>
    <s v="Emergency shelter"/>
    <s v="Distribution of emergency shelter kits "/>
    <s v="OFDA"/>
    <s v="in-kind"/>
    <s v=""/>
    <s v=""/>
    <m/>
    <s v=""/>
    <s v=""/>
    <s v="Lower Juba"/>
    <s v="Kismayo"/>
    <s v="Kismayo - SA-3801-J13-001"/>
    <m/>
    <s v="Urban"/>
    <s v="Completed"/>
    <s v=" 12 months"/>
    <d v="2019-09-01T00:00:00"/>
    <d v="2020-02-20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000"/>
    <n v="500"/>
    <n v="552"/>
    <n v="488"/>
    <n v="1040"/>
    <n v="1040"/>
    <x v="1"/>
    <x v="1"/>
    <x v="1"/>
    <x v="1"/>
    <x v="1"/>
    <x v="403"/>
    <x v="0"/>
  </r>
  <r>
    <s v="Shelter/ NFI"/>
    <s v="ACTED"/>
    <s v="SADO"/>
    <s v="Emergency shelter"/>
    <s v="Distribution of Light contigency shelter "/>
    <s v="OFDA"/>
    <s v="in-kind"/>
    <s v=""/>
    <s v=""/>
    <m/>
    <s v=""/>
    <s v=""/>
    <s v="Lower Juba"/>
    <s v="Kismayo"/>
    <s v="Kismayo - SA-3801-J13-001"/>
    <m/>
    <s v="Urban"/>
    <s v="Completed"/>
    <s v=" 12 months"/>
    <d v="2019-09-01T00:00:00"/>
    <d v="2020-01-3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5"/>
    <x v="1"/>
    <x v="0"/>
    <n v="3600"/>
    <n v="600"/>
    <n v="663"/>
    <n v="586"/>
    <n v="1248"/>
    <n v="1248"/>
    <x v="1"/>
    <x v="1"/>
    <x v="1"/>
    <x v="1"/>
    <x v="1"/>
    <x v="404"/>
    <x v="0"/>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3564"/>
    <n v="3564"/>
    <n v="609"/>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3564"/>
    <n v="609"/>
    <n v="656"/>
    <n v="580"/>
    <n v="1235"/>
    <n v="1235"/>
    <x v="1"/>
    <x v="1"/>
    <x v="1"/>
    <x v="1"/>
    <x v="1"/>
    <x v="405"/>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76"/>
    <n v="876"/>
    <n v="146"/>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76"/>
    <n v="146"/>
    <n v="161"/>
    <n v="143"/>
    <n v="304"/>
    <n v="304"/>
    <x v="1"/>
    <x v="1"/>
    <x v="1"/>
    <x v="1"/>
    <x v="1"/>
    <x v="406"/>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16"/>
    <n v="816"/>
    <n v="136"/>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16"/>
    <n v="136"/>
    <n v="150"/>
    <n v="133"/>
    <n v="283"/>
    <n v="283"/>
    <x v="1"/>
    <x v="1"/>
    <x v="1"/>
    <x v="1"/>
    <x v="1"/>
    <x v="407"/>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654"/>
    <n v="654"/>
    <n v="109"/>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654"/>
    <n v="109"/>
    <n v="120"/>
    <n v="106"/>
    <n v="227"/>
    <n v="227"/>
    <x v="1"/>
    <x v="1"/>
    <x v="1"/>
    <x v="1"/>
    <x v="1"/>
    <x v="408"/>
    <x v="1"/>
  </r>
  <r>
    <s v="Shelter/ NFI"/>
    <s v="ACTED"/>
    <s v="SADO"/>
    <s v="NFI kits "/>
    <s v="Distribution of NFI kits "/>
    <s v="OFDA"/>
    <s v="in-kind"/>
    <s v=""/>
    <s v=""/>
    <m/>
    <s v=""/>
    <s v=""/>
    <s v="Lower Juba"/>
    <s v="Kismayo"/>
    <s v="Kismayo - SA-3801-J13-001"/>
    <m/>
    <s v="Urban"/>
    <s v="Completed"/>
    <s v="12 months"/>
    <d v="2019-09-01T00:00:00"/>
    <d v="2020-03-31T00:00:00"/>
    <n v="-0.36029"/>
    <n v="42.546261000000001"/>
    <s v="Protracted IDP"/>
    <n v="6000"/>
    <n v="6000"/>
    <n v="1000"/>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2"/>
    <x v="1"/>
    <x v="0"/>
    <n v="6000"/>
    <n v="1000"/>
    <n v="1105"/>
    <n v="977"/>
    <n v="2080"/>
    <n v="2080"/>
    <x v="1"/>
    <x v="1"/>
    <x v="1"/>
    <x v="1"/>
    <x v="1"/>
    <x v="409"/>
    <x v="1"/>
  </r>
  <r>
    <s v="Shelter/ NFI"/>
    <s v="ACTED"/>
    <s v="SADO"/>
    <s v="Transitional shelter"/>
    <s v="Construction of permanent shelter "/>
    <s v="OFDA"/>
    <s v="in-kind"/>
    <s v=""/>
    <s v=""/>
    <m/>
    <s v=""/>
    <s v=""/>
    <s v="Lower Juba"/>
    <s v="Kismayo"/>
    <s v="Kismayo - SA-3801-J13-001"/>
    <m/>
    <s v="Urban"/>
    <s v="Completed"/>
    <s v="12 months"/>
    <d v="2019-09-01T00:00:00"/>
    <d v="2020-08-31T00:00:00"/>
    <n v="-0.36029"/>
    <n v="42.546261000000001"/>
    <s v="IDP Returnee"/>
    <n v="108"/>
    <n v="108"/>
    <n v="18"/>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0"/>
    <x v="13"/>
    <x v="16"/>
    <x v="1"/>
    <x v="0"/>
    <n v="108"/>
    <n v="18"/>
    <n v="20"/>
    <n v="18"/>
    <n v="37"/>
    <n v="37"/>
    <x v="1"/>
    <x v="1"/>
    <x v="2"/>
    <x v="1"/>
    <x v="1"/>
    <x v="410"/>
    <x v="0"/>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2"/>
    <n v="652"/>
    <n v="100"/>
    <n v="108"/>
    <n v="116"/>
    <n v="207"/>
    <n v="221"/>
    <s v="Flood"/>
    <s v="This Coloured districts are bardhere"/>
    <s v="No"/>
    <s v="Yes"/>
    <s v=""/>
    <s v=""/>
    <s v=""/>
    <s v=""/>
    <s v=""/>
    <x v="1"/>
    <x v="5"/>
    <x v="1"/>
    <x v="1"/>
    <x v="0"/>
    <x v="0"/>
    <x v="0"/>
    <x v="1"/>
    <x v="1"/>
    <x v="7"/>
    <x v="9"/>
    <x v="0"/>
    <x v="22"/>
    <x v="17"/>
    <x v="1"/>
    <x v="0"/>
    <n v="652"/>
    <n v="100"/>
    <n v="116"/>
    <n v="108"/>
    <n v="221"/>
    <n v="221"/>
    <x v="1"/>
    <x v="1"/>
    <x v="2"/>
    <x v="1"/>
    <x v="1"/>
    <x v="411"/>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69"/>
    <n v="669"/>
    <n v="100"/>
    <n v="111"/>
    <n v="119"/>
    <n v="213"/>
    <n v="227"/>
    <s v="Flood"/>
    <s v="This Coloured districts are bardhere"/>
    <s v="No"/>
    <s v="Yes"/>
    <s v=""/>
    <s v=""/>
    <s v=""/>
    <s v=""/>
    <s v=""/>
    <x v="1"/>
    <x v="5"/>
    <x v="1"/>
    <x v="1"/>
    <x v="0"/>
    <x v="0"/>
    <x v="0"/>
    <x v="1"/>
    <x v="1"/>
    <x v="7"/>
    <x v="9"/>
    <x v="0"/>
    <x v="22"/>
    <x v="17"/>
    <x v="1"/>
    <x v="0"/>
    <n v="669"/>
    <n v="100"/>
    <n v="119"/>
    <n v="111"/>
    <n v="227"/>
    <n v="227"/>
    <x v="1"/>
    <x v="1"/>
    <x v="2"/>
    <x v="1"/>
    <x v="1"/>
    <x v="412"/>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26"/>
    <n v="726"/>
    <n v="100"/>
    <n v="121"/>
    <n v="129"/>
    <n v="231"/>
    <n v="246"/>
    <s v="Flood"/>
    <s v="This Coloured districts are bardhere"/>
    <s v="No"/>
    <s v="Yes"/>
    <s v=""/>
    <s v=""/>
    <s v=""/>
    <s v=""/>
    <s v=""/>
    <x v="1"/>
    <x v="5"/>
    <x v="1"/>
    <x v="1"/>
    <x v="0"/>
    <x v="0"/>
    <x v="0"/>
    <x v="1"/>
    <x v="1"/>
    <x v="7"/>
    <x v="9"/>
    <x v="0"/>
    <x v="22"/>
    <x v="17"/>
    <x v="1"/>
    <x v="0"/>
    <n v="726"/>
    <n v="100"/>
    <n v="129"/>
    <n v="121"/>
    <n v="246"/>
    <n v="246"/>
    <x v="1"/>
    <x v="1"/>
    <x v="2"/>
    <x v="1"/>
    <x v="1"/>
    <x v="413"/>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45"/>
    <n v="745"/>
    <n v="100"/>
    <n v="124"/>
    <n v="132"/>
    <n v="237"/>
    <n v="252"/>
    <s v="Flood"/>
    <s v="This Coloured districts are bardhere"/>
    <s v="No"/>
    <s v="Yes"/>
    <s v=""/>
    <s v=""/>
    <s v=""/>
    <s v=""/>
    <s v=""/>
    <x v="1"/>
    <x v="5"/>
    <x v="1"/>
    <x v="1"/>
    <x v="0"/>
    <x v="0"/>
    <x v="0"/>
    <x v="1"/>
    <x v="1"/>
    <x v="7"/>
    <x v="9"/>
    <x v="0"/>
    <x v="22"/>
    <x v="17"/>
    <x v="1"/>
    <x v="0"/>
    <n v="745"/>
    <n v="100"/>
    <n v="132"/>
    <n v="124"/>
    <n v="252"/>
    <n v="252"/>
    <x v="1"/>
    <x v="1"/>
    <x v="2"/>
    <x v="1"/>
    <x v="1"/>
    <x v="414"/>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457"/>
    <n v="457"/>
    <n v="71"/>
    <n v="76"/>
    <n v="81"/>
    <n v="145"/>
    <n v="155"/>
    <s v="Flood"/>
    <s v="This Coloured districts are bardhere"/>
    <s v="No"/>
    <s v="Yes"/>
    <s v=""/>
    <s v=""/>
    <s v=""/>
    <s v=""/>
    <s v=""/>
    <x v="1"/>
    <x v="5"/>
    <x v="1"/>
    <x v="1"/>
    <x v="0"/>
    <x v="0"/>
    <x v="0"/>
    <x v="1"/>
    <x v="1"/>
    <x v="7"/>
    <x v="9"/>
    <x v="0"/>
    <x v="22"/>
    <x v="17"/>
    <x v="1"/>
    <x v="0"/>
    <n v="457"/>
    <n v="71"/>
    <n v="81"/>
    <n v="76"/>
    <n v="155"/>
    <n v="155"/>
    <x v="1"/>
    <x v="1"/>
    <x v="2"/>
    <x v="1"/>
    <x v="1"/>
    <x v="415"/>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5"/>
    <n v="655"/>
    <n v="100"/>
    <n v="109"/>
    <n v="116"/>
    <n v="208"/>
    <n v="222"/>
    <s v="Flood"/>
    <s v="This Coloured districts are bardhere"/>
    <s v="No"/>
    <s v="Yes"/>
    <s v=""/>
    <s v=""/>
    <s v=""/>
    <s v=""/>
    <s v=""/>
    <x v="1"/>
    <x v="5"/>
    <x v="1"/>
    <x v="1"/>
    <x v="0"/>
    <x v="0"/>
    <x v="0"/>
    <x v="1"/>
    <x v="1"/>
    <x v="7"/>
    <x v="9"/>
    <x v="0"/>
    <x v="22"/>
    <x v="17"/>
    <x v="1"/>
    <x v="0"/>
    <n v="655"/>
    <n v="100"/>
    <n v="116"/>
    <n v="109"/>
    <n v="222"/>
    <n v="222"/>
    <x v="1"/>
    <x v="1"/>
    <x v="2"/>
    <x v="1"/>
    <x v="1"/>
    <x v="416"/>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10"/>
    <n v="710"/>
    <n v="100"/>
    <n v="118"/>
    <n v="126"/>
    <n v="226"/>
    <n v="241"/>
    <s v="Flood"/>
    <s v="This Coloured districts are bardhere"/>
    <s v="No"/>
    <s v="Yes"/>
    <s v=""/>
    <s v=""/>
    <s v=""/>
    <s v=""/>
    <s v=""/>
    <x v="1"/>
    <x v="5"/>
    <x v="1"/>
    <x v="1"/>
    <x v="0"/>
    <x v="0"/>
    <x v="0"/>
    <x v="1"/>
    <x v="1"/>
    <x v="7"/>
    <x v="9"/>
    <x v="0"/>
    <x v="22"/>
    <x v="17"/>
    <x v="1"/>
    <x v="0"/>
    <n v="710"/>
    <n v="100"/>
    <n v="126"/>
    <n v="118"/>
    <n v="241"/>
    <n v="241"/>
    <x v="1"/>
    <x v="1"/>
    <x v="2"/>
    <x v="1"/>
    <x v="1"/>
    <x v="417"/>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569"/>
    <n v="569"/>
    <n v="79"/>
    <n v="95"/>
    <n v="101"/>
    <n v="181"/>
    <n v="193"/>
    <s v="Flood"/>
    <s v="This Coloured districts are bardhere"/>
    <s v="No"/>
    <s v="Yes"/>
    <s v=""/>
    <s v=""/>
    <s v=""/>
    <s v=""/>
    <s v=""/>
    <x v="1"/>
    <x v="5"/>
    <x v="1"/>
    <x v="1"/>
    <x v="0"/>
    <x v="0"/>
    <x v="0"/>
    <x v="1"/>
    <x v="1"/>
    <x v="7"/>
    <x v="9"/>
    <x v="0"/>
    <x v="22"/>
    <x v="17"/>
    <x v="1"/>
    <x v="0"/>
    <n v="569"/>
    <n v="79"/>
    <n v="101"/>
    <n v="95"/>
    <n v="193"/>
    <n v="193"/>
    <x v="1"/>
    <x v="1"/>
    <x v="2"/>
    <x v="1"/>
    <x v="1"/>
    <x v="418"/>
    <x v="1"/>
  </r>
  <r>
    <s v="Shelter/ NFI"/>
    <s v="UNHCR"/>
    <s v="SSWC"/>
    <s v="Emergency shelter"/>
    <s v="UNHCR planned to distribute 400 emergency shelter kits Kits to flooding/rains effected HHs"/>
    <s v="Unknown"/>
    <s v="in-kind"/>
    <s v=""/>
    <s v=""/>
    <m/>
    <s v=""/>
    <s v=""/>
    <s v="Bay"/>
    <s v="Baidoa"/>
    <s v="Berdale - NA-3801-U27-004"/>
    <m/>
    <s v="Urban"/>
    <s v="Completed"/>
    <s v="2 months"/>
    <d v="2019-12-15T00:00:00"/>
    <d v="2020-01-31T00:00:00"/>
    <n v="3.2143670000000002"/>
    <n v="43.198048"/>
    <s v="Newly Displaced"/>
    <n v="2400"/>
    <n v="2400"/>
    <n v="400"/>
    <n v="357"/>
    <n v="389"/>
    <n v="792"/>
    <n v="862"/>
    <s v="Flood"/>
    <s v=""/>
    <m/>
    <m/>
    <s v=""/>
    <s v=""/>
    <s v=""/>
    <s v=""/>
    <s v=""/>
    <x v="1"/>
    <x v="5"/>
    <x v="3"/>
    <x v="1"/>
    <x v="0"/>
    <x v="0"/>
    <x v="0"/>
    <x v="1"/>
    <x v="1"/>
    <x v="4"/>
    <x v="4"/>
    <x v="0"/>
    <x v="17"/>
    <x v="15"/>
    <x v="1"/>
    <x v="0"/>
    <n v="2400"/>
    <n v="400"/>
    <n v="389"/>
    <n v="357"/>
    <n v="862"/>
    <n v="862"/>
    <x v="1"/>
    <x v="1"/>
    <x v="0"/>
    <x v="0"/>
    <x v="1"/>
    <x v="419"/>
    <x v="0"/>
  </r>
  <r>
    <s v="Shelter/ NFI"/>
    <s v="UNHCR"/>
    <s v="SSWC"/>
    <s v="Emergency shelter"/>
    <s v="UNHCR planned to distribute 500 emergency shelter kits Kits to flooding/rains effected HHs"/>
    <s v="Unknown"/>
    <s v="in-kind"/>
    <s v=""/>
    <s v=""/>
    <m/>
    <s v=""/>
    <s v=""/>
    <s v="Gedo"/>
    <s v="Baardheere"/>
    <s v="Baardheere - NA-3805-R07-011"/>
    <m/>
    <s v="Urban"/>
    <s v="Completed"/>
    <s v="2 months"/>
    <d v="2019-12-15T00:00:00"/>
    <d v="2020-01-31T00:00:00"/>
    <n v="2.3399350000000001"/>
    <n v="42.285981"/>
    <s v="Newly Displaced"/>
    <n v="3000"/>
    <n v="3000"/>
    <n v="500"/>
    <n v="516"/>
    <n v="592"/>
    <n v="881"/>
    <n v="1011"/>
    <s v="Flood"/>
    <s v=""/>
    <m/>
    <m/>
    <s v=""/>
    <s v=""/>
    <s v=""/>
    <s v=""/>
    <s v=""/>
    <x v="1"/>
    <x v="5"/>
    <x v="3"/>
    <x v="1"/>
    <x v="0"/>
    <x v="0"/>
    <x v="0"/>
    <x v="1"/>
    <x v="1"/>
    <x v="9"/>
    <x v="34"/>
    <x v="0"/>
    <x v="17"/>
    <x v="15"/>
    <x v="1"/>
    <x v="0"/>
    <n v="3000"/>
    <n v="500"/>
    <n v="592"/>
    <n v="516"/>
    <n v="1011"/>
    <n v="1011"/>
    <x v="1"/>
    <x v="1"/>
    <x v="0"/>
    <x v="0"/>
    <x v="1"/>
    <x v="420"/>
    <x v="0"/>
  </r>
  <r>
    <s v="Shelter/ NFI"/>
    <s v="UNHCR"/>
    <s v="SSWC"/>
    <s v="NFI kits "/>
    <s v="UNHCR planned to distribute 1,000 NFI/CBI Kits to flooding/rains effected HHs"/>
    <s v="Unknown"/>
    <s v="in-kind"/>
    <s v=""/>
    <s v=""/>
    <m/>
    <s v=""/>
    <s v=""/>
    <s v="Gedo"/>
    <s v="Baardheere"/>
    <s v="Baardheere - NA-3805-R07-011"/>
    <m/>
    <s v="Urban"/>
    <s v="Completed"/>
    <s v="3 months"/>
    <d v="2019-01-11T00:00:00"/>
    <d v="2020-01-31T00:00:00"/>
    <n v="2.3399350000000001"/>
    <n v="42.285981"/>
    <s v="Newly Displaced"/>
    <n v="6000"/>
    <n v="6000"/>
    <n v="1000"/>
    <n v="1032"/>
    <n v="1185"/>
    <n v="1761"/>
    <n v="2022"/>
    <s v="Flood"/>
    <s v=""/>
    <m/>
    <m/>
    <s v=""/>
    <s v=""/>
    <s v=""/>
    <s v=""/>
    <s v=""/>
    <x v="1"/>
    <x v="5"/>
    <x v="1"/>
    <x v="1"/>
    <x v="0"/>
    <x v="0"/>
    <x v="0"/>
    <x v="1"/>
    <x v="1"/>
    <x v="9"/>
    <x v="34"/>
    <x v="0"/>
    <x v="1"/>
    <x v="15"/>
    <x v="1"/>
    <x v="0"/>
    <n v="6000"/>
    <n v="1000"/>
    <n v="1185"/>
    <n v="1032"/>
    <n v="2022"/>
    <n v="2022"/>
    <x v="1"/>
    <x v="1"/>
    <x v="0"/>
    <x v="0"/>
    <x v="1"/>
    <x v="421"/>
    <x v="1"/>
  </r>
  <r>
    <s v="Shelter/ NFI"/>
    <s v="UNHCR"/>
    <s v="SSWC"/>
    <s v="Emergency shelter"/>
    <s v="UNHCR planned to distribute 1,050 emergency shelter kits Kits to flooding/rains effected HHs"/>
    <s v="Unknown"/>
    <s v="in-kind"/>
    <s v=""/>
    <s v=""/>
    <m/>
    <s v=""/>
    <s v=""/>
    <s v="Hiraan"/>
    <s v="Belet Weyne"/>
    <s v="Belet Weyne - NB-3815-G05-001"/>
    <m/>
    <s v="Urban"/>
    <s v="Completed"/>
    <s v="3 months"/>
    <d v="2019-12-15T00:00:00"/>
    <d v="2020-03-30T00:00:00"/>
    <n v="4.7359840000000002"/>
    <n v="45.204267999999999"/>
    <s v="Newly Displaced"/>
    <n v="6300"/>
    <n v="6300"/>
    <n v="1050"/>
    <n v="941"/>
    <n v="945"/>
    <n v="2201"/>
    <n v="2212"/>
    <s v="Flood"/>
    <s v=""/>
    <m/>
    <m/>
    <s v=""/>
    <s v=""/>
    <s v=""/>
    <s v=""/>
    <s v=""/>
    <x v="1"/>
    <x v="5"/>
    <x v="3"/>
    <x v="1"/>
    <x v="0"/>
    <x v="0"/>
    <x v="0"/>
    <x v="1"/>
    <x v="1"/>
    <x v="8"/>
    <x v="10"/>
    <x v="0"/>
    <x v="17"/>
    <x v="12"/>
    <x v="1"/>
    <x v="0"/>
    <n v="6300"/>
    <n v="1050"/>
    <n v="945"/>
    <n v="941"/>
    <n v="2212"/>
    <n v="2212"/>
    <x v="1"/>
    <x v="1"/>
    <x v="0"/>
    <x v="0"/>
    <x v="1"/>
    <x v="422"/>
    <x v="0"/>
  </r>
  <r>
    <s v="Shelter/ NFI"/>
    <s v="UNHCR"/>
    <s v="SSWC"/>
    <s v="Emergency shelter"/>
    <s v="UNHCR planned to distribute 350 emergency shelter kits Kits to flooding/rains effected HHs"/>
    <s v="Unknown"/>
    <s v="in-kind"/>
    <s v=""/>
    <s v=""/>
    <m/>
    <s v=""/>
    <s v=""/>
    <s v="Hiraan"/>
    <s v="Bulo Burto"/>
    <s v="Bulo Burto - NA-3803-D13-001"/>
    <m/>
    <s v="Urban"/>
    <s v="Completed"/>
    <s v="3 months"/>
    <d v="2019-12-15T00:00:00"/>
    <d v="2020-03-30T00:00:00"/>
    <n v="3.8519410000000001"/>
    <n v="45.565114999999999"/>
    <s v="Newly Displaced"/>
    <n v="2100"/>
    <n v="2100"/>
    <n v="350"/>
    <n v="304"/>
    <n v="359"/>
    <n v="658"/>
    <n v="778"/>
    <s v="Flood"/>
    <s v=""/>
    <m/>
    <m/>
    <s v=""/>
    <s v=""/>
    <s v=""/>
    <s v=""/>
    <s v=""/>
    <x v="1"/>
    <x v="5"/>
    <x v="3"/>
    <x v="1"/>
    <x v="0"/>
    <x v="0"/>
    <x v="0"/>
    <x v="1"/>
    <x v="1"/>
    <x v="8"/>
    <x v="11"/>
    <x v="0"/>
    <x v="17"/>
    <x v="12"/>
    <x v="1"/>
    <x v="0"/>
    <n v="2100"/>
    <n v="350"/>
    <n v="359"/>
    <n v="304"/>
    <n v="778"/>
    <n v="778"/>
    <x v="1"/>
    <x v="1"/>
    <x v="0"/>
    <x v="0"/>
    <x v="1"/>
    <x v="423"/>
    <x v="0"/>
  </r>
  <r>
    <s v="Shelter/ NFI"/>
    <s v="UNHCR"/>
    <s v="SSWC"/>
    <s v="NFI kits "/>
    <s v="UNHCR planned to distribute 300 NFI/CBI Kits to flooding/rains effected HHs"/>
    <s v="Unknown"/>
    <s v="in-kind"/>
    <s v=""/>
    <s v=""/>
    <m/>
    <s v=""/>
    <s v=""/>
    <s v="Hiraan"/>
    <s v="Bulo Burto"/>
    <s v="Bulo Burto - NA-3803-D13-001"/>
    <m/>
    <s v="Urban"/>
    <s v="Completed"/>
    <s v="4 months"/>
    <d v="2019-12-15T00:00:00"/>
    <d v="2020-03-30T00:00:00"/>
    <n v="3.8519410000000001"/>
    <n v="45.565114999999999"/>
    <s v="Newly Displaced"/>
    <n v="1800"/>
    <n v="1800"/>
    <n v="300"/>
    <n v="261"/>
    <n v="308"/>
    <n v="564"/>
    <n v="667"/>
    <s v="Flood"/>
    <s v=""/>
    <m/>
    <m/>
    <s v=""/>
    <s v=""/>
    <s v=""/>
    <s v=""/>
    <s v=""/>
    <x v="1"/>
    <x v="5"/>
    <x v="1"/>
    <x v="1"/>
    <x v="0"/>
    <x v="0"/>
    <x v="0"/>
    <x v="1"/>
    <x v="1"/>
    <x v="8"/>
    <x v="11"/>
    <x v="0"/>
    <x v="17"/>
    <x v="12"/>
    <x v="1"/>
    <x v="0"/>
    <n v="1800"/>
    <n v="300"/>
    <n v="308"/>
    <n v="261"/>
    <n v="667"/>
    <n v="667"/>
    <x v="1"/>
    <x v="1"/>
    <x v="0"/>
    <x v="0"/>
    <x v="1"/>
    <x v="424"/>
    <x v="1"/>
  </r>
  <r>
    <s v="Shelter/ NFI"/>
    <s v="UNHCR"/>
    <s v="SSWC"/>
    <s v="NFI kits "/>
    <s v="750 NFI distrinuted in Bardheere"/>
    <s v="Unknown"/>
    <s v="in-kind"/>
    <s v=""/>
    <s v=""/>
    <m/>
    <s v=""/>
    <s v=""/>
    <s v="Gedo"/>
    <s v="Baardheere"/>
    <s v="Baardheere - NA-3805-R07-011"/>
    <m/>
    <s v="Mixed"/>
    <s v="Completed"/>
    <s v="1 day"/>
    <d v="2020-05-01T00:00:00"/>
    <d v="2020-06-30T00:00:00"/>
    <n v="2.3399350000000001"/>
    <n v="42.285981"/>
    <s v="Newly Displaced"/>
    <n v="4500"/>
    <n v="4500"/>
    <n v="750"/>
    <n v="774"/>
    <n v="889"/>
    <n v="1321"/>
    <n v="1516"/>
    <s v="Flood"/>
    <s v=""/>
    <s v="Yes"/>
    <m/>
    <s v=""/>
    <s v=""/>
    <s v=""/>
    <s v=""/>
    <s v=""/>
    <x v="1"/>
    <x v="5"/>
    <x v="1"/>
    <x v="1"/>
    <x v="0"/>
    <x v="0"/>
    <x v="0"/>
    <x v="0"/>
    <x v="1"/>
    <x v="9"/>
    <x v="34"/>
    <x v="0"/>
    <x v="18"/>
    <x v="18"/>
    <x v="1"/>
    <x v="0"/>
    <n v="4500"/>
    <n v="750"/>
    <n v="889"/>
    <n v="774"/>
    <n v="1516"/>
    <n v="1516"/>
    <x v="1"/>
    <x v="1"/>
    <x v="1"/>
    <x v="0"/>
    <x v="1"/>
    <x v="425"/>
    <x v="1"/>
  </r>
  <r>
    <s v="Shelter/ NFI"/>
    <s v="UNHCR"/>
    <s v="SWDC"/>
    <s v="Emergency shelter"/>
    <s v="UNHCR planned to distribute 400 emergency shelter kits/CBI Kits to flooding/rains effected HHs"/>
    <s v="Unknown"/>
    <s v="in-kind"/>
    <s v=""/>
    <s v=""/>
    <m/>
    <s v=""/>
    <s v=""/>
    <s v="Bay"/>
    <s v="Baidoa"/>
    <s v="Baidoa - NA-3802-X04-001"/>
    <m/>
    <s v="Urban"/>
    <s v="Completed"/>
    <s v="1 month "/>
    <d v="2019-12-15T00:00:00"/>
    <d v="2020-01-31T00:00:00"/>
    <n v="3.1171799999999998"/>
    <n v="43.646900000000002"/>
    <s v="Newly Displaced"/>
    <n v="2400"/>
    <n v="2400"/>
    <n v="400"/>
    <n v="357"/>
    <n v="389"/>
    <n v="792"/>
    <n v="862"/>
    <s v="Flood"/>
    <s v=""/>
    <m/>
    <m/>
    <s v=""/>
    <s v=""/>
    <s v=""/>
    <s v=""/>
    <s v="ahmedy@unhcr.org "/>
    <x v="1"/>
    <x v="21"/>
    <x v="3"/>
    <x v="1"/>
    <x v="0"/>
    <x v="0"/>
    <x v="0"/>
    <x v="1"/>
    <x v="1"/>
    <x v="4"/>
    <x v="4"/>
    <x v="0"/>
    <x v="17"/>
    <x v="15"/>
    <x v="1"/>
    <x v="0"/>
    <n v="2400"/>
    <n v="400"/>
    <n v="389"/>
    <n v="357"/>
    <n v="862"/>
    <n v="862"/>
    <x v="1"/>
    <x v="1"/>
    <x v="0"/>
    <x v="0"/>
    <x v="1"/>
    <x v="426"/>
    <x v="0"/>
  </r>
  <r>
    <s v="Shelter/ NFI"/>
    <s v="UNHCR"/>
    <s v="SWDC"/>
    <s v="Emergency shelter"/>
    <s v="UNHCR planned to distribute 300 emergency shelter kits Kits to flooding/rains effected HHs"/>
    <s v="Unknown"/>
    <s v="in-kind"/>
    <s v=""/>
    <s v=""/>
    <m/>
    <s v=""/>
    <s v=""/>
    <s v="Hiraan"/>
    <s v="Jalalaqsi"/>
    <s v="Jalalaqsi - NA-3803-Q14-001"/>
    <m/>
    <s v="Urban"/>
    <s v="Completed"/>
    <s v="3 months"/>
    <d v="2019-12-15T00:00:00"/>
    <d v="2020-03-30T00:00:00"/>
    <n v="3.3834200000000001"/>
    <n v="45.59693"/>
    <s v="Newly Displaced"/>
    <n v="1800"/>
    <n v="1800"/>
    <n v="300"/>
    <n v="260"/>
    <n v="307"/>
    <n v="566"/>
    <n v="667"/>
    <s v="Flood"/>
    <s v=""/>
    <m/>
    <m/>
    <s v=""/>
    <s v=""/>
    <s v=""/>
    <s v=""/>
    <s v=""/>
    <x v="1"/>
    <x v="21"/>
    <x v="3"/>
    <x v="1"/>
    <x v="0"/>
    <x v="0"/>
    <x v="0"/>
    <x v="1"/>
    <x v="1"/>
    <x v="8"/>
    <x v="12"/>
    <x v="0"/>
    <x v="17"/>
    <x v="12"/>
    <x v="1"/>
    <x v="0"/>
    <n v="1800"/>
    <n v="300"/>
    <n v="307"/>
    <n v="260"/>
    <n v="667"/>
    <n v="667"/>
    <x v="1"/>
    <x v="1"/>
    <x v="0"/>
    <x v="0"/>
    <x v="1"/>
    <x v="427"/>
    <x v="0"/>
  </r>
  <r>
    <s v="Shelter/ NFI"/>
    <s v="UNHCR"/>
    <s v="SWDC"/>
    <s v="NFI kits "/>
    <s v="UNHCR planned to distribute 700 NFI/CBI Kits to flooding/rains effected HHs"/>
    <s v="Unknown"/>
    <s v="in-kind"/>
    <s v=""/>
    <s v=""/>
    <m/>
    <s v=""/>
    <s v=""/>
    <s v="Hiraan"/>
    <s v="Jalalaqsi"/>
    <s v="Jalalaqsi - NA-3803-Q14-001"/>
    <m/>
    <s v="Urban"/>
    <s v="Completed"/>
    <s v="4 months"/>
    <d v="2019-12-15T00:00:00"/>
    <d v="2020-03-30T00:00:00"/>
    <n v="3.3834200000000001"/>
    <n v="45.59693"/>
    <s v="Newly Displaced"/>
    <n v="4200"/>
    <n v="4200"/>
    <n v="700"/>
    <n v="607"/>
    <n v="716"/>
    <n v="1320"/>
    <n v="1557"/>
    <s v="Flood"/>
    <s v=""/>
    <m/>
    <m/>
    <s v=""/>
    <s v=""/>
    <s v=""/>
    <s v=""/>
    <s v=""/>
    <x v="1"/>
    <x v="21"/>
    <x v="1"/>
    <x v="1"/>
    <x v="0"/>
    <x v="0"/>
    <x v="0"/>
    <x v="1"/>
    <x v="1"/>
    <x v="8"/>
    <x v="12"/>
    <x v="0"/>
    <x v="17"/>
    <x v="12"/>
    <x v="1"/>
    <x v="0"/>
    <n v="4200"/>
    <n v="700"/>
    <n v="716"/>
    <n v="607"/>
    <n v="1557"/>
    <n v="1557"/>
    <x v="1"/>
    <x v="1"/>
    <x v="0"/>
    <x v="0"/>
    <x v="1"/>
    <x v="428"/>
    <x v="1"/>
  </r>
  <r>
    <s v="Shelter/ NFI"/>
    <s v="UNHCR"/>
    <s v="SWDC"/>
    <s v="Emergency shelter"/>
    <s v="UNHCR planned to distribute 300 emergency shelter kits Kits to flooding/rains effected HHs"/>
    <s v="Unknown"/>
    <s v="in-kind"/>
    <s v=""/>
    <s v=""/>
    <m/>
    <s v=""/>
    <s v=""/>
    <s v="Lower Juba"/>
    <s v="Afmadow"/>
    <s v="Dhobley - NA-3716-Q12-001"/>
    <m/>
    <s v="Urban"/>
    <s v="Completed"/>
    <s v="1 month "/>
    <d v="2019-12-15T00:00:00"/>
    <d v="2020-01-31T00:00:00"/>
    <n v="0.40627000000000002"/>
    <n v="41.01238"/>
    <s v="Newly Displaced"/>
    <n v="1800"/>
    <n v="1800"/>
    <n v="300"/>
    <n v="290"/>
    <n v="323"/>
    <n v="561"/>
    <n v="625"/>
    <s v="Flood"/>
    <s v="Registration completed"/>
    <m/>
    <m/>
    <s v=""/>
    <s v=""/>
    <s v=""/>
    <s v=""/>
    <s v="ahmedy@unhcr.org "/>
    <x v="1"/>
    <x v="21"/>
    <x v="3"/>
    <x v="1"/>
    <x v="0"/>
    <x v="0"/>
    <x v="0"/>
    <x v="1"/>
    <x v="1"/>
    <x v="2"/>
    <x v="15"/>
    <x v="0"/>
    <x v="17"/>
    <x v="15"/>
    <x v="1"/>
    <x v="0"/>
    <n v="1800"/>
    <n v="300"/>
    <n v="323"/>
    <n v="290"/>
    <n v="625"/>
    <n v="625"/>
    <x v="1"/>
    <x v="1"/>
    <x v="0"/>
    <x v="0"/>
    <x v="1"/>
    <x v="429"/>
    <x v="0"/>
  </r>
  <r>
    <s v="Shelter/ NFI"/>
    <s v="UNHCR"/>
    <s v="SWDC"/>
    <s v="NFI NON kits "/>
    <s v="Distribution of 500 Potable Solar lamps"/>
    <s v="Unknown"/>
    <s v="in-kind"/>
    <s v=""/>
    <s v=""/>
    <m/>
    <s v=""/>
    <s v=""/>
    <s v="Lower Juba"/>
    <s v="Afmadow"/>
    <s v="Dhobley - NA-3716-Q12-001"/>
    <m/>
    <s v="Urban"/>
    <s v="Completed"/>
    <s v="2 months"/>
    <d v="2019-12-15T00:00:00"/>
    <d v="2020-01-30T00:00:00"/>
    <n v="0.40627000000000002"/>
    <n v="41.01238"/>
    <s v="Newly Displaced"/>
    <n v="3000"/>
    <n v="3000"/>
    <n v="500"/>
    <n v="484"/>
    <n v="539"/>
    <n v="935"/>
    <n v="1042"/>
    <s v="Flood"/>
    <s v=""/>
    <m/>
    <m/>
    <s v=""/>
    <s v=""/>
    <s v=""/>
    <s v=""/>
    <s v=""/>
    <x v="1"/>
    <x v="21"/>
    <x v="6"/>
    <x v="1"/>
    <x v="0"/>
    <x v="0"/>
    <x v="0"/>
    <x v="1"/>
    <x v="1"/>
    <x v="2"/>
    <x v="15"/>
    <x v="0"/>
    <x v="17"/>
    <x v="15"/>
    <x v="1"/>
    <x v="0"/>
    <n v="3000"/>
    <n v="500"/>
    <n v="539"/>
    <n v="484"/>
    <n v="1042"/>
    <n v="1042"/>
    <x v="1"/>
    <x v="1"/>
    <x v="0"/>
    <x v="0"/>
    <x v="1"/>
    <x v="430"/>
    <x v="1"/>
  </r>
  <r>
    <s v="Shelter/ NFI"/>
    <s v="UNHCR"/>
    <s v="SWDC"/>
    <s v="Emergency shelter"/>
    <s v="UNHCR planned to distribute 300 emergency shelter kits Kits to flooding/rains effected HHs"/>
    <s v="Unknown"/>
    <s v="in-kind"/>
    <s v=""/>
    <s v=""/>
    <m/>
    <s v=""/>
    <s v=""/>
    <s v="Middle Shabelle"/>
    <s v="Balcad"/>
    <s v="Balcad - NA-3807-R09-003"/>
    <m/>
    <s v="Urban"/>
    <s v="Completed"/>
    <s v="1 month "/>
    <d v="2019-12-15T00:00:00"/>
    <d v="2020-01-31T00:00:00"/>
    <n v="2.3592599999999999"/>
    <n v="45.38964"/>
    <s v="Newly Displaced"/>
    <n v="1800"/>
    <n v="1800"/>
    <n v="300"/>
    <n v="321"/>
    <n v="370"/>
    <n v="515"/>
    <n v="594"/>
    <s v="Flood"/>
    <s v=""/>
    <m/>
    <m/>
    <s v=""/>
    <s v=""/>
    <s v=""/>
    <s v=""/>
    <s v=""/>
    <x v="1"/>
    <x v="21"/>
    <x v="3"/>
    <x v="1"/>
    <x v="0"/>
    <x v="0"/>
    <x v="0"/>
    <x v="1"/>
    <x v="1"/>
    <x v="3"/>
    <x v="26"/>
    <x v="0"/>
    <x v="17"/>
    <x v="15"/>
    <x v="1"/>
    <x v="0"/>
    <n v="1800"/>
    <n v="300"/>
    <n v="370"/>
    <n v="321"/>
    <n v="594"/>
    <n v="594"/>
    <x v="1"/>
    <x v="1"/>
    <x v="0"/>
    <x v="0"/>
    <x v="1"/>
    <x v="431"/>
    <x v="0"/>
  </r>
  <r>
    <s v="Shelter/ NFI"/>
    <s v="UNHCR"/>
    <s v="SWDC"/>
    <s v="NFI kits "/>
    <s v="UNHCR planned to distribute 2,000 NFI/CBI Kits to flooding/rains effected HHs"/>
    <s v="Unknown"/>
    <s v="in-kind"/>
    <s v=""/>
    <s v=""/>
    <m/>
    <s v=""/>
    <s v=""/>
    <s v="Middle Shabelle"/>
    <s v="Balcad"/>
    <s v="Balcad - NA-3807-R09-003"/>
    <m/>
    <s v="Urban"/>
    <s v="Completed"/>
    <s v="2 months"/>
    <d v="2019-12-15T00:00:00"/>
    <d v="2020-01-30T00:00:00"/>
    <n v="2.3592599999999999"/>
    <n v="45.38964"/>
    <s v="Newly Displaced"/>
    <n v="12000"/>
    <n v="12000"/>
    <n v="2000"/>
    <n v="2142"/>
    <n v="2469"/>
    <n v="3432"/>
    <n v="3957"/>
    <s v="Flood"/>
    <s v=""/>
    <m/>
    <m/>
    <s v=""/>
    <s v=""/>
    <s v=""/>
    <s v=""/>
    <s v=""/>
    <x v="1"/>
    <x v="21"/>
    <x v="1"/>
    <x v="1"/>
    <x v="0"/>
    <x v="0"/>
    <x v="0"/>
    <x v="1"/>
    <x v="1"/>
    <x v="3"/>
    <x v="26"/>
    <x v="0"/>
    <x v="17"/>
    <x v="15"/>
    <x v="1"/>
    <x v="0"/>
    <n v="12000"/>
    <n v="2000"/>
    <n v="2469"/>
    <n v="2142"/>
    <n v="3957"/>
    <n v="3957"/>
    <x v="1"/>
    <x v="1"/>
    <x v="0"/>
    <x v="0"/>
    <x v="1"/>
    <x v="432"/>
    <x v="1"/>
  </r>
  <r>
    <s v="Shelter/ NFI"/>
    <s v="UNHCR"/>
    <s v="UNHCR"/>
    <s v="NFI kits "/>
    <s v="250 NFI Kits  issued to NCRI for distribution in Mogadishu"/>
    <s v="Unknown"/>
    <s v="in-kind"/>
    <s v=""/>
    <s v=""/>
    <m/>
    <s v=""/>
    <s v=""/>
    <s v="Banadir"/>
    <s v="Mogadishu"/>
    <s v="Mogadishu - NA-3807-Z08-001"/>
    <m/>
    <s v="Mixed"/>
    <s v="Completed"/>
    <s v="6 months"/>
    <d v="2020-01-01T00:00:00"/>
    <d v="2020-03-30T00:00:00"/>
    <n v="2.0413899999999998"/>
    <n v="45.333720999999997"/>
    <s v="Newly Displaced"/>
    <n v="1500"/>
    <n v="1500"/>
    <n v="250"/>
    <n v="249"/>
    <n v="266"/>
    <n v="477"/>
    <n v="508"/>
    <s v="Conflict/Insecurity/human rights violations"/>
    <s v=""/>
    <m/>
    <m/>
    <s v=""/>
    <s v=""/>
    <s v=""/>
    <s v=""/>
    <s v=""/>
    <x v="1"/>
    <x v="8"/>
    <x v="1"/>
    <x v="1"/>
    <x v="3"/>
    <x v="0"/>
    <x v="0"/>
    <x v="0"/>
    <x v="1"/>
    <x v="7"/>
    <x v="9"/>
    <x v="0"/>
    <x v="25"/>
    <x v="12"/>
    <x v="1"/>
    <x v="0"/>
    <n v="1500"/>
    <n v="250"/>
    <n v="266"/>
    <n v="249"/>
    <n v="508"/>
    <n v="508"/>
    <x v="1"/>
    <x v="1"/>
    <x v="0"/>
    <x v="0"/>
    <x v="1"/>
    <x v="433"/>
    <x v="1"/>
  </r>
  <r>
    <s v="Shelter/ NFI"/>
    <s v="UNHCR"/>
    <s v="UNHCR"/>
    <s v="NFI kits "/>
    <s v="189 NFIs distreibuted in Bossaso in February 2020"/>
    <s v="Unknown"/>
    <s v="in-kind"/>
    <s v=""/>
    <s v=""/>
    <m/>
    <s v=""/>
    <s v=""/>
    <s v="Bari"/>
    <s v="Bossaso"/>
    <s v="Bossaso - NC-3901-T26-001"/>
    <m/>
    <s v="Mixed"/>
    <s v="Completed"/>
    <s v="1 day"/>
    <d v="2020-02-15T00:00:00"/>
    <d v="2020-02-15T00:00:00"/>
    <n v="11.283659999999999"/>
    <n v="49.180630000000001"/>
    <s v="Protracted IDP"/>
    <n v="1134"/>
    <n v="1134"/>
    <n v="189"/>
    <n v="210"/>
    <n v="216"/>
    <n v="349"/>
    <n v="359"/>
    <s v="Protracted displacement"/>
    <s v=""/>
    <m/>
    <m/>
    <s v=""/>
    <s v=""/>
    <s v=""/>
    <s v=""/>
    <s v=""/>
    <x v="1"/>
    <x v="8"/>
    <x v="1"/>
    <x v="1"/>
    <x v="4"/>
    <x v="0"/>
    <x v="2"/>
    <x v="0"/>
    <x v="1"/>
    <x v="5"/>
    <x v="31"/>
    <x v="0"/>
    <x v="26"/>
    <x v="13"/>
    <x v="1"/>
    <x v="0"/>
    <n v="1134"/>
    <n v="189"/>
    <n v="216"/>
    <n v="210"/>
    <n v="359"/>
    <n v="359"/>
    <x v="1"/>
    <x v="1"/>
    <x v="0"/>
    <x v="0"/>
    <x v="1"/>
    <x v="434"/>
    <x v="1"/>
  </r>
  <r>
    <s v="Shelter/ NFI"/>
    <s v="UNHCR"/>
    <s v="UNHCR"/>
    <s v="NFI kits "/>
    <s v="189 NFI Kits  distributed in Bossaso"/>
    <s v="Unknown"/>
    <s v="in-kind"/>
    <s v=""/>
    <s v=""/>
    <m/>
    <s v=""/>
    <s v=""/>
    <s v="Bari"/>
    <s v="Bossaso"/>
    <s v="Bossaso - NC-3901-T26-001"/>
    <m/>
    <s v="Mixed"/>
    <s v="Completed"/>
    <s v="6 months"/>
    <d v="2020-01-01T00:00:00"/>
    <d v="2020-03-30T00:00:00"/>
    <n v="11.283659999999999"/>
    <n v="49.180630000000001"/>
    <s v="Protracted IDP"/>
    <n v="1134"/>
    <n v="1134"/>
    <n v="189"/>
    <n v="210"/>
    <n v="216"/>
    <n v="349"/>
    <n v="359"/>
    <s v="Protracted displacement"/>
    <s v=""/>
    <m/>
    <m/>
    <s v=""/>
    <s v=""/>
    <s v=""/>
    <s v=""/>
    <s v=""/>
    <x v="1"/>
    <x v="8"/>
    <x v="1"/>
    <x v="1"/>
    <x v="4"/>
    <x v="0"/>
    <x v="2"/>
    <x v="0"/>
    <x v="1"/>
    <x v="5"/>
    <x v="31"/>
    <x v="0"/>
    <x v="25"/>
    <x v="12"/>
    <x v="1"/>
    <x v="0"/>
    <n v="1134"/>
    <n v="189"/>
    <n v="216"/>
    <n v="210"/>
    <n v="359"/>
    <n v="359"/>
    <x v="1"/>
    <x v="1"/>
    <x v="0"/>
    <x v="0"/>
    <x v="1"/>
    <x v="435"/>
    <x v="1"/>
  </r>
  <r>
    <s v="Shelter/ NFI"/>
    <s v="UNHCR"/>
    <s v="UNHCR"/>
    <s v="NFI kits "/>
    <s v="375 NFI distributed in Dollow in March 2020, out of the  1000 "/>
    <s v="Unknown"/>
    <s v="in-kind"/>
    <s v=""/>
    <s v=""/>
    <m/>
    <s v=""/>
    <s v=""/>
    <s v="Gedo"/>
    <s v="Doolow"/>
    <s v="Doolow - NB-3813-W02-001"/>
    <m/>
    <s v="Mixed"/>
    <s v="Completed"/>
    <s v="6 months"/>
    <d v="2020-01-01T00:00:00"/>
    <d v="2020-03-30T00:00:00"/>
    <n v="4.1635799999999996"/>
    <n v="42.076169999999998"/>
    <s v="Newly Displaced"/>
    <n v="2250"/>
    <n v="2250"/>
    <n v="375"/>
    <n v="397"/>
    <n v="450"/>
    <n v="658"/>
    <n v="745"/>
    <s v="Conflict/Insecurity/human rights violations"/>
    <s v=""/>
    <m/>
    <m/>
    <s v=""/>
    <s v=""/>
    <s v=""/>
    <s v=""/>
    <s v=""/>
    <x v="1"/>
    <x v="8"/>
    <x v="1"/>
    <x v="1"/>
    <x v="3"/>
    <x v="0"/>
    <x v="0"/>
    <x v="0"/>
    <x v="1"/>
    <x v="9"/>
    <x v="13"/>
    <x v="0"/>
    <x v="25"/>
    <x v="12"/>
    <x v="1"/>
    <x v="0"/>
    <n v="2250"/>
    <n v="375"/>
    <n v="450"/>
    <n v="397"/>
    <n v="745"/>
    <n v="745"/>
    <x v="1"/>
    <x v="1"/>
    <x v="0"/>
    <x v="0"/>
    <x v="1"/>
    <x v="436"/>
    <x v="1"/>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8"/>
    <n v="48"/>
    <n v="52"/>
    <n v="106"/>
    <n v="116"/>
    <s v="Flood"/>
    <s v=""/>
    <s v="Yes"/>
    <s v="No"/>
    <s v=""/>
    <s v=""/>
    <s v=""/>
    <s v=""/>
    <s v=""/>
    <x v="14"/>
    <x v="22"/>
    <x v="3"/>
    <x v="0"/>
    <x v="0"/>
    <x v="0"/>
    <x v="0"/>
    <x v="2"/>
    <x v="1"/>
    <x v="4"/>
    <x v="4"/>
    <x v="0"/>
    <x v="17"/>
    <x v="14"/>
    <x v="1"/>
    <x v="0"/>
    <n v="322"/>
    <n v="48"/>
    <n v="52"/>
    <n v="48"/>
    <n v="116"/>
    <n v="116"/>
    <x v="1"/>
    <x v="1"/>
    <x v="1"/>
    <x v="2"/>
    <x v="1"/>
    <x v="437"/>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321"/>
    <n v="321"/>
    <n v="46"/>
    <n v="48"/>
    <n v="52"/>
    <n v="106"/>
    <n v="115"/>
    <s v="Flood"/>
    <s v=""/>
    <s v="Yes"/>
    <s v="No"/>
    <s v=""/>
    <s v=""/>
    <s v=""/>
    <s v=""/>
    <s v=""/>
    <x v="14"/>
    <x v="22"/>
    <x v="3"/>
    <x v="0"/>
    <x v="0"/>
    <x v="0"/>
    <x v="0"/>
    <x v="2"/>
    <x v="1"/>
    <x v="4"/>
    <x v="4"/>
    <x v="0"/>
    <x v="17"/>
    <x v="14"/>
    <x v="1"/>
    <x v="0"/>
    <n v="321"/>
    <n v="46"/>
    <n v="52"/>
    <n v="48"/>
    <n v="115"/>
    <n v="115"/>
    <x v="1"/>
    <x v="1"/>
    <x v="1"/>
    <x v="2"/>
    <x v="1"/>
    <x v="43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44"/>
    <n v="244"/>
    <n v="47"/>
    <n v="36"/>
    <n v="40"/>
    <n v="80"/>
    <n v="88"/>
    <s v="Flood"/>
    <s v=""/>
    <s v="Yes"/>
    <s v="No"/>
    <s v=""/>
    <s v=""/>
    <s v=""/>
    <s v=""/>
    <s v=""/>
    <x v="14"/>
    <x v="22"/>
    <x v="3"/>
    <x v="0"/>
    <x v="0"/>
    <x v="0"/>
    <x v="5"/>
    <x v="2"/>
    <x v="1"/>
    <x v="4"/>
    <x v="4"/>
    <x v="0"/>
    <x v="17"/>
    <x v="14"/>
    <x v="1"/>
    <x v="0"/>
    <n v="244"/>
    <n v="47"/>
    <n v="40"/>
    <n v="36"/>
    <n v="88"/>
    <n v="88"/>
    <x v="1"/>
    <x v="1"/>
    <x v="1"/>
    <x v="2"/>
    <x v="1"/>
    <x v="43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80"/>
    <n v="180"/>
    <n v="41"/>
    <n v="27"/>
    <n v="29"/>
    <n v="59"/>
    <n v="65"/>
    <s v="Flood"/>
    <s v=""/>
    <s v="Yes"/>
    <s v="No"/>
    <s v=""/>
    <s v=""/>
    <s v=""/>
    <s v=""/>
    <s v=""/>
    <x v="14"/>
    <x v="22"/>
    <x v="3"/>
    <x v="0"/>
    <x v="0"/>
    <x v="0"/>
    <x v="0"/>
    <x v="2"/>
    <x v="1"/>
    <x v="4"/>
    <x v="4"/>
    <x v="0"/>
    <x v="17"/>
    <x v="14"/>
    <x v="1"/>
    <x v="0"/>
    <n v="180"/>
    <n v="41"/>
    <n v="29"/>
    <n v="27"/>
    <n v="65"/>
    <n v="65"/>
    <x v="1"/>
    <x v="1"/>
    <x v="1"/>
    <x v="2"/>
    <x v="1"/>
    <x v="44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8"/>
    <n v="48"/>
    <n v="52"/>
    <n v="106"/>
    <n v="116"/>
    <s v="Flood"/>
    <s v=""/>
    <s v="Yes"/>
    <s v="No"/>
    <s v=""/>
    <s v=""/>
    <s v=""/>
    <s v=""/>
    <s v=""/>
    <x v="14"/>
    <x v="22"/>
    <x v="3"/>
    <x v="0"/>
    <x v="0"/>
    <x v="0"/>
    <x v="0"/>
    <x v="2"/>
    <x v="1"/>
    <x v="4"/>
    <x v="4"/>
    <x v="0"/>
    <x v="17"/>
    <x v="14"/>
    <x v="1"/>
    <x v="0"/>
    <n v="322"/>
    <n v="48"/>
    <n v="52"/>
    <n v="48"/>
    <n v="116"/>
    <n v="116"/>
    <x v="1"/>
    <x v="1"/>
    <x v="1"/>
    <x v="2"/>
    <x v="1"/>
    <x v="441"/>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34"/>
    <n v="234"/>
    <n v="37"/>
    <n v="35"/>
    <n v="38"/>
    <n v="77"/>
    <n v="84"/>
    <s v="Flood"/>
    <s v=""/>
    <s v="Yes"/>
    <s v="No"/>
    <s v=""/>
    <s v=""/>
    <s v=""/>
    <s v=""/>
    <s v=""/>
    <x v="14"/>
    <x v="22"/>
    <x v="3"/>
    <x v="0"/>
    <x v="0"/>
    <x v="0"/>
    <x v="0"/>
    <x v="2"/>
    <x v="1"/>
    <x v="4"/>
    <x v="4"/>
    <x v="0"/>
    <x v="17"/>
    <x v="14"/>
    <x v="1"/>
    <x v="0"/>
    <n v="234"/>
    <n v="37"/>
    <n v="38"/>
    <n v="35"/>
    <n v="84"/>
    <n v="84"/>
    <x v="1"/>
    <x v="1"/>
    <x v="1"/>
    <x v="2"/>
    <x v="1"/>
    <x v="442"/>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6"/>
    <n v="176"/>
    <n v="30"/>
    <n v="26"/>
    <n v="29"/>
    <n v="58"/>
    <n v="63"/>
    <s v="Flood"/>
    <s v=""/>
    <s v="Yes"/>
    <s v="No"/>
    <s v=""/>
    <s v=""/>
    <s v=""/>
    <s v=""/>
    <s v=""/>
    <x v="14"/>
    <x v="22"/>
    <x v="3"/>
    <x v="0"/>
    <x v="0"/>
    <x v="0"/>
    <x v="0"/>
    <x v="2"/>
    <x v="1"/>
    <x v="4"/>
    <x v="4"/>
    <x v="0"/>
    <x v="17"/>
    <x v="14"/>
    <x v="1"/>
    <x v="0"/>
    <n v="176"/>
    <n v="30"/>
    <n v="29"/>
    <n v="26"/>
    <n v="63"/>
    <n v="63"/>
    <x v="1"/>
    <x v="1"/>
    <x v="1"/>
    <x v="2"/>
    <x v="1"/>
    <x v="44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00"/>
    <n v="200"/>
    <n v="34"/>
    <n v="30"/>
    <n v="32"/>
    <n v="66"/>
    <n v="72"/>
    <s v="Flood"/>
    <s v=""/>
    <s v="Yes"/>
    <s v="No"/>
    <s v=""/>
    <s v=""/>
    <s v=""/>
    <s v=""/>
    <s v=""/>
    <x v="14"/>
    <x v="22"/>
    <x v="3"/>
    <x v="0"/>
    <x v="0"/>
    <x v="0"/>
    <x v="0"/>
    <x v="2"/>
    <x v="1"/>
    <x v="4"/>
    <x v="4"/>
    <x v="0"/>
    <x v="17"/>
    <x v="14"/>
    <x v="1"/>
    <x v="0"/>
    <n v="200"/>
    <n v="34"/>
    <n v="32"/>
    <n v="30"/>
    <n v="72"/>
    <n v="72"/>
    <x v="1"/>
    <x v="1"/>
    <x v="1"/>
    <x v="2"/>
    <x v="1"/>
    <x v="44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453"/>
    <n v="453"/>
    <n v="71"/>
    <n v="67"/>
    <n v="73"/>
    <n v="149"/>
    <n v="163"/>
    <s v="Flood"/>
    <s v=""/>
    <s v="Yes"/>
    <s v="No"/>
    <s v=""/>
    <s v=""/>
    <s v=""/>
    <s v=""/>
    <s v=""/>
    <x v="14"/>
    <x v="22"/>
    <x v="3"/>
    <x v="0"/>
    <x v="0"/>
    <x v="0"/>
    <x v="0"/>
    <x v="2"/>
    <x v="1"/>
    <x v="4"/>
    <x v="4"/>
    <x v="0"/>
    <x v="17"/>
    <x v="14"/>
    <x v="1"/>
    <x v="0"/>
    <n v="453"/>
    <n v="71"/>
    <n v="73"/>
    <n v="67"/>
    <n v="163"/>
    <n v="163"/>
    <x v="1"/>
    <x v="1"/>
    <x v="1"/>
    <x v="2"/>
    <x v="1"/>
    <x v="445"/>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15"/>
    <n v="215"/>
    <n v="37"/>
    <n v="32"/>
    <n v="35"/>
    <n v="71"/>
    <n v="77"/>
    <s v="Flood"/>
    <s v=""/>
    <s v="Yes"/>
    <s v="No"/>
    <s v=""/>
    <s v=""/>
    <s v=""/>
    <s v=""/>
    <s v=""/>
    <x v="14"/>
    <x v="22"/>
    <x v="3"/>
    <x v="0"/>
    <x v="0"/>
    <x v="0"/>
    <x v="0"/>
    <x v="2"/>
    <x v="1"/>
    <x v="4"/>
    <x v="4"/>
    <x v="0"/>
    <x v="17"/>
    <x v="14"/>
    <x v="1"/>
    <x v="0"/>
    <n v="215"/>
    <n v="37"/>
    <n v="35"/>
    <n v="32"/>
    <n v="77"/>
    <n v="77"/>
    <x v="1"/>
    <x v="1"/>
    <x v="1"/>
    <x v="2"/>
    <x v="1"/>
    <x v="446"/>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29"/>
    <n v="229"/>
    <n v="41"/>
    <n v="34"/>
    <n v="37"/>
    <n v="76"/>
    <n v="82"/>
    <s v="Flood"/>
    <s v=""/>
    <s v="Yes"/>
    <s v="No"/>
    <s v=""/>
    <s v=""/>
    <s v=""/>
    <s v=""/>
    <s v=""/>
    <x v="14"/>
    <x v="22"/>
    <x v="3"/>
    <x v="0"/>
    <x v="0"/>
    <x v="0"/>
    <x v="5"/>
    <x v="2"/>
    <x v="1"/>
    <x v="4"/>
    <x v="4"/>
    <x v="0"/>
    <x v="17"/>
    <x v="14"/>
    <x v="1"/>
    <x v="0"/>
    <n v="229"/>
    <n v="41"/>
    <n v="37"/>
    <n v="34"/>
    <n v="82"/>
    <n v="82"/>
    <x v="1"/>
    <x v="1"/>
    <x v="1"/>
    <x v="2"/>
    <x v="1"/>
    <x v="447"/>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81"/>
    <n v="281"/>
    <n v="38"/>
    <n v="42"/>
    <n v="46"/>
    <n v="93"/>
    <n v="101"/>
    <s v="Flood"/>
    <s v=""/>
    <s v="Yes"/>
    <s v="No"/>
    <s v=""/>
    <s v=""/>
    <s v=""/>
    <s v=""/>
    <s v=""/>
    <x v="14"/>
    <x v="22"/>
    <x v="3"/>
    <x v="0"/>
    <x v="0"/>
    <x v="0"/>
    <x v="0"/>
    <x v="2"/>
    <x v="1"/>
    <x v="4"/>
    <x v="4"/>
    <x v="0"/>
    <x v="17"/>
    <x v="14"/>
    <x v="1"/>
    <x v="0"/>
    <n v="281"/>
    <n v="38"/>
    <n v="46"/>
    <n v="42"/>
    <n v="101"/>
    <n v="101"/>
    <x v="1"/>
    <x v="1"/>
    <x v="1"/>
    <x v="2"/>
    <x v="1"/>
    <x v="44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47"/>
    <n v="447"/>
    <n v="72"/>
    <n v="66"/>
    <n v="72"/>
    <n v="147"/>
    <n v="161"/>
    <s v="Flood"/>
    <s v=""/>
    <s v="Yes"/>
    <s v="No"/>
    <s v=""/>
    <s v=""/>
    <s v=""/>
    <s v=""/>
    <s v=""/>
    <x v="14"/>
    <x v="22"/>
    <x v="3"/>
    <x v="0"/>
    <x v="0"/>
    <x v="0"/>
    <x v="0"/>
    <x v="2"/>
    <x v="1"/>
    <x v="4"/>
    <x v="4"/>
    <x v="0"/>
    <x v="17"/>
    <x v="14"/>
    <x v="1"/>
    <x v="0"/>
    <n v="447"/>
    <n v="72"/>
    <n v="72"/>
    <n v="66"/>
    <n v="161"/>
    <n v="161"/>
    <x v="1"/>
    <x v="1"/>
    <x v="1"/>
    <x v="2"/>
    <x v="1"/>
    <x v="449"/>
    <x v="0"/>
  </r>
  <r>
    <s v="Shelter/ NFI"/>
    <s v="WRRS"/>
    <s v="WRRS"/>
    <s v="Emergency shelter"/>
    <s v="Distribution of Emergency shelter Kits"/>
    <s v="SHF"/>
    <s v="in-kind"/>
    <s v=""/>
    <s v=""/>
    <m/>
    <s v=""/>
    <s v=""/>
    <s v="Bay"/>
    <s v="Baidoa"/>
    <s v="Baidoa/Isha/Laanta 1Aad - NA-3802-X04-007"/>
    <m/>
    <s v="Rural"/>
    <s v="Completed"/>
    <s v="6 Months"/>
    <d v="2019-12-01T00:00:00"/>
    <d v="2020-04-30T00:00:00"/>
    <n v="3.1145299999999998"/>
    <n v="43.647390000000001"/>
    <s v="Newly Displaced"/>
    <n v="305"/>
    <n v="305"/>
    <n v="40"/>
    <n v="45"/>
    <n v="49"/>
    <n v="101"/>
    <n v="110"/>
    <s v="Flood"/>
    <s v=""/>
    <s v="Yes"/>
    <s v="No"/>
    <s v=""/>
    <s v=""/>
    <s v=""/>
    <s v=""/>
    <s v=""/>
    <x v="14"/>
    <x v="22"/>
    <x v="3"/>
    <x v="0"/>
    <x v="0"/>
    <x v="0"/>
    <x v="0"/>
    <x v="2"/>
    <x v="1"/>
    <x v="4"/>
    <x v="4"/>
    <x v="0"/>
    <x v="17"/>
    <x v="14"/>
    <x v="1"/>
    <x v="0"/>
    <n v="305"/>
    <n v="40"/>
    <n v="49"/>
    <n v="45"/>
    <n v="110"/>
    <n v="110"/>
    <x v="1"/>
    <x v="1"/>
    <x v="1"/>
    <x v="2"/>
    <x v="1"/>
    <x v="450"/>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1"/>
    <n v="171"/>
    <n v="25"/>
    <n v="25"/>
    <n v="28"/>
    <n v="56"/>
    <n v="61"/>
    <s v="Flood"/>
    <s v=""/>
    <s v="Yes"/>
    <s v="No"/>
    <s v=""/>
    <s v=""/>
    <s v=""/>
    <s v=""/>
    <s v=""/>
    <x v="14"/>
    <x v="22"/>
    <x v="3"/>
    <x v="0"/>
    <x v="0"/>
    <x v="0"/>
    <x v="0"/>
    <x v="2"/>
    <x v="1"/>
    <x v="4"/>
    <x v="4"/>
    <x v="0"/>
    <x v="17"/>
    <x v="14"/>
    <x v="1"/>
    <x v="0"/>
    <n v="171"/>
    <n v="25"/>
    <n v="28"/>
    <n v="25"/>
    <n v="61"/>
    <n v="61"/>
    <x v="1"/>
    <x v="1"/>
    <x v="1"/>
    <x v="2"/>
    <x v="1"/>
    <x v="451"/>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9"/>
    <n v="229"/>
    <n v="31"/>
    <n v="34"/>
    <n v="37"/>
    <n v="76"/>
    <n v="82"/>
    <s v="Flood"/>
    <s v=""/>
    <s v="Yes"/>
    <s v="No"/>
    <s v=""/>
    <s v=""/>
    <s v=""/>
    <s v=""/>
    <s v=""/>
    <x v="14"/>
    <x v="22"/>
    <x v="3"/>
    <x v="0"/>
    <x v="0"/>
    <x v="0"/>
    <x v="0"/>
    <x v="2"/>
    <x v="1"/>
    <x v="4"/>
    <x v="4"/>
    <x v="0"/>
    <x v="17"/>
    <x v="14"/>
    <x v="1"/>
    <x v="0"/>
    <n v="229"/>
    <n v="31"/>
    <n v="37"/>
    <n v="34"/>
    <n v="82"/>
    <n v="82"/>
    <x v="1"/>
    <x v="1"/>
    <x v="1"/>
    <x v="2"/>
    <x v="1"/>
    <x v="452"/>
    <x v="0"/>
  </r>
  <r>
    <s v="Shelter/ NFI"/>
    <s v="WRRS"/>
    <s v="WRRS"/>
    <s v="Emergency shelter"/>
    <s v="Distribution of Emergency shelter kit "/>
    <s v="SHF"/>
    <s v="in-kind"/>
    <s v=""/>
    <s v=""/>
    <m/>
    <s v=""/>
    <s v=""/>
    <s v="Bay"/>
    <s v="Baidoa"/>
    <s v="Baidoa/Hawl Wadaag/Laanta - NA-3802-X01-012"/>
    <m/>
    <s v="Rural"/>
    <s v="Completed"/>
    <s v="6 Months"/>
    <d v="2019-12-01T00:00:00"/>
    <d v="2020-04-30T00:00:00"/>
    <n v="3.1165099999999999"/>
    <n v="43.543669999999999"/>
    <s v="Newly Displaced"/>
    <n v="314"/>
    <n v="314"/>
    <n v="45"/>
    <n v="47"/>
    <n v="51"/>
    <n v="104"/>
    <n v="113"/>
    <s v="Flood"/>
    <s v=""/>
    <s v="Yes"/>
    <s v="No"/>
    <s v=""/>
    <s v=""/>
    <s v=""/>
    <s v=""/>
    <s v=""/>
    <x v="14"/>
    <x v="22"/>
    <x v="3"/>
    <x v="0"/>
    <x v="0"/>
    <x v="0"/>
    <x v="0"/>
    <x v="2"/>
    <x v="1"/>
    <x v="4"/>
    <x v="4"/>
    <x v="0"/>
    <x v="17"/>
    <x v="14"/>
    <x v="1"/>
    <x v="0"/>
    <n v="314"/>
    <n v="45"/>
    <n v="51"/>
    <n v="47"/>
    <n v="113"/>
    <n v="113"/>
    <x v="1"/>
    <x v="1"/>
    <x v="1"/>
    <x v="2"/>
    <x v="1"/>
    <x v="453"/>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586"/>
    <n v="586"/>
    <n v="78"/>
    <n v="87"/>
    <n v="95"/>
    <n v="193"/>
    <n v="211"/>
    <s v="Flood"/>
    <s v=""/>
    <s v="Yes"/>
    <s v="No"/>
    <s v=""/>
    <s v=""/>
    <s v=""/>
    <s v=""/>
    <s v=""/>
    <x v="14"/>
    <x v="22"/>
    <x v="3"/>
    <x v="0"/>
    <x v="0"/>
    <x v="0"/>
    <x v="0"/>
    <x v="2"/>
    <x v="1"/>
    <x v="4"/>
    <x v="4"/>
    <x v="0"/>
    <x v="17"/>
    <x v="14"/>
    <x v="1"/>
    <x v="0"/>
    <n v="586"/>
    <n v="78"/>
    <n v="95"/>
    <n v="87"/>
    <n v="211"/>
    <n v="211"/>
    <x v="1"/>
    <x v="1"/>
    <x v="1"/>
    <x v="2"/>
    <x v="1"/>
    <x v="45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5"/>
    <n v="175"/>
    <n v="26"/>
    <n v="26"/>
    <n v="28"/>
    <n v="58"/>
    <n v="63"/>
    <s v="Flood"/>
    <s v=""/>
    <s v="Yes"/>
    <s v="No"/>
    <s v=""/>
    <s v=""/>
    <s v=""/>
    <s v=""/>
    <s v=""/>
    <x v="14"/>
    <x v="22"/>
    <x v="3"/>
    <x v="0"/>
    <x v="0"/>
    <x v="0"/>
    <x v="0"/>
    <x v="2"/>
    <x v="1"/>
    <x v="4"/>
    <x v="4"/>
    <x v="0"/>
    <x v="17"/>
    <x v="14"/>
    <x v="1"/>
    <x v="0"/>
    <n v="175"/>
    <n v="26"/>
    <n v="28"/>
    <n v="26"/>
    <n v="63"/>
    <n v="63"/>
    <x v="1"/>
    <x v="1"/>
    <x v="1"/>
    <x v="2"/>
    <x v="1"/>
    <x v="45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80"/>
    <n v="280"/>
    <n v="38"/>
    <n v="42"/>
    <n v="45"/>
    <n v="92"/>
    <n v="101"/>
    <s v="Flood"/>
    <s v=""/>
    <s v="Yes"/>
    <s v="No"/>
    <s v=""/>
    <s v=""/>
    <s v=""/>
    <s v=""/>
    <s v=""/>
    <x v="14"/>
    <x v="22"/>
    <x v="3"/>
    <x v="0"/>
    <x v="0"/>
    <x v="0"/>
    <x v="0"/>
    <x v="2"/>
    <x v="1"/>
    <x v="4"/>
    <x v="4"/>
    <x v="0"/>
    <x v="17"/>
    <x v="14"/>
    <x v="1"/>
    <x v="0"/>
    <n v="280"/>
    <n v="38"/>
    <n v="45"/>
    <n v="42"/>
    <n v="101"/>
    <n v="101"/>
    <x v="1"/>
    <x v="1"/>
    <x v="1"/>
    <x v="2"/>
    <x v="1"/>
    <x v="456"/>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73"/>
    <n v="273"/>
    <n v="38"/>
    <n v="41"/>
    <n v="44"/>
    <n v="90"/>
    <n v="98"/>
    <s v="Flood"/>
    <s v=""/>
    <s v="Yes"/>
    <s v="No"/>
    <s v=""/>
    <s v=""/>
    <s v=""/>
    <s v=""/>
    <s v=""/>
    <x v="14"/>
    <x v="22"/>
    <x v="3"/>
    <x v="0"/>
    <x v="0"/>
    <x v="0"/>
    <x v="0"/>
    <x v="2"/>
    <x v="1"/>
    <x v="4"/>
    <x v="4"/>
    <x v="0"/>
    <x v="17"/>
    <x v="14"/>
    <x v="1"/>
    <x v="0"/>
    <n v="273"/>
    <n v="38"/>
    <n v="44"/>
    <n v="41"/>
    <n v="98"/>
    <n v="98"/>
    <x v="1"/>
    <x v="1"/>
    <x v="1"/>
    <x v="2"/>
    <x v="1"/>
    <x v="457"/>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47"/>
    <n v="247"/>
    <n v="35"/>
    <n v="37"/>
    <n v="40"/>
    <n v="81"/>
    <n v="89"/>
    <s v="Flood"/>
    <s v=""/>
    <s v="Yes"/>
    <s v="No"/>
    <s v=""/>
    <s v=""/>
    <s v=""/>
    <s v=""/>
    <s v=""/>
    <x v="14"/>
    <x v="22"/>
    <x v="3"/>
    <x v="0"/>
    <x v="0"/>
    <x v="0"/>
    <x v="0"/>
    <x v="2"/>
    <x v="1"/>
    <x v="4"/>
    <x v="4"/>
    <x v="0"/>
    <x v="17"/>
    <x v="14"/>
    <x v="1"/>
    <x v="0"/>
    <n v="247"/>
    <n v="35"/>
    <n v="40"/>
    <n v="37"/>
    <n v="89"/>
    <n v="89"/>
    <x v="1"/>
    <x v="1"/>
    <x v="1"/>
    <x v="2"/>
    <x v="1"/>
    <x v="458"/>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61"/>
    <n v="261"/>
    <n v="36"/>
    <n v="39"/>
    <n v="42"/>
    <n v="86"/>
    <n v="94"/>
    <s v="Flood"/>
    <s v=""/>
    <s v="Yes"/>
    <s v="No"/>
    <s v=""/>
    <s v=""/>
    <s v=""/>
    <s v=""/>
    <s v=""/>
    <x v="14"/>
    <x v="22"/>
    <x v="3"/>
    <x v="0"/>
    <x v="0"/>
    <x v="0"/>
    <x v="0"/>
    <x v="2"/>
    <x v="1"/>
    <x v="4"/>
    <x v="4"/>
    <x v="0"/>
    <x v="17"/>
    <x v="14"/>
    <x v="1"/>
    <x v="0"/>
    <n v="261"/>
    <n v="36"/>
    <n v="42"/>
    <n v="39"/>
    <n v="94"/>
    <n v="94"/>
    <x v="1"/>
    <x v="1"/>
    <x v="1"/>
    <x v="2"/>
    <x v="1"/>
    <x v="459"/>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7"/>
    <n v="227"/>
    <n v="39"/>
    <n v="34"/>
    <n v="37"/>
    <n v="75"/>
    <n v="82"/>
    <s v="Flood"/>
    <s v=""/>
    <s v="Yes"/>
    <s v="No"/>
    <s v=""/>
    <s v=""/>
    <s v=""/>
    <s v=""/>
    <s v=""/>
    <x v="14"/>
    <x v="22"/>
    <x v="3"/>
    <x v="0"/>
    <x v="0"/>
    <x v="0"/>
    <x v="0"/>
    <x v="2"/>
    <x v="1"/>
    <x v="4"/>
    <x v="4"/>
    <x v="0"/>
    <x v="17"/>
    <x v="14"/>
    <x v="1"/>
    <x v="0"/>
    <n v="227"/>
    <n v="39"/>
    <n v="37"/>
    <n v="34"/>
    <n v="82"/>
    <n v="82"/>
    <x v="1"/>
    <x v="1"/>
    <x v="1"/>
    <x v="2"/>
    <x v="1"/>
    <x v="460"/>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37"/>
    <n v="437"/>
    <n v="62"/>
    <n v="65"/>
    <n v="71"/>
    <n v="144"/>
    <n v="157"/>
    <s v="Flood"/>
    <s v=""/>
    <s v="Yes"/>
    <s v="No"/>
    <s v=""/>
    <s v=""/>
    <s v=""/>
    <s v=""/>
    <s v=""/>
    <x v="14"/>
    <x v="22"/>
    <x v="3"/>
    <x v="0"/>
    <x v="0"/>
    <x v="0"/>
    <x v="0"/>
    <x v="2"/>
    <x v="1"/>
    <x v="4"/>
    <x v="4"/>
    <x v="0"/>
    <x v="17"/>
    <x v="14"/>
    <x v="1"/>
    <x v="0"/>
    <n v="437"/>
    <n v="62"/>
    <n v="71"/>
    <n v="65"/>
    <n v="157"/>
    <n v="157"/>
    <x v="1"/>
    <x v="1"/>
    <x v="1"/>
    <x v="2"/>
    <x v="1"/>
    <x v="461"/>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IDP Returnee"/>
    <n v="103"/>
    <n v="103"/>
    <n v="17"/>
    <n v="15"/>
    <n v="17"/>
    <n v="34"/>
    <n v="37"/>
    <s v="Flood"/>
    <s v=""/>
    <s v="Yes"/>
    <s v="No"/>
    <s v=""/>
    <s v=""/>
    <s v=""/>
    <s v=""/>
    <s v=""/>
    <x v="14"/>
    <x v="22"/>
    <x v="3"/>
    <x v="0"/>
    <x v="0"/>
    <x v="0"/>
    <x v="5"/>
    <x v="2"/>
    <x v="1"/>
    <x v="4"/>
    <x v="4"/>
    <x v="0"/>
    <x v="17"/>
    <x v="14"/>
    <x v="1"/>
    <x v="0"/>
    <n v="103"/>
    <n v="17"/>
    <n v="17"/>
    <n v="15"/>
    <n v="37"/>
    <n v="37"/>
    <x v="1"/>
    <x v="1"/>
    <x v="1"/>
    <x v="2"/>
    <x v="1"/>
    <x v="462"/>
    <x v="0"/>
  </r>
  <r>
    <s v="Shelter/ NFI"/>
    <s v="WRRS"/>
    <s v="WRRS"/>
    <s v="NFI kits "/>
    <s v="Distribution of NFI kits"/>
    <s v="SHF"/>
    <s v="in-kind"/>
    <s v=""/>
    <s v=""/>
    <m/>
    <s v=""/>
    <s v=""/>
    <s v="Bay"/>
    <s v="Baidoa"/>
    <s v="Baidoa/Isha/Laanta 1Aad - NA-3802-X04-007"/>
    <m/>
    <s v="Rural"/>
    <s v="Completed"/>
    <s v="6 Months"/>
    <d v="2019-12-01T00:00:00"/>
    <d v="2020-04-30T00:00:00"/>
    <n v="3.1145299999999998"/>
    <n v="43.647390000000001"/>
    <s v="Newly Displaced"/>
    <n v="255"/>
    <n v="255"/>
    <n v="40"/>
    <n v="38"/>
    <n v="41"/>
    <n v="84"/>
    <n v="92"/>
    <s v="Flood"/>
    <s v=""/>
    <s v="Yes"/>
    <s v="No"/>
    <s v=""/>
    <s v=""/>
    <s v=""/>
    <s v=""/>
    <s v=""/>
    <x v="14"/>
    <x v="22"/>
    <x v="1"/>
    <x v="0"/>
    <x v="0"/>
    <x v="0"/>
    <x v="0"/>
    <x v="2"/>
    <x v="1"/>
    <x v="4"/>
    <x v="4"/>
    <x v="0"/>
    <x v="17"/>
    <x v="14"/>
    <x v="1"/>
    <x v="0"/>
    <n v="255"/>
    <n v="40"/>
    <n v="41"/>
    <n v="38"/>
    <n v="92"/>
    <n v="92"/>
    <x v="1"/>
    <x v="1"/>
    <x v="1"/>
    <x v="2"/>
    <x v="1"/>
    <x v="463"/>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83"/>
    <n v="283"/>
    <n v="44"/>
    <n v="42"/>
    <n v="46"/>
    <n v="93"/>
    <n v="102"/>
    <s v="Flood"/>
    <s v=""/>
    <s v="Yes"/>
    <s v="No"/>
    <s v=""/>
    <s v=""/>
    <s v=""/>
    <s v=""/>
    <s v=""/>
    <x v="14"/>
    <x v="22"/>
    <x v="1"/>
    <x v="0"/>
    <x v="0"/>
    <x v="0"/>
    <x v="0"/>
    <x v="2"/>
    <x v="1"/>
    <x v="4"/>
    <x v="4"/>
    <x v="0"/>
    <x v="17"/>
    <x v="14"/>
    <x v="1"/>
    <x v="0"/>
    <n v="283"/>
    <n v="44"/>
    <n v="46"/>
    <n v="42"/>
    <n v="102"/>
    <n v="102"/>
    <x v="1"/>
    <x v="1"/>
    <x v="1"/>
    <x v="2"/>
    <x v="1"/>
    <x v="464"/>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5"/>
    <n v="405"/>
    <n v="60"/>
    <n v="60"/>
    <n v="66"/>
    <n v="134"/>
    <n v="146"/>
    <s v="Flood"/>
    <s v=""/>
    <s v="Yes"/>
    <s v="No"/>
    <s v=""/>
    <s v=""/>
    <s v=""/>
    <s v=""/>
    <s v=""/>
    <x v="14"/>
    <x v="22"/>
    <x v="1"/>
    <x v="0"/>
    <x v="0"/>
    <x v="0"/>
    <x v="0"/>
    <x v="2"/>
    <x v="1"/>
    <x v="4"/>
    <x v="4"/>
    <x v="0"/>
    <x v="17"/>
    <x v="14"/>
    <x v="1"/>
    <x v="0"/>
    <n v="405"/>
    <n v="60"/>
    <n v="66"/>
    <n v="60"/>
    <n v="146"/>
    <n v="146"/>
    <x v="1"/>
    <x v="1"/>
    <x v="1"/>
    <x v="2"/>
    <x v="1"/>
    <x v="465"/>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316"/>
    <n v="316"/>
    <n v="47"/>
    <n v="47"/>
    <n v="51"/>
    <n v="104"/>
    <n v="114"/>
    <s v="Flood"/>
    <s v=""/>
    <s v="Yes"/>
    <s v="No"/>
    <s v=""/>
    <s v=""/>
    <s v=""/>
    <s v=""/>
    <s v=""/>
    <x v="14"/>
    <x v="22"/>
    <x v="1"/>
    <x v="0"/>
    <x v="0"/>
    <x v="0"/>
    <x v="0"/>
    <x v="2"/>
    <x v="1"/>
    <x v="4"/>
    <x v="4"/>
    <x v="0"/>
    <x v="17"/>
    <x v="14"/>
    <x v="1"/>
    <x v="0"/>
    <n v="316"/>
    <n v="47"/>
    <n v="51"/>
    <n v="47"/>
    <n v="114"/>
    <n v="114"/>
    <x v="1"/>
    <x v="1"/>
    <x v="1"/>
    <x v="2"/>
    <x v="1"/>
    <x v="466"/>
    <x v="1"/>
  </r>
  <r>
    <s v="Shelter/ NFI"/>
    <s v="WRRS"/>
    <s v="WRRS"/>
    <s v="NFI kits "/>
    <s v="Distribution of NFI kits"/>
    <s v="SHF"/>
    <s v="in-kind"/>
    <s v=""/>
    <s v=""/>
    <m/>
    <s v=""/>
    <s v=""/>
    <s v="Bay"/>
    <s v="Baidoa"/>
    <s v="Baidoa/Hawl Wadaag/Laanta - NA-3802-X01-012"/>
    <m/>
    <s v="Rural"/>
    <s v="Completed"/>
    <s v="6 Months"/>
    <d v="2019-12-01T00:00:00"/>
    <d v="2020-04-30T00:00:00"/>
    <n v="3.1165099999999999"/>
    <n v="43.543669999999999"/>
    <s v="Newly Displaced"/>
    <n v="427"/>
    <n v="427"/>
    <n v="66"/>
    <n v="64"/>
    <n v="69"/>
    <n v="141"/>
    <n v="153"/>
    <s v="Flood"/>
    <s v=""/>
    <s v="Yes"/>
    <s v="No"/>
    <s v=""/>
    <s v=""/>
    <s v=""/>
    <s v=""/>
    <s v=""/>
    <x v="14"/>
    <x v="22"/>
    <x v="1"/>
    <x v="0"/>
    <x v="0"/>
    <x v="0"/>
    <x v="0"/>
    <x v="2"/>
    <x v="1"/>
    <x v="4"/>
    <x v="4"/>
    <x v="0"/>
    <x v="17"/>
    <x v="14"/>
    <x v="1"/>
    <x v="0"/>
    <n v="427"/>
    <n v="66"/>
    <n v="69"/>
    <n v="64"/>
    <n v="153"/>
    <n v="153"/>
    <x v="1"/>
    <x v="1"/>
    <x v="1"/>
    <x v="2"/>
    <x v="1"/>
    <x v="467"/>
    <x v="1"/>
  </r>
  <r>
    <s v="Shelter/ NFI"/>
    <s v="WRRS"/>
    <s v="WRRS"/>
    <s v="NFI kits "/>
    <s v="Distribution of NFI kits"/>
    <s v="SHF"/>
    <s v="in-kind"/>
    <s v=""/>
    <s v=""/>
    <m/>
    <s v=""/>
    <s v=""/>
    <s v="Bay"/>
    <s v="Baidoa"/>
    <s v="Baidoa/Horseed/Laanta 1Aa - NA-3802-X04-006"/>
    <m/>
    <s v="Rural"/>
    <s v="Completed"/>
    <s v="6 Months"/>
    <d v="2019-12-01T00:00:00"/>
    <d v="2020-04-30T00:00:00"/>
    <n v="3.1164800000000001"/>
    <n v="43.648600000000002"/>
    <s v="Newly Displaced"/>
    <n v="219"/>
    <n v="219"/>
    <n v="36"/>
    <n v="33"/>
    <n v="35"/>
    <n v="72"/>
    <n v="79"/>
    <s v="Flood"/>
    <s v=""/>
    <s v="Yes"/>
    <s v="No"/>
    <s v=""/>
    <s v=""/>
    <s v=""/>
    <s v=""/>
    <s v=""/>
    <x v="14"/>
    <x v="22"/>
    <x v="1"/>
    <x v="0"/>
    <x v="0"/>
    <x v="0"/>
    <x v="0"/>
    <x v="2"/>
    <x v="1"/>
    <x v="4"/>
    <x v="4"/>
    <x v="0"/>
    <x v="17"/>
    <x v="14"/>
    <x v="1"/>
    <x v="0"/>
    <n v="219"/>
    <n v="36"/>
    <n v="35"/>
    <n v="33"/>
    <n v="79"/>
    <n v="79"/>
    <x v="1"/>
    <x v="1"/>
    <x v="1"/>
    <x v="2"/>
    <x v="1"/>
    <x v="468"/>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72"/>
    <n v="272"/>
    <n v="42"/>
    <n v="40"/>
    <n v="44"/>
    <n v="90"/>
    <n v="98"/>
    <s v="Flood"/>
    <s v=""/>
    <s v="Yes"/>
    <s v="No"/>
    <s v=""/>
    <s v=""/>
    <s v=""/>
    <s v=""/>
    <s v=""/>
    <x v="14"/>
    <x v="22"/>
    <x v="1"/>
    <x v="0"/>
    <x v="0"/>
    <x v="0"/>
    <x v="0"/>
    <x v="2"/>
    <x v="1"/>
    <x v="4"/>
    <x v="4"/>
    <x v="0"/>
    <x v="17"/>
    <x v="14"/>
    <x v="1"/>
    <x v="0"/>
    <n v="272"/>
    <n v="42"/>
    <n v="44"/>
    <n v="40"/>
    <n v="98"/>
    <n v="98"/>
    <x v="1"/>
    <x v="1"/>
    <x v="1"/>
    <x v="2"/>
    <x v="1"/>
    <x v="469"/>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6"/>
    <n v="406"/>
    <n v="61"/>
    <n v="60"/>
    <n v="66"/>
    <n v="134"/>
    <n v="146"/>
    <s v="Flood"/>
    <s v=""/>
    <s v="Yes"/>
    <s v="No"/>
    <s v=""/>
    <s v=""/>
    <s v=""/>
    <s v=""/>
    <s v=""/>
    <x v="14"/>
    <x v="22"/>
    <x v="1"/>
    <x v="0"/>
    <x v="0"/>
    <x v="0"/>
    <x v="0"/>
    <x v="2"/>
    <x v="1"/>
    <x v="4"/>
    <x v="4"/>
    <x v="0"/>
    <x v="17"/>
    <x v="14"/>
    <x v="1"/>
    <x v="0"/>
    <n v="406"/>
    <n v="61"/>
    <n v="66"/>
    <n v="60"/>
    <n v="146"/>
    <n v="146"/>
    <x v="1"/>
    <x v="1"/>
    <x v="1"/>
    <x v="2"/>
    <x v="1"/>
    <x v="470"/>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60"/>
    <n v="460"/>
    <n v="66"/>
    <n v="68"/>
    <n v="75"/>
    <n v="152"/>
    <n v="165"/>
    <s v="Flood"/>
    <s v=""/>
    <s v="Yes"/>
    <s v="No"/>
    <s v=""/>
    <s v=""/>
    <s v=""/>
    <s v=""/>
    <s v=""/>
    <x v="14"/>
    <x v="22"/>
    <x v="1"/>
    <x v="0"/>
    <x v="0"/>
    <x v="0"/>
    <x v="0"/>
    <x v="2"/>
    <x v="1"/>
    <x v="4"/>
    <x v="4"/>
    <x v="0"/>
    <x v="17"/>
    <x v="14"/>
    <x v="1"/>
    <x v="0"/>
    <n v="460"/>
    <n v="66"/>
    <n v="75"/>
    <n v="68"/>
    <n v="165"/>
    <n v="165"/>
    <x v="1"/>
    <x v="1"/>
    <x v="1"/>
    <x v="2"/>
    <x v="1"/>
    <x v="471"/>
    <x v="1"/>
  </r>
  <r>
    <s v="Shelter/ NFI"/>
    <s v="WRRS"/>
    <s v="WRRS"/>
    <s v="Emergency shelter"/>
    <s v="Distribution of 1462 Emergency Shelter kits"/>
    <s v="SHF"/>
    <s v="in-kind"/>
    <s v=""/>
    <s v=""/>
    <m/>
    <s v=""/>
    <s v=""/>
    <s v="Bay"/>
    <s v="Baidoa"/>
    <s v="Berdale/Horseed - NA-3801-U27-002"/>
    <m/>
    <s v="Urban"/>
    <s v="Completed"/>
    <s v="6 Months"/>
    <d v="2019-12-01T00:00:00"/>
    <d v="2020-04-30T00:00:00"/>
    <n v="3.209721"/>
    <n v="43.199331000000001"/>
    <s v="Newly Displaced"/>
    <n v="437"/>
    <n v="437"/>
    <n v="75"/>
    <n v="65"/>
    <n v="71"/>
    <n v="144"/>
    <n v="157"/>
    <s v="Flood"/>
    <s v=""/>
    <s v="Yes"/>
    <m/>
    <s v=""/>
    <s v=""/>
    <s v=""/>
    <s v=""/>
    <s v=""/>
    <x v="14"/>
    <x v="22"/>
    <x v="3"/>
    <x v="0"/>
    <x v="0"/>
    <x v="0"/>
    <x v="0"/>
    <x v="1"/>
    <x v="1"/>
    <x v="4"/>
    <x v="4"/>
    <x v="0"/>
    <x v="17"/>
    <x v="14"/>
    <x v="1"/>
    <x v="0"/>
    <n v="437"/>
    <n v="75"/>
    <n v="71"/>
    <n v="65"/>
    <n v="157"/>
    <n v="157"/>
    <x v="1"/>
    <x v="1"/>
    <x v="1"/>
    <x v="0"/>
    <x v="1"/>
    <x v="472"/>
    <x v="0"/>
  </r>
  <r>
    <s v="Shelter/ NFI"/>
    <s v="WRRS"/>
    <s v="WRRS"/>
    <s v="NFI kits "/>
    <s v="Distribution of NFI kits"/>
    <s v="SHF"/>
    <s v="in-kind"/>
    <s v=""/>
    <s v=""/>
    <m/>
    <s v=""/>
    <s v=""/>
    <s v="Bay"/>
    <s v="Baidoa"/>
    <s v="Berdale - NA-3801-U27-004"/>
    <m/>
    <s v="Rural"/>
    <s v="Completed"/>
    <s v="6 Months"/>
    <d v="2019-12-01T00:00:00"/>
    <d v="2020-05-30T00:00:00"/>
    <n v="3.2143670000000002"/>
    <n v="43.198048"/>
    <s v="Newly Displaced"/>
    <n v="352"/>
    <n v="352"/>
    <n v="60"/>
    <n v="52"/>
    <n v="57"/>
    <n v="116"/>
    <n v="126"/>
    <s v="Flood"/>
    <s v=""/>
    <s v="Yes"/>
    <s v="No"/>
    <s v=""/>
    <s v=""/>
    <s v=""/>
    <s v=""/>
    <s v=""/>
    <x v="14"/>
    <x v="22"/>
    <x v="1"/>
    <x v="0"/>
    <x v="0"/>
    <x v="0"/>
    <x v="0"/>
    <x v="2"/>
    <x v="1"/>
    <x v="4"/>
    <x v="4"/>
    <x v="0"/>
    <x v="17"/>
    <x v="17"/>
    <x v="1"/>
    <x v="0"/>
    <n v="352"/>
    <n v="60"/>
    <n v="57"/>
    <n v="52"/>
    <n v="126"/>
    <n v="126"/>
    <x v="1"/>
    <x v="1"/>
    <x v="1"/>
    <x v="2"/>
    <x v="1"/>
    <x v="473"/>
    <x v="1"/>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343"/>
    <n v="343"/>
    <n v="60"/>
    <n v="51"/>
    <n v="56"/>
    <n v="113"/>
    <n v="123"/>
    <s v="Flood"/>
    <s v=""/>
    <s v="Yes"/>
    <m/>
    <s v=""/>
    <s v=""/>
    <s v=""/>
    <s v=""/>
    <s v=""/>
    <x v="14"/>
    <x v="22"/>
    <x v="3"/>
    <x v="0"/>
    <x v="0"/>
    <x v="0"/>
    <x v="0"/>
    <x v="1"/>
    <x v="1"/>
    <x v="4"/>
    <x v="4"/>
    <x v="0"/>
    <x v="17"/>
    <x v="14"/>
    <x v="1"/>
    <x v="0"/>
    <n v="343"/>
    <n v="60"/>
    <n v="56"/>
    <n v="51"/>
    <n v="123"/>
    <n v="123"/>
    <x v="1"/>
    <x v="1"/>
    <x v="1"/>
    <x v="0"/>
    <x v="1"/>
    <x v="474"/>
    <x v="0"/>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407"/>
    <n v="407"/>
    <n v="55"/>
    <n v="61"/>
    <n v="66"/>
    <n v="134"/>
    <n v="146"/>
    <s v="Flood"/>
    <s v=""/>
    <s v="Yes"/>
    <m/>
    <s v=""/>
    <s v=""/>
    <s v=""/>
    <s v=""/>
    <s v=""/>
    <x v="14"/>
    <x v="22"/>
    <x v="3"/>
    <x v="0"/>
    <x v="0"/>
    <x v="0"/>
    <x v="0"/>
    <x v="1"/>
    <x v="1"/>
    <x v="4"/>
    <x v="4"/>
    <x v="0"/>
    <x v="17"/>
    <x v="14"/>
    <x v="1"/>
    <x v="0"/>
    <n v="407"/>
    <n v="55"/>
    <n v="66"/>
    <n v="61"/>
    <n v="146"/>
    <n v="146"/>
    <x v="1"/>
    <x v="1"/>
    <x v="1"/>
    <x v="0"/>
    <x v="1"/>
    <x v="47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7"/>
    <n v="327"/>
    <n v="55"/>
    <n v="49"/>
    <n v="53"/>
    <n v="108"/>
    <n v="118"/>
    <s v="Flood"/>
    <s v=""/>
    <s v="Yes"/>
    <s v="No"/>
    <s v=""/>
    <s v=""/>
    <s v=""/>
    <s v=""/>
    <s v=""/>
    <x v="14"/>
    <x v="22"/>
    <x v="3"/>
    <x v="0"/>
    <x v="0"/>
    <x v="0"/>
    <x v="0"/>
    <x v="2"/>
    <x v="1"/>
    <x v="4"/>
    <x v="4"/>
    <x v="0"/>
    <x v="17"/>
    <x v="14"/>
    <x v="1"/>
    <x v="0"/>
    <n v="327"/>
    <n v="55"/>
    <n v="53"/>
    <n v="49"/>
    <n v="118"/>
    <n v="118"/>
    <x v="1"/>
    <x v="1"/>
    <x v="1"/>
    <x v="2"/>
    <x v="1"/>
    <x v="476"/>
    <x v="0"/>
  </r>
  <r>
    <s v="Shelter/ NFI"/>
    <s v="WRRS"/>
    <s v="WRRS"/>
    <s v="Emergency shelter"/>
    <s v="Distribution of 1462 Emergency Shelter kits"/>
    <s v="SHF"/>
    <s v="in-kind"/>
    <s v=""/>
    <s v=""/>
    <m/>
    <s v=""/>
    <s v=""/>
    <s v="Bay"/>
    <s v="Baidoa"/>
    <s v="Berdale/Axmed Gurey - NA-3801-U27-003"/>
    <m/>
    <s v="Urban"/>
    <s v="Completed"/>
    <s v="6 Months"/>
    <d v="2019-12-01T00:00:00"/>
    <d v="2020-04-30T00:00:00"/>
    <n v="3.2091910000000001"/>
    <n v="43.197890999999998"/>
    <s v="Newly Displaced"/>
    <n v="354"/>
    <n v="354"/>
    <n v="57"/>
    <n v="53"/>
    <n v="57"/>
    <n v="117"/>
    <n v="127"/>
    <s v="Flood"/>
    <s v=""/>
    <s v="Yes"/>
    <m/>
    <s v=""/>
    <s v=""/>
    <s v=""/>
    <s v=""/>
    <s v=""/>
    <x v="14"/>
    <x v="22"/>
    <x v="3"/>
    <x v="0"/>
    <x v="0"/>
    <x v="0"/>
    <x v="0"/>
    <x v="1"/>
    <x v="1"/>
    <x v="4"/>
    <x v="4"/>
    <x v="0"/>
    <x v="17"/>
    <x v="14"/>
    <x v="1"/>
    <x v="0"/>
    <n v="354"/>
    <n v="57"/>
    <n v="57"/>
    <n v="53"/>
    <n v="127"/>
    <n v="127"/>
    <x v="1"/>
    <x v="1"/>
    <x v="1"/>
    <x v="0"/>
    <x v="1"/>
    <x v="477"/>
    <x v="0"/>
  </r>
  <r>
    <s v="Shelter/ NFI"/>
    <s v="WRRS"/>
    <s v="WRRS"/>
    <s v="NFI kits "/>
    <s v="Distribution of 1000 NFI kits "/>
    <s v="SHF"/>
    <s v="in-kind"/>
    <s v=""/>
    <s v=""/>
    <m/>
    <s v=""/>
    <s v=""/>
    <s v="Bay"/>
    <s v="Baidoa"/>
    <s v="Berdale/October - NA-3801-U27-001"/>
    <m/>
    <s v="Urban"/>
    <s v="Completed"/>
    <s v="6 Months"/>
    <d v="2019-12-01T00:00:00"/>
    <d v="2020-04-30T00:00:00"/>
    <n v="3.21252"/>
    <n v="43.19"/>
    <s v="Newly Displaced"/>
    <n v="705"/>
    <n v="705"/>
    <n v="109"/>
    <n v="105"/>
    <n v="114"/>
    <n v="233"/>
    <n v="253"/>
    <s v="Flood"/>
    <s v=""/>
    <s v="Yes"/>
    <m/>
    <s v=""/>
    <s v=""/>
    <s v=""/>
    <s v=""/>
    <s v=""/>
    <x v="14"/>
    <x v="22"/>
    <x v="1"/>
    <x v="0"/>
    <x v="0"/>
    <x v="0"/>
    <x v="0"/>
    <x v="1"/>
    <x v="1"/>
    <x v="4"/>
    <x v="4"/>
    <x v="0"/>
    <x v="17"/>
    <x v="14"/>
    <x v="1"/>
    <x v="0"/>
    <n v="705"/>
    <n v="109"/>
    <n v="114"/>
    <n v="105"/>
    <n v="253"/>
    <n v="253"/>
    <x v="1"/>
    <x v="1"/>
    <x v="1"/>
    <x v="0"/>
    <x v="1"/>
    <x v="478"/>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380"/>
    <n v="1380"/>
    <n v="200"/>
    <n v="205"/>
    <n v="224"/>
    <n v="455"/>
    <n v="496"/>
    <s v="Flood"/>
    <s v=""/>
    <s v="Yes"/>
    <m/>
    <s v=""/>
    <s v=""/>
    <s v=""/>
    <s v=""/>
    <s v=""/>
    <x v="14"/>
    <x v="22"/>
    <x v="1"/>
    <x v="0"/>
    <x v="0"/>
    <x v="0"/>
    <x v="0"/>
    <x v="1"/>
    <x v="1"/>
    <x v="4"/>
    <x v="4"/>
    <x v="0"/>
    <x v="17"/>
    <x v="14"/>
    <x v="1"/>
    <x v="0"/>
    <n v="1380"/>
    <n v="200"/>
    <n v="224"/>
    <n v="205"/>
    <n v="496"/>
    <n v="496"/>
    <x v="1"/>
    <x v="1"/>
    <x v="1"/>
    <x v="0"/>
    <x v="1"/>
    <x v="479"/>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011"/>
    <n v="1011"/>
    <n v="156"/>
    <n v="150"/>
    <n v="164"/>
    <n v="334"/>
    <n v="363"/>
    <s v="Flood"/>
    <s v=""/>
    <s v="Yes"/>
    <m/>
    <s v=""/>
    <s v=""/>
    <s v=""/>
    <s v=""/>
    <s v=""/>
    <x v="14"/>
    <x v="22"/>
    <x v="1"/>
    <x v="0"/>
    <x v="0"/>
    <x v="0"/>
    <x v="0"/>
    <x v="1"/>
    <x v="1"/>
    <x v="4"/>
    <x v="4"/>
    <x v="0"/>
    <x v="17"/>
    <x v="14"/>
    <x v="1"/>
    <x v="0"/>
    <n v="1011"/>
    <n v="156"/>
    <n v="164"/>
    <n v="150"/>
    <n v="363"/>
    <n v="363"/>
    <x v="1"/>
    <x v="1"/>
    <x v="1"/>
    <x v="0"/>
    <x v="1"/>
    <x v="480"/>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1356"/>
    <n v="1356"/>
    <n v="195"/>
    <n v="202"/>
    <n v="220"/>
    <n v="447"/>
    <n v="487"/>
    <s v="Flood"/>
    <s v=""/>
    <s v="Yes"/>
    <m/>
    <s v=""/>
    <s v=""/>
    <s v=""/>
    <s v=""/>
    <s v=""/>
    <x v="14"/>
    <x v="22"/>
    <x v="1"/>
    <x v="0"/>
    <x v="0"/>
    <x v="0"/>
    <x v="0"/>
    <x v="1"/>
    <x v="1"/>
    <x v="4"/>
    <x v="4"/>
    <x v="0"/>
    <x v="17"/>
    <x v="14"/>
    <x v="1"/>
    <x v="0"/>
    <n v="1356"/>
    <n v="195"/>
    <n v="220"/>
    <n v="202"/>
    <n v="487"/>
    <n v="487"/>
    <x v="1"/>
    <x v="1"/>
    <x v="1"/>
    <x v="0"/>
    <x v="1"/>
    <x v="481"/>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690"/>
    <n v="690"/>
    <n v="100"/>
    <n v="103"/>
    <n v="112"/>
    <n v="228"/>
    <n v="248"/>
    <s v="Flood"/>
    <s v=""/>
    <s v="Yes"/>
    <m/>
    <s v=""/>
    <s v=""/>
    <s v=""/>
    <s v=""/>
    <s v=""/>
    <x v="14"/>
    <x v="22"/>
    <x v="1"/>
    <x v="0"/>
    <x v="0"/>
    <x v="0"/>
    <x v="0"/>
    <x v="1"/>
    <x v="1"/>
    <x v="4"/>
    <x v="4"/>
    <x v="0"/>
    <x v="17"/>
    <x v="14"/>
    <x v="1"/>
    <x v="0"/>
    <n v="690"/>
    <n v="100"/>
    <n v="112"/>
    <n v="103"/>
    <n v="248"/>
    <n v="248"/>
    <x v="1"/>
    <x v="1"/>
    <x v="1"/>
    <x v="0"/>
    <x v="1"/>
    <x v="482"/>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850"/>
    <n v="850"/>
    <n v="125"/>
    <n v="126"/>
    <n v="138"/>
    <n v="280"/>
    <n v="305"/>
    <s v="Flood"/>
    <s v=""/>
    <s v="Yes"/>
    <s v="No"/>
    <s v=""/>
    <s v=""/>
    <s v=""/>
    <s v=""/>
    <s v=""/>
    <x v="14"/>
    <x v="22"/>
    <x v="1"/>
    <x v="0"/>
    <x v="0"/>
    <x v="0"/>
    <x v="0"/>
    <x v="2"/>
    <x v="1"/>
    <x v="4"/>
    <x v="4"/>
    <x v="0"/>
    <x v="17"/>
    <x v="14"/>
    <x v="1"/>
    <x v="0"/>
    <n v="850"/>
    <n v="125"/>
    <n v="138"/>
    <n v="126"/>
    <n v="305"/>
    <n v="305"/>
    <x v="1"/>
    <x v="1"/>
    <x v="1"/>
    <x v="2"/>
    <x v="1"/>
    <x v="483"/>
    <x v="1"/>
  </r>
  <r>
    <s v="Shelter/ NFI"/>
    <s v="WRRS"/>
    <s v="WRRS"/>
    <s v="NFI kits "/>
    <s v="Distribution of 1000 NFI kits "/>
    <s v="SHF"/>
    <s v="in-kind"/>
    <s v=""/>
    <s v=""/>
    <m/>
    <s v=""/>
    <s v=""/>
    <s v="Bay"/>
    <s v="Baidoa"/>
    <s v="Berdale/Axmed Gurey - NA-3801-U27-003"/>
    <m/>
    <s v="Urban"/>
    <s v="Completed"/>
    <s v="6 Months"/>
    <d v="2019-12-01T00:00:00"/>
    <d v="2020-04-30T00:00:00"/>
    <n v="3.2091910000000001"/>
    <n v="43.197890999999998"/>
    <s v="Newly Displaced"/>
    <n v="807"/>
    <n v="807"/>
    <n v="115"/>
    <n v="120"/>
    <n v="131"/>
    <n v="266"/>
    <n v="290"/>
    <s v="Flood"/>
    <s v=""/>
    <s v="Yes"/>
    <m/>
    <s v=""/>
    <s v=""/>
    <s v=""/>
    <s v=""/>
    <s v=""/>
    <x v="14"/>
    <x v="22"/>
    <x v="1"/>
    <x v="0"/>
    <x v="0"/>
    <x v="0"/>
    <x v="0"/>
    <x v="1"/>
    <x v="1"/>
    <x v="4"/>
    <x v="4"/>
    <x v="0"/>
    <x v="17"/>
    <x v="14"/>
    <x v="1"/>
    <x v="0"/>
    <n v="807"/>
    <n v="115"/>
    <n v="131"/>
    <n v="120"/>
    <n v="290"/>
    <n v="290"/>
    <x v="1"/>
    <x v="1"/>
    <x v="1"/>
    <x v="0"/>
    <x v="1"/>
    <x v="484"/>
    <x v="1"/>
  </r>
  <r>
    <s v="Shelter/ NFI"/>
    <s v="UNHCR"/>
    <s v="ARC"/>
    <s v="NFI kits "/>
    <s v="Distribution of 600 NFI Kits to conflict, and drought affected IDP households in Dhumay, Dharkayn and Guumays in Sool "/>
    <s v="Unknown"/>
    <s v="in-kind"/>
    <s v=""/>
    <s v=""/>
    <m/>
    <s v=""/>
    <s v=""/>
    <s v="Sool"/>
    <s v="Taleex"/>
    <s v="Dhummay - NC-3909-X12-001"/>
    <m/>
    <s v="Rural"/>
    <s v="Completed"/>
    <s v="2 day"/>
    <d v="2020-06-17T00:00:00"/>
    <d v="2020-06-18T00:00:00"/>
    <n v="9.1073939999999993"/>
    <n v="48.512647999999999"/>
    <s v="IDP Returnee"/>
    <n v="3600"/>
    <n v="3600"/>
    <n v="600"/>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1"/>
    <x v="0"/>
    <x v="23"/>
    <x v="18"/>
    <x v="1"/>
    <x v="0"/>
    <n v="3600"/>
    <n v="600"/>
    <n v="693"/>
    <n v="621"/>
    <n v="1206"/>
    <n v="1206"/>
    <x v="1"/>
    <x v="1"/>
    <x v="2"/>
    <x v="2"/>
    <x v="1"/>
    <x v="485"/>
    <x v="1"/>
  </r>
  <r>
    <s v="Shelter/ NFI"/>
    <s v="UNHCR"/>
    <s v="ARC"/>
    <s v="NFI kits "/>
    <s v="Distribution of 500 NFI Kits to floods and drought affected IDPs households in Geba Gebo and Alla-Aamin in Togdheer"/>
    <s v="Unknown"/>
    <s v="in-kind"/>
    <s v=""/>
    <s v=""/>
    <m/>
    <s v=""/>
    <s v=""/>
    <s v="Togdheer"/>
    <s v="Burco"/>
    <s v="Geba Gebo - NC-3811-E20-001"/>
    <m/>
    <s v="Rural"/>
    <s v="Completed"/>
    <s v="2 day"/>
    <d v="2020-06-17T00:00:00"/>
    <d v="2020-06-18T00:00:00"/>
    <n v="9.7968709999999994"/>
    <n v="45.890067000000002"/>
    <s v="Protracted IDP"/>
    <n v="3000"/>
    <n v="3000"/>
    <n v="500"/>
    <n v="495"/>
    <n v="611"/>
    <n v="848"/>
    <n v="1046"/>
    <s v="Flood"/>
    <s v=""/>
    <s v="No"/>
    <s v="No"/>
    <s v=""/>
    <s v=""/>
    <s v=""/>
    <s v=""/>
    <s v="saedj@arcrelief.org"/>
    <x v="1"/>
    <x v="1"/>
    <x v="1"/>
    <x v="1"/>
    <x v="0"/>
    <x v="0"/>
    <x v="2"/>
    <x v="2"/>
    <x v="1"/>
    <x v="1"/>
    <x v="19"/>
    <x v="0"/>
    <x v="23"/>
    <x v="18"/>
    <x v="1"/>
    <x v="0"/>
    <n v="3000"/>
    <n v="500"/>
    <n v="611"/>
    <n v="495"/>
    <n v="1046"/>
    <n v="1046"/>
    <x v="1"/>
    <x v="1"/>
    <x v="2"/>
    <x v="2"/>
    <x v="1"/>
    <x v="486"/>
    <x v="1"/>
  </r>
  <r>
    <s v="Shelter/ NFI"/>
    <s v="UNHCR"/>
    <s v="ARC"/>
    <s v="NFI kits "/>
    <s v="Distribution of 300 NFI kits to conflict affected IDPs households in Ceel afweyn "/>
    <s v="Unknown"/>
    <s v="in-kind"/>
    <s v=""/>
    <s v=""/>
    <m/>
    <s v=""/>
    <s v=""/>
    <s v="Sanaag"/>
    <s v="Ceel Afweyn"/>
    <s v="Ceel Afweyn - NC-3812-B16-001"/>
    <m/>
    <s v="Rural"/>
    <s v="Completed"/>
    <s v="1 day"/>
    <d v="2020-07-29T00:00:00"/>
    <d v="2020-07-29T00:00:00"/>
    <n v="9.9276099999999996"/>
    <n v="47.21537"/>
    <s v="Protracted IDP"/>
    <n v="1800"/>
    <n v="1800"/>
    <n v="300"/>
    <n v="319"/>
    <n v="337"/>
    <n v="557"/>
    <n v="587"/>
    <s v="Conflict/Insecurity/human rights violations"/>
    <s v=""/>
    <s v="No"/>
    <s v="No"/>
    <s v=""/>
    <s v=""/>
    <s v=""/>
    <s v=""/>
    <s v="saedj@arcrelief.org"/>
    <x v="1"/>
    <x v="1"/>
    <x v="1"/>
    <x v="1"/>
    <x v="3"/>
    <x v="0"/>
    <x v="2"/>
    <x v="2"/>
    <x v="1"/>
    <x v="12"/>
    <x v="28"/>
    <x v="0"/>
    <x v="20"/>
    <x v="20"/>
    <x v="1"/>
    <x v="0"/>
    <n v="1800"/>
    <n v="300"/>
    <n v="337"/>
    <n v="319"/>
    <n v="587"/>
    <n v="587"/>
    <x v="1"/>
    <x v="1"/>
    <x v="2"/>
    <x v="2"/>
    <x v="1"/>
    <x v="48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7"/>
    <n v="607"/>
    <n v="80"/>
    <n v="91"/>
    <n v="91"/>
    <n v="212"/>
    <n v="213"/>
    <s v="Flood"/>
    <s v="80 NFIs kits has been distributed"/>
    <m/>
    <m/>
    <s v=""/>
    <s v="332 system which addresses the beneficiaries feedback "/>
    <s v=""/>
    <s v=""/>
    <s v=""/>
    <x v="6"/>
    <x v="6"/>
    <x v="1"/>
    <x v="0"/>
    <x v="0"/>
    <x v="0"/>
    <x v="0"/>
    <x v="0"/>
    <x v="1"/>
    <x v="8"/>
    <x v="10"/>
    <x v="0"/>
    <x v="17"/>
    <x v="17"/>
    <x v="1"/>
    <x v="0"/>
    <n v="607"/>
    <n v="80"/>
    <n v="91"/>
    <n v="91"/>
    <n v="213"/>
    <n v="213"/>
    <x v="1"/>
    <x v="1"/>
    <x v="0"/>
    <x v="0"/>
    <x v="1"/>
    <x v="48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6"/>
    <n v="606"/>
    <n v="80"/>
    <n v="90"/>
    <n v="91"/>
    <n v="212"/>
    <n v="213"/>
    <s v="Flood"/>
    <s v="80 NFIs kits has been distributed"/>
    <m/>
    <m/>
    <s v=""/>
    <s v="332 system which addresses the beneficiaries feedback "/>
    <s v=""/>
    <s v=""/>
    <s v=""/>
    <x v="6"/>
    <x v="6"/>
    <x v="1"/>
    <x v="0"/>
    <x v="0"/>
    <x v="0"/>
    <x v="0"/>
    <x v="0"/>
    <x v="1"/>
    <x v="8"/>
    <x v="10"/>
    <x v="0"/>
    <x v="17"/>
    <x v="17"/>
    <x v="1"/>
    <x v="0"/>
    <n v="606"/>
    <n v="80"/>
    <n v="91"/>
    <n v="90"/>
    <n v="213"/>
    <n v="213"/>
    <x v="1"/>
    <x v="1"/>
    <x v="0"/>
    <x v="0"/>
    <x v="1"/>
    <x v="48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97"/>
    <n v="697"/>
    <n v="100"/>
    <n v="104"/>
    <n v="105"/>
    <n v="244"/>
    <n v="245"/>
    <s v="Flood"/>
    <s v="100 NFIs kits has been distributed"/>
    <m/>
    <m/>
    <s v=""/>
    <s v="332 system which addresses the beneficiaries feedback "/>
    <s v=""/>
    <s v=""/>
    <s v=""/>
    <x v="6"/>
    <x v="6"/>
    <x v="1"/>
    <x v="0"/>
    <x v="0"/>
    <x v="0"/>
    <x v="0"/>
    <x v="0"/>
    <x v="1"/>
    <x v="8"/>
    <x v="10"/>
    <x v="0"/>
    <x v="17"/>
    <x v="17"/>
    <x v="1"/>
    <x v="0"/>
    <n v="697"/>
    <n v="100"/>
    <n v="105"/>
    <n v="104"/>
    <n v="245"/>
    <n v="245"/>
    <x v="1"/>
    <x v="1"/>
    <x v="0"/>
    <x v="0"/>
    <x v="1"/>
    <x v="49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3"/>
    <n v="733"/>
    <n v="100"/>
    <n v="109"/>
    <n v="110"/>
    <n v="256"/>
    <n v="257"/>
    <s v="Flood"/>
    <s v="100 NFIs kits has been distributed"/>
    <m/>
    <m/>
    <s v=""/>
    <s v="332 system which addresses the beneficiaries feedback "/>
    <s v=""/>
    <s v=""/>
    <s v=""/>
    <x v="6"/>
    <x v="6"/>
    <x v="1"/>
    <x v="0"/>
    <x v="0"/>
    <x v="0"/>
    <x v="0"/>
    <x v="0"/>
    <x v="1"/>
    <x v="8"/>
    <x v="10"/>
    <x v="0"/>
    <x v="17"/>
    <x v="17"/>
    <x v="1"/>
    <x v="0"/>
    <n v="733"/>
    <n v="100"/>
    <n v="110"/>
    <n v="109"/>
    <n v="257"/>
    <n v="257"/>
    <x v="1"/>
    <x v="1"/>
    <x v="0"/>
    <x v="0"/>
    <x v="1"/>
    <x v="49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12"/>
    <n v="912"/>
    <n v="110"/>
    <n v="136"/>
    <n v="137"/>
    <n v="319"/>
    <n v="320"/>
    <s v="Flood"/>
    <s v="110 NFIs kits has been distributed"/>
    <m/>
    <m/>
    <s v=""/>
    <s v="332 system which addresses the beneficiaries feedback "/>
    <s v=""/>
    <s v=""/>
    <s v=""/>
    <x v="6"/>
    <x v="6"/>
    <x v="1"/>
    <x v="0"/>
    <x v="0"/>
    <x v="0"/>
    <x v="0"/>
    <x v="0"/>
    <x v="1"/>
    <x v="8"/>
    <x v="10"/>
    <x v="0"/>
    <x v="17"/>
    <x v="17"/>
    <x v="1"/>
    <x v="0"/>
    <n v="912"/>
    <n v="110"/>
    <n v="137"/>
    <n v="136"/>
    <n v="320"/>
    <n v="320"/>
    <x v="1"/>
    <x v="1"/>
    <x v="0"/>
    <x v="0"/>
    <x v="1"/>
    <x v="49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65"/>
    <n v="965"/>
    <n v="120"/>
    <n v="144"/>
    <n v="145"/>
    <n v="337"/>
    <n v="339"/>
    <s v="Flood"/>
    <s v="120 NFIs kits has been distributed"/>
    <m/>
    <m/>
    <s v=""/>
    <s v="332 system which addresses the beneficiaries feedback "/>
    <s v=""/>
    <s v=""/>
    <s v=""/>
    <x v="6"/>
    <x v="6"/>
    <x v="1"/>
    <x v="0"/>
    <x v="0"/>
    <x v="0"/>
    <x v="0"/>
    <x v="0"/>
    <x v="1"/>
    <x v="8"/>
    <x v="10"/>
    <x v="0"/>
    <x v="17"/>
    <x v="17"/>
    <x v="1"/>
    <x v="0"/>
    <n v="965"/>
    <n v="120"/>
    <n v="145"/>
    <n v="144"/>
    <n v="339"/>
    <n v="339"/>
    <x v="1"/>
    <x v="1"/>
    <x v="0"/>
    <x v="0"/>
    <x v="1"/>
    <x v="49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6"/>
    <n v="736"/>
    <n v="100"/>
    <n v="110"/>
    <n v="110"/>
    <n v="257"/>
    <n v="258"/>
    <s v="Flood"/>
    <s v="100 NFIs kits has been distributed"/>
    <m/>
    <m/>
    <s v=""/>
    <s v="332 system which addresses the beneficiaries feedback "/>
    <s v=""/>
    <s v=""/>
    <s v=""/>
    <x v="6"/>
    <x v="6"/>
    <x v="1"/>
    <x v="0"/>
    <x v="0"/>
    <x v="0"/>
    <x v="0"/>
    <x v="0"/>
    <x v="1"/>
    <x v="8"/>
    <x v="10"/>
    <x v="0"/>
    <x v="17"/>
    <x v="17"/>
    <x v="1"/>
    <x v="0"/>
    <n v="736"/>
    <n v="100"/>
    <n v="110"/>
    <n v="110"/>
    <n v="258"/>
    <n v="258"/>
    <x v="1"/>
    <x v="1"/>
    <x v="0"/>
    <x v="0"/>
    <x v="1"/>
    <x v="49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4"/>
    <n v="564"/>
    <n v="70"/>
    <n v="84"/>
    <n v="85"/>
    <n v="197"/>
    <n v="198"/>
    <s v="Flood"/>
    <s v="70 NFIs kits has been distributed"/>
    <m/>
    <m/>
    <s v=""/>
    <s v="332 system which addresses the beneficiaries feedback "/>
    <s v=""/>
    <s v=""/>
    <s v=""/>
    <x v="6"/>
    <x v="6"/>
    <x v="1"/>
    <x v="0"/>
    <x v="0"/>
    <x v="0"/>
    <x v="0"/>
    <x v="0"/>
    <x v="1"/>
    <x v="8"/>
    <x v="10"/>
    <x v="0"/>
    <x v="17"/>
    <x v="17"/>
    <x v="1"/>
    <x v="0"/>
    <n v="564"/>
    <n v="70"/>
    <n v="85"/>
    <n v="84"/>
    <n v="198"/>
    <n v="198"/>
    <x v="1"/>
    <x v="1"/>
    <x v="0"/>
    <x v="0"/>
    <x v="1"/>
    <x v="49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436"/>
    <n v="1436"/>
    <n v="200"/>
    <n v="214"/>
    <n v="215"/>
    <n v="502"/>
    <n v="504"/>
    <s v="Flood"/>
    <s v="200 NFIs kits has been distributed"/>
    <m/>
    <m/>
    <s v=""/>
    <s v="332 system which addresses the beneficiaries feedback "/>
    <s v=""/>
    <s v=""/>
    <s v=""/>
    <x v="6"/>
    <x v="6"/>
    <x v="1"/>
    <x v="0"/>
    <x v="0"/>
    <x v="0"/>
    <x v="0"/>
    <x v="0"/>
    <x v="1"/>
    <x v="8"/>
    <x v="10"/>
    <x v="0"/>
    <x v="17"/>
    <x v="17"/>
    <x v="1"/>
    <x v="0"/>
    <n v="1436"/>
    <n v="200"/>
    <n v="215"/>
    <n v="214"/>
    <n v="504"/>
    <n v="504"/>
    <x v="1"/>
    <x v="1"/>
    <x v="0"/>
    <x v="0"/>
    <x v="1"/>
    <x v="49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25"/>
    <n v="525"/>
    <n v="70"/>
    <n v="78"/>
    <n v="79"/>
    <n v="183"/>
    <n v="184"/>
    <s v="Flood"/>
    <s v="70 NFIs kits has been distributed"/>
    <m/>
    <m/>
    <s v=""/>
    <s v="332 system which addresses the beneficiaries feedback "/>
    <s v=""/>
    <s v=""/>
    <s v=""/>
    <x v="6"/>
    <x v="6"/>
    <x v="1"/>
    <x v="0"/>
    <x v="0"/>
    <x v="0"/>
    <x v="0"/>
    <x v="0"/>
    <x v="1"/>
    <x v="8"/>
    <x v="10"/>
    <x v="0"/>
    <x v="17"/>
    <x v="17"/>
    <x v="1"/>
    <x v="0"/>
    <n v="525"/>
    <n v="70"/>
    <n v="79"/>
    <n v="78"/>
    <n v="184"/>
    <n v="184"/>
    <x v="1"/>
    <x v="1"/>
    <x v="0"/>
    <x v="0"/>
    <x v="1"/>
    <x v="49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9"/>
    <n v="569"/>
    <n v="80"/>
    <n v="85"/>
    <n v="85"/>
    <n v="199"/>
    <n v="200"/>
    <s v="Flood"/>
    <s v="80 NFIs kits has been distributed"/>
    <m/>
    <m/>
    <s v=""/>
    <s v="332 system which addresses the beneficiaries feedback "/>
    <s v=""/>
    <s v=""/>
    <s v=""/>
    <x v="6"/>
    <x v="6"/>
    <x v="1"/>
    <x v="0"/>
    <x v="0"/>
    <x v="0"/>
    <x v="0"/>
    <x v="0"/>
    <x v="1"/>
    <x v="8"/>
    <x v="10"/>
    <x v="0"/>
    <x v="17"/>
    <x v="17"/>
    <x v="1"/>
    <x v="0"/>
    <n v="569"/>
    <n v="80"/>
    <n v="85"/>
    <n v="85"/>
    <n v="200"/>
    <n v="200"/>
    <x v="1"/>
    <x v="1"/>
    <x v="0"/>
    <x v="0"/>
    <x v="1"/>
    <x v="49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73"/>
    <n v="673"/>
    <n v="100"/>
    <n v="100"/>
    <n v="101"/>
    <n v="235"/>
    <n v="236"/>
    <s v="Flood"/>
    <s v="100 NFIs kits has been distributed"/>
    <m/>
    <m/>
    <s v=""/>
    <s v="332 system which addresses the beneficiaries feedback "/>
    <s v=""/>
    <s v=""/>
    <s v=""/>
    <x v="6"/>
    <x v="6"/>
    <x v="1"/>
    <x v="0"/>
    <x v="0"/>
    <x v="0"/>
    <x v="0"/>
    <x v="0"/>
    <x v="1"/>
    <x v="8"/>
    <x v="10"/>
    <x v="0"/>
    <x v="17"/>
    <x v="17"/>
    <x v="1"/>
    <x v="0"/>
    <n v="673"/>
    <n v="100"/>
    <n v="101"/>
    <n v="100"/>
    <n v="236"/>
    <n v="236"/>
    <x v="1"/>
    <x v="1"/>
    <x v="0"/>
    <x v="0"/>
    <x v="1"/>
    <x v="49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422"/>
    <n v="422"/>
    <n v="50"/>
    <n v="63"/>
    <n v="63"/>
    <n v="147"/>
    <n v="148"/>
    <s v="Flood"/>
    <s v="50 NFIs kits has been distributed"/>
    <m/>
    <m/>
    <s v=""/>
    <s v="332 system which addresses the beneficiaries feedback "/>
    <s v=""/>
    <s v=""/>
    <s v=""/>
    <x v="6"/>
    <x v="6"/>
    <x v="1"/>
    <x v="0"/>
    <x v="0"/>
    <x v="0"/>
    <x v="0"/>
    <x v="0"/>
    <x v="1"/>
    <x v="8"/>
    <x v="10"/>
    <x v="0"/>
    <x v="17"/>
    <x v="17"/>
    <x v="1"/>
    <x v="0"/>
    <n v="422"/>
    <n v="50"/>
    <n v="63"/>
    <n v="63"/>
    <n v="148"/>
    <n v="148"/>
    <x v="1"/>
    <x v="1"/>
    <x v="0"/>
    <x v="0"/>
    <x v="1"/>
    <x v="50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820"/>
    <n v="820"/>
    <n v="50"/>
    <n v="122"/>
    <n v="123"/>
    <n v="287"/>
    <n v="288"/>
    <s v="Flood"/>
    <s v="50 NFIs kits has been distributed"/>
    <m/>
    <m/>
    <s v=""/>
    <s v="332 system which addresses the beneficiaries feedback "/>
    <s v=""/>
    <s v=""/>
    <s v=""/>
    <x v="6"/>
    <x v="6"/>
    <x v="1"/>
    <x v="0"/>
    <x v="0"/>
    <x v="0"/>
    <x v="0"/>
    <x v="0"/>
    <x v="1"/>
    <x v="8"/>
    <x v="10"/>
    <x v="0"/>
    <x v="17"/>
    <x v="17"/>
    <x v="1"/>
    <x v="0"/>
    <n v="820"/>
    <n v="50"/>
    <n v="123"/>
    <n v="122"/>
    <n v="288"/>
    <n v="288"/>
    <x v="1"/>
    <x v="1"/>
    <x v="0"/>
    <x v="0"/>
    <x v="1"/>
    <x v="501"/>
    <x v="1"/>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140"/>
    <n v="1140"/>
    <n v="150"/>
    <n v="170"/>
    <n v="171"/>
    <n v="398"/>
    <n v="40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1140"/>
    <n v="150"/>
    <n v="171"/>
    <n v="170"/>
    <n v="400"/>
    <n v="400"/>
    <x v="1"/>
    <x v="1"/>
    <x v="0"/>
    <x v="0"/>
    <x v="1"/>
    <x v="50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230"/>
    <n v="1230"/>
    <n v="150"/>
    <n v="184"/>
    <n v="185"/>
    <n v="430"/>
    <n v="432"/>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1230"/>
    <n v="150"/>
    <n v="185"/>
    <n v="184"/>
    <n v="432"/>
    <n v="432"/>
    <x v="1"/>
    <x v="1"/>
    <x v="0"/>
    <x v="0"/>
    <x v="1"/>
    <x v="50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367"/>
    <n v="1367"/>
    <n v="180"/>
    <n v="204"/>
    <n v="205"/>
    <n v="478"/>
    <n v="48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1367"/>
    <n v="180"/>
    <n v="205"/>
    <n v="204"/>
    <n v="480"/>
    <n v="480"/>
    <x v="1"/>
    <x v="1"/>
    <x v="0"/>
    <x v="0"/>
    <x v="1"/>
    <x v="50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75"/>
    <n v="575"/>
    <n v="80"/>
    <n v="86"/>
    <n v="86"/>
    <n v="201"/>
    <n v="202"/>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575"/>
    <n v="80"/>
    <n v="86"/>
    <n v="86"/>
    <n v="202"/>
    <n v="202"/>
    <x v="1"/>
    <x v="1"/>
    <x v="0"/>
    <x v="0"/>
    <x v="1"/>
    <x v="50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91"/>
    <n v="591"/>
    <n v="80"/>
    <n v="88"/>
    <n v="89"/>
    <n v="207"/>
    <n v="20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591"/>
    <n v="80"/>
    <n v="89"/>
    <n v="88"/>
    <n v="208"/>
    <n v="208"/>
    <x v="1"/>
    <x v="1"/>
    <x v="0"/>
    <x v="0"/>
    <x v="1"/>
    <x v="50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07"/>
    <n v="707"/>
    <n v="100"/>
    <n v="106"/>
    <n v="106"/>
    <n v="247"/>
    <n v="24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707"/>
    <n v="100"/>
    <n v="106"/>
    <n v="106"/>
    <n v="248"/>
    <n v="248"/>
    <x v="1"/>
    <x v="1"/>
    <x v="0"/>
    <x v="0"/>
    <x v="1"/>
    <x v="50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7"/>
    <n v="607"/>
    <n v="80"/>
    <n v="91"/>
    <n v="91"/>
    <n v="212"/>
    <n v="213"/>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607"/>
    <n v="80"/>
    <n v="91"/>
    <n v="91"/>
    <n v="213"/>
    <n v="213"/>
    <x v="1"/>
    <x v="1"/>
    <x v="0"/>
    <x v="0"/>
    <x v="1"/>
    <x v="50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6"/>
    <n v="606"/>
    <n v="80"/>
    <n v="90"/>
    <n v="91"/>
    <n v="212"/>
    <n v="213"/>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606"/>
    <n v="80"/>
    <n v="91"/>
    <n v="90"/>
    <n v="213"/>
    <n v="213"/>
    <x v="1"/>
    <x v="1"/>
    <x v="0"/>
    <x v="0"/>
    <x v="1"/>
    <x v="50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97"/>
    <n v="697"/>
    <n v="100"/>
    <n v="104"/>
    <n v="105"/>
    <n v="244"/>
    <n v="245"/>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697"/>
    <n v="100"/>
    <n v="105"/>
    <n v="104"/>
    <n v="245"/>
    <n v="245"/>
    <x v="1"/>
    <x v="1"/>
    <x v="0"/>
    <x v="0"/>
    <x v="1"/>
    <x v="51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3"/>
    <n v="733"/>
    <n v="100"/>
    <n v="109"/>
    <n v="110"/>
    <n v="256"/>
    <n v="257"/>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733"/>
    <n v="100"/>
    <n v="110"/>
    <n v="109"/>
    <n v="257"/>
    <n v="257"/>
    <x v="1"/>
    <x v="1"/>
    <x v="0"/>
    <x v="0"/>
    <x v="1"/>
    <x v="51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12"/>
    <n v="912"/>
    <n v="110"/>
    <n v="136"/>
    <n v="137"/>
    <n v="319"/>
    <n v="32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912"/>
    <n v="110"/>
    <n v="137"/>
    <n v="136"/>
    <n v="320"/>
    <n v="320"/>
    <x v="1"/>
    <x v="1"/>
    <x v="0"/>
    <x v="0"/>
    <x v="1"/>
    <x v="51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65"/>
    <n v="965"/>
    <n v="120"/>
    <n v="144"/>
    <n v="145"/>
    <n v="337"/>
    <n v="339"/>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965"/>
    <n v="120"/>
    <n v="145"/>
    <n v="144"/>
    <n v="339"/>
    <n v="339"/>
    <x v="1"/>
    <x v="1"/>
    <x v="0"/>
    <x v="0"/>
    <x v="1"/>
    <x v="51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6"/>
    <n v="736"/>
    <n v="100"/>
    <n v="110"/>
    <n v="110"/>
    <n v="257"/>
    <n v="25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736"/>
    <n v="100"/>
    <n v="110"/>
    <n v="110"/>
    <n v="258"/>
    <n v="258"/>
    <x v="1"/>
    <x v="1"/>
    <x v="0"/>
    <x v="0"/>
    <x v="1"/>
    <x v="51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4"/>
    <n v="564"/>
    <n v="70"/>
    <n v="84"/>
    <n v="85"/>
    <n v="197"/>
    <n v="19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564"/>
    <n v="70"/>
    <n v="85"/>
    <n v="84"/>
    <n v="198"/>
    <n v="198"/>
    <x v="1"/>
    <x v="1"/>
    <x v="0"/>
    <x v="0"/>
    <x v="1"/>
    <x v="51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436"/>
    <n v="1436"/>
    <n v="200"/>
    <n v="214"/>
    <n v="215"/>
    <n v="502"/>
    <n v="504"/>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1436"/>
    <n v="200"/>
    <n v="215"/>
    <n v="214"/>
    <n v="504"/>
    <n v="504"/>
    <x v="1"/>
    <x v="1"/>
    <x v="0"/>
    <x v="0"/>
    <x v="1"/>
    <x v="51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25"/>
    <n v="525"/>
    <n v="70"/>
    <n v="78"/>
    <n v="79"/>
    <n v="183"/>
    <n v="184"/>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525"/>
    <n v="70"/>
    <n v="79"/>
    <n v="78"/>
    <n v="184"/>
    <n v="184"/>
    <x v="1"/>
    <x v="1"/>
    <x v="0"/>
    <x v="0"/>
    <x v="1"/>
    <x v="51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9"/>
    <n v="569"/>
    <n v="80"/>
    <n v="85"/>
    <n v="85"/>
    <n v="199"/>
    <n v="20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569"/>
    <n v="80"/>
    <n v="85"/>
    <n v="85"/>
    <n v="200"/>
    <n v="200"/>
    <x v="1"/>
    <x v="1"/>
    <x v="0"/>
    <x v="0"/>
    <x v="1"/>
    <x v="51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73"/>
    <n v="673"/>
    <n v="100"/>
    <n v="100"/>
    <n v="101"/>
    <n v="235"/>
    <n v="236"/>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673"/>
    <n v="100"/>
    <n v="101"/>
    <n v="100"/>
    <n v="236"/>
    <n v="236"/>
    <x v="1"/>
    <x v="1"/>
    <x v="0"/>
    <x v="0"/>
    <x v="1"/>
    <x v="51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422"/>
    <n v="422"/>
    <n v="50"/>
    <n v="63"/>
    <n v="63"/>
    <n v="147"/>
    <n v="148"/>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422"/>
    <n v="50"/>
    <n v="63"/>
    <n v="63"/>
    <n v="148"/>
    <n v="148"/>
    <x v="1"/>
    <x v="1"/>
    <x v="0"/>
    <x v="0"/>
    <x v="1"/>
    <x v="52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398"/>
    <n v="398"/>
    <n v="50"/>
    <n v="59"/>
    <n v="60"/>
    <n v="139"/>
    <n v="140"/>
    <s v="Flood"/>
    <s v="1000 HH has provided emergency shelter kits cash with amount of 170 USD per House hold which are most vulnerable while remaining 1050 HH has been provided 140USD per House hold "/>
    <m/>
    <m/>
    <s v=""/>
    <s v="332 system which addresses the beneficiaries feedback "/>
    <s v=""/>
    <s v=""/>
    <s v=""/>
    <x v="6"/>
    <x v="6"/>
    <x v="3"/>
    <x v="0"/>
    <x v="0"/>
    <x v="0"/>
    <x v="0"/>
    <x v="0"/>
    <x v="0"/>
    <x v="8"/>
    <x v="10"/>
    <x v="0"/>
    <x v="17"/>
    <x v="17"/>
    <x v="1"/>
    <x v="0"/>
    <n v="398"/>
    <n v="50"/>
    <n v="60"/>
    <n v="59"/>
    <n v="140"/>
    <n v="140"/>
    <x v="1"/>
    <x v="1"/>
    <x v="0"/>
    <x v="0"/>
    <x v="1"/>
    <x v="521"/>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2550"/>
    <n v="2550"/>
    <n v="425"/>
    <n v="379"/>
    <n v="413"/>
    <n v="841"/>
    <n v="916"/>
    <s v="COVID-19"/>
    <s v=""/>
    <m/>
    <m/>
    <s v=""/>
    <s v=""/>
    <s v=""/>
    <s v=""/>
    <s v=""/>
    <x v="1"/>
    <x v="2"/>
    <x v="3"/>
    <x v="1"/>
    <x v="8"/>
    <x v="0"/>
    <x v="2"/>
    <x v="0"/>
    <x v="0"/>
    <x v="4"/>
    <x v="4"/>
    <x v="0"/>
    <x v="18"/>
    <x v="16"/>
    <x v="1"/>
    <x v="0"/>
    <n v="2550"/>
    <n v="425"/>
    <n v="413"/>
    <n v="379"/>
    <n v="916"/>
    <n v="916"/>
    <x v="1"/>
    <x v="1"/>
    <x v="0"/>
    <x v="0"/>
    <x v="1"/>
    <x v="522"/>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1428"/>
    <n v="1428"/>
    <n v="238"/>
    <n v="212"/>
    <n v="231"/>
    <n v="471"/>
    <n v="513"/>
    <s v="COVID-19"/>
    <s v=""/>
    <m/>
    <m/>
    <s v=""/>
    <s v=""/>
    <s v=""/>
    <s v=""/>
    <s v=""/>
    <x v="1"/>
    <x v="6"/>
    <x v="3"/>
    <x v="1"/>
    <x v="8"/>
    <x v="0"/>
    <x v="2"/>
    <x v="0"/>
    <x v="0"/>
    <x v="4"/>
    <x v="4"/>
    <x v="0"/>
    <x v="18"/>
    <x v="16"/>
    <x v="1"/>
    <x v="0"/>
    <n v="1428"/>
    <n v="238"/>
    <n v="231"/>
    <n v="212"/>
    <n v="513"/>
    <n v="513"/>
    <x v="1"/>
    <x v="1"/>
    <x v="0"/>
    <x v="0"/>
    <x v="1"/>
    <x v="523"/>
    <x v="0"/>
  </r>
  <r>
    <s v="Shelter/ NFI"/>
    <s v="UNHCR"/>
    <s v="DRC"/>
    <s v="NFI kits "/>
    <s v="UNHCR plan to provide 500 NFI Kits through CBI to Person with Specific Needs (PSN)  affected by COVID-19 in Dollow"/>
    <s v="Unknown"/>
    <s v="cash"/>
    <s v="Yes"/>
    <s v="Yes"/>
    <n v="150"/>
    <s v="One-off"/>
    <s v="Mobile"/>
    <s v="Gedo"/>
    <s v="Doolow"/>
    <s v="Doolow - NB-3813-W02-001"/>
    <m/>
    <s v="Mixed"/>
    <s v="Completed"/>
    <s v="2 months"/>
    <d v="2020-05-01T00:00:00"/>
    <d v="2020-08-30T00:00:00"/>
    <n v="4.1635799999999996"/>
    <n v="42.076169999999998"/>
    <s v="Protracted IDP"/>
    <n v="6000"/>
    <n v="6000"/>
    <n v="1000"/>
    <n v="1060"/>
    <n v="1200"/>
    <n v="1754"/>
    <n v="1986"/>
    <s v="COVID-19"/>
    <s v=""/>
    <m/>
    <m/>
    <s v=""/>
    <s v=""/>
    <s v=""/>
    <s v=""/>
    <s v=""/>
    <x v="1"/>
    <x v="6"/>
    <x v="1"/>
    <x v="1"/>
    <x v="8"/>
    <x v="0"/>
    <x v="2"/>
    <x v="0"/>
    <x v="0"/>
    <x v="9"/>
    <x v="13"/>
    <x v="0"/>
    <x v="18"/>
    <x v="16"/>
    <x v="1"/>
    <x v="0"/>
    <n v="6000"/>
    <n v="1000"/>
    <n v="1200"/>
    <n v="1060"/>
    <n v="1986"/>
    <n v="1986"/>
    <x v="1"/>
    <x v="1"/>
    <x v="0"/>
    <x v="0"/>
    <x v="1"/>
    <x v="524"/>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195"/>
    <n v="195"/>
    <n v="30"/>
    <n v="32"/>
    <n v="35"/>
    <n v="62"/>
    <n v="66"/>
    <s v="Flood"/>
    <s v=""/>
    <s v="No"/>
    <s v="Yes"/>
    <s v=""/>
    <s v=""/>
    <s v=""/>
    <s v=""/>
    <s v=""/>
    <x v="1"/>
    <x v="5"/>
    <x v="1"/>
    <x v="1"/>
    <x v="0"/>
    <x v="0"/>
    <x v="0"/>
    <x v="1"/>
    <x v="1"/>
    <x v="7"/>
    <x v="9"/>
    <x v="0"/>
    <x v="23"/>
    <x v="16"/>
    <x v="1"/>
    <x v="0"/>
    <n v="195"/>
    <n v="30"/>
    <n v="35"/>
    <n v="32"/>
    <n v="66"/>
    <n v="66"/>
    <x v="1"/>
    <x v="1"/>
    <x v="2"/>
    <x v="1"/>
    <x v="1"/>
    <x v="525"/>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96"/>
    <n v="296"/>
    <n v="45"/>
    <n v="49"/>
    <n v="52"/>
    <n v="94"/>
    <n v="100"/>
    <s v="Flood"/>
    <s v=""/>
    <s v="No"/>
    <s v="Yes"/>
    <s v=""/>
    <s v=""/>
    <s v=""/>
    <s v=""/>
    <s v=""/>
    <x v="1"/>
    <x v="5"/>
    <x v="1"/>
    <x v="1"/>
    <x v="0"/>
    <x v="0"/>
    <x v="0"/>
    <x v="1"/>
    <x v="1"/>
    <x v="7"/>
    <x v="9"/>
    <x v="0"/>
    <x v="23"/>
    <x v="16"/>
    <x v="1"/>
    <x v="0"/>
    <n v="296"/>
    <n v="45"/>
    <n v="52"/>
    <n v="49"/>
    <n v="100"/>
    <n v="100"/>
    <x v="1"/>
    <x v="1"/>
    <x v="2"/>
    <x v="1"/>
    <x v="1"/>
    <x v="526"/>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849"/>
    <n v="849"/>
    <n v="115"/>
    <n v="141"/>
    <n v="150"/>
    <n v="270"/>
    <n v="288"/>
    <s v="Flood"/>
    <s v=""/>
    <s v="No"/>
    <s v="Yes"/>
    <s v=""/>
    <s v=""/>
    <s v=""/>
    <s v=""/>
    <s v=""/>
    <x v="1"/>
    <x v="5"/>
    <x v="1"/>
    <x v="1"/>
    <x v="0"/>
    <x v="0"/>
    <x v="0"/>
    <x v="1"/>
    <x v="1"/>
    <x v="7"/>
    <x v="9"/>
    <x v="0"/>
    <x v="23"/>
    <x v="16"/>
    <x v="1"/>
    <x v="0"/>
    <n v="849"/>
    <n v="115"/>
    <n v="150"/>
    <n v="141"/>
    <n v="288"/>
    <n v="288"/>
    <x v="1"/>
    <x v="1"/>
    <x v="2"/>
    <x v="1"/>
    <x v="1"/>
    <x v="527"/>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59"/>
    <n v="259"/>
    <n v="40"/>
    <n v="43"/>
    <n v="46"/>
    <n v="82"/>
    <n v="88"/>
    <s v="Flood"/>
    <s v=""/>
    <s v="No"/>
    <s v="Yes"/>
    <s v=""/>
    <s v=""/>
    <s v=""/>
    <s v=""/>
    <s v=""/>
    <x v="1"/>
    <x v="5"/>
    <x v="1"/>
    <x v="1"/>
    <x v="0"/>
    <x v="0"/>
    <x v="0"/>
    <x v="1"/>
    <x v="1"/>
    <x v="7"/>
    <x v="9"/>
    <x v="0"/>
    <x v="23"/>
    <x v="16"/>
    <x v="1"/>
    <x v="0"/>
    <n v="259"/>
    <n v="40"/>
    <n v="46"/>
    <n v="43"/>
    <n v="88"/>
    <n v="88"/>
    <x v="1"/>
    <x v="1"/>
    <x v="2"/>
    <x v="1"/>
    <x v="1"/>
    <x v="528"/>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517"/>
    <n v="517"/>
    <n v="70"/>
    <n v="86"/>
    <n v="92"/>
    <n v="164"/>
    <n v="175"/>
    <s v="Flood"/>
    <s v=""/>
    <s v="No"/>
    <s v="Yes"/>
    <s v=""/>
    <s v=""/>
    <s v=""/>
    <s v=""/>
    <s v=""/>
    <x v="1"/>
    <x v="5"/>
    <x v="1"/>
    <x v="1"/>
    <x v="0"/>
    <x v="0"/>
    <x v="0"/>
    <x v="1"/>
    <x v="1"/>
    <x v="7"/>
    <x v="9"/>
    <x v="0"/>
    <x v="23"/>
    <x v="16"/>
    <x v="1"/>
    <x v="0"/>
    <n v="517"/>
    <n v="70"/>
    <n v="92"/>
    <n v="86"/>
    <n v="175"/>
    <n v="175"/>
    <x v="1"/>
    <x v="1"/>
    <x v="2"/>
    <x v="1"/>
    <x v="1"/>
    <x v="529"/>
    <x v="1"/>
  </r>
  <r>
    <s v="Shelter/ NFI"/>
    <s v="UNHCR"/>
    <s v="UNHCR"/>
    <s v="NFI kits "/>
    <s v="4,000 NFI Kits  in Mogadishu ( 2000-Beletwein, 750 Baardhhere, 750 Bardale &amp;500 Mogadishu)"/>
    <s v="Unknown"/>
    <s v="in-kind"/>
    <s v=""/>
    <s v=""/>
    <m/>
    <s v=""/>
    <s v=""/>
    <s v="Banadir"/>
    <s v="Mogadishu"/>
    <s v="Mogadishu - NA-3807-Z08-001"/>
    <m/>
    <s v="Mixed"/>
    <s v="Completed"/>
    <s v="6 months"/>
    <d v="2020-01-01T00:00:00"/>
    <d v="2020-08-30T00:00:00"/>
    <n v="2.0413899999999998"/>
    <n v="45.333720999999997"/>
    <s v="Protracted IDP"/>
    <n v="3000"/>
    <n v="3000"/>
    <n v="500"/>
    <n v="499"/>
    <n v="532"/>
    <n v="953"/>
    <n v="1016"/>
    <s v="Conflict/Insecurity/human rights violations"/>
    <s v=""/>
    <m/>
    <m/>
    <s v=""/>
    <s v=""/>
    <s v=""/>
    <s v=""/>
    <s v=""/>
    <x v="1"/>
    <x v="8"/>
    <x v="1"/>
    <x v="1"/>
    <x v="3"/>
    <x v="0"/>
    <x v="2"/>
    <x v="0"/>
    <x v="1"/>
    <x v="7"/>
    <x v="9"/>
    <x v="0"/>
    <x v="25"/>
    <x v="16"/>
    <x v="1"/>
    <x v="0"/>
    <n v="3000"/>
    <n v="500"/>
    <n v="532"/>
    <n v="499"/>
    <n v="1016"/>
    <n v="1016"/>
    <x v="1"/>
    <x v="1"/>
    <x v="0"/>
    <x v="0"/>
    <x v="1"/>
    <x v="530"/>
    <x v="1"/>
  </r>
  <r>
    <s v="Shelter/ NFI"/>
    <s v="UNHCR"/>
    <s v="UNHCR"/>
    <s v="NFI kits "/>
    <s v="625 NFI Kits  in Dollow"/>
    <s v="Unknown"/>
    <s v="in-kind"/>
    <s v=""/>
    <s v=""/>
    <m/>
    <s v=""/>
    <s v=""/>
    <s v="Gedo"/>
    <s v="Doolow"/>
    <s v="Doolow - NB-3813-W02-001"/>
    <m/>
    <s v="Mixed"/>
    <s v="Completed"/>
    <s v="6 months"/>
    <d v="2020-01-01T00:00:00"/>
    <d v="2020-08-30T00:00:00"/>
    <n v="4.1635799999999996"/>
    <n v="42.076169999999998"/>
    <s v="Newly Displaced"/>
    <n v="3750"/>
    <n v="3750"/>
    <n v="625"/>
    <n v="662"/>
    <n v="750"/>
    <n v="1096"/>
    <n v="1241"/>
    <s v="Conflict/Insecurity/human rights violations"/>
    <s v=""/>
    <m/>
    <m/>
    <s v=""/>
    <s v=""/>
    <s v=""/>
    <s v=""/>
    <s v=""/>
    <x v="1"/>
    <x v="8"/>
    <x v="1"/>
    <x v="1"/>
    <x v="3"/>
    <x v="0"/>
    <x v="0"/>
    <x v="0"/>
    <x v="1"/>
    <x v="9"/>
    <x v="13"/>
    <x v="0"/>
    <x v="25"/>
    <x v="16"/>
    <x v="1"/>
    <x v="0"/>
    <n v="3750"/>
    <n v="625"/>
    <n v="750"/>
    <n v="662"/>
    <n v="1241"/>
    <n v="1241"/>
    <x v="1"/>
    <x v="1"/>
    <x v="0"/>
    <x v="0"/>
    <x v="1"/>
    <x v="531"/>
    <x v="1"/>
  </r>
  <r>
    <s v="Shelter/ NFI"/>
    <s v="UNHCR"/>
    <s v="WISE"/>
    <s v="NFI kits "/>
    <s v="Shelter NFI/ESK for flood affected IDP in South Galkacyo "/>
    <s v="Unknown"/>
    <s v="in-kind"/>
    <s v=""/>
    <s v=""/>
    <m/>
    <s v=""/>
    <s v=""/>
    <s v="Mudug"/>
    <s v="Gaalkacyo"/>
    <s v="Bulo Noto IDP - NB-3808-F21-104"/>
    <m/>
    <s v="Mixed"/>
    <s v="Completed"/>
    <s v="1 Month"/>
    <d v="2020-07-01T00:00:00"/>
    <d v="2020-08-05T00:00:00"/>
    <n v="6.7653800000000004"/>
    <n v="47.431539999999998"/>
    <s v="Protracted IDP"/>
    <n v="3600"/>
    <n v="3600"/>
    <n v="600"/>
    <n v="666"/>
    <n v="713"/>
    <n v="1073"/>
    <n v="1148"/>
    <s v="Flood"/>
    <s v="Registration and verification  is on going awaiting distribution "/>
    <s v="No"/>
    <s v="Yes"/>
    <s v=""/>
    <s v=""/>
    <s v=""/>
    <s v=""/>
    <s v="zeinab@wisesomalia.org; &lt;hersi@wisesomalia.org&gt;"/>
    <x v="1"/>
    <x v="14"/>
    <x v="1"/>
    <x v="1"/>
    <x v="0"/>
    <x v="0"/>
    <x v="2"/>
    <x v="0"/>
    <x v="1"/>
    <x v="11"/>
    <x v="16"/>
    <x v="0"/>
    <x v="20"/>
    <x v="16"/>
    <x v="1"/>
    <x v="0"/>
    <n v="3600"/>
    <n v="600"/>
    <n v="713"/>
    <n v="666"/>
    <n v="1148"/>
    <n v="1148"/>
    <x v="1"/>
    <x v="1"/>
    <x v="2"/>
    <x v="1"/>
    <x v="1"/>
    <x v="532"/>
    <x v="1"/>
  </r>
  <r>
    <s v="Shelter/ NFI"/>
    <s v="UNHCR"/>
    <s v="WISE"/>
    <s v="NFI kits "/>
    <s v="Shelter NFI/ESK for flood affected IDP in North Galkacyo"/>
    <s v="Unknown"/>
    <s v="in-kind"/>
    <s v=""/>
    <s v=""/>
    <m/>
    <s v=""/>
    <s v=""/>
    <s v="Mudug"/>
    <s v="Gaalkacyo"/>
    <s v="Dadar - NB-3808-J10-001"/>
    <m/>
    <s v="Mixed"/>
    <s v="Completed"/>
    <s v="1 Month"/>
    <d v="2020-07-01T00:00:00"/>
    <d v="2020-08-05T00:00:00"/>
    <n v="6.636768"/>
    <n v="46.935546000000002"/>
    <s v="Protracted IDP"/>
    <n v="2400"/>
    <n v="2400"/>
    <n v="400"/>
    <n v="444"/>
    <n v="475"/>
    <n v="716"/>
    <n v="765"/>
    <s v="Flood"/>
    <s v="Registration and verification  is on going awaiting distribution "/>
    <s v="No"/>
    <s v="Yes"/>
    <s v=""/>
    <s v=""/>
    <s v=""/>
    <s v=""/>
    <s v="zeinab@wisesomalia.org; &lt;hersi@wisesomalia.org&gt;"/>
    <x v="1"/>
    <x v="14"/>
    <x v="1"/>
    <x v="1"/>
    <x v="0"/>
    <x v="0"/>
    <x v="2"/>
    <x v="0"/>
    <x v="1"/>
    <x v="11"/>
    <x v="16"/>
    <x v="0"/>
    <x v="20"/>
    <x v="16"/>
    <x v="1"/>
    <x v="0"/>
    <n v="2400"/>
    <n v="400"/>
    <n v="475"/>
    <n v="444"/>
    <n v="765"/>
    <n v="765"/>
    <x v="1"/>
    <x v="1"/>
    <x v="2"/>
    <x v="1"/>
    <x v="1"/>
    <x v="533"/>
    <x v="1"/>
  </r>
  <r>
    <s v="Shelter/ NFI"/>
    <s v="UNHCR"/>
    <s v="WISE"/>
    <s v="NFI kits "/>
    <s v="Shelter NFI/ESK for flood affected Host Community  Bacadweyne"/>
    <s v="Unknown"/>
    <s v="in-kind"/>
    <s v=""/>
    <s v=""/>
    <m/>
    <s v=""/>
    <s v=""/>
    <s v="Mudug"/>
    <s v="Hobyo"/>
    <s v="Bacadwayn - NB-3812-S31-001"/>
    <m/>
    <s v="Mixed"/>
    <s v="Completed"/>
    <s v="1 Month"/>
    <d v="2020-07-01T00:00:00"/>
    <d v="2020-08-05T00:00:00"/>
    <n v="5.3245300000000002"/>
    <n v="47.908050000000003"/>
    <s v="Host Community"/>
    <n v="6000"/>
    <n v="6000"/>
    <n v="1000"/>
    <n v="1128"/>
    <n v="1290"/>
    <n v="1671"/>
    <n v="1911"/>
    <s v="Flood"/>
    <s v="Registration and verification  is on going awaiting distribution "/>
    <s v="No"/>
    <s v="Yes"/>
    <s v=""/>
    <s v=""/>
    <s v=""/>
    <s v=""/>
    <s v="zeinab@wisesomalia.org; &lt;hersi@wisesomalia.org&gt;"/>
    <x v="1"/>
    <x v="14"/>
    <x v="1"/>
    <x v="1"/>
    <x v="0"/>
    <x v="0"/>
    <x v="3"/>
    <x v="0"/>
    <x v="1"/>
    <x v="11"/>
    <x v="42"/>
    <x v="0"/>
    <x v="20"/>
    <x v="16"/>
    <x v="1"/>
    <x v="0"/>
    <n v="6000"/>
    <n v="1000"/>
    <n v="1290"/>
    <n v="1128"/>
    <n v="1911"/>
    <n v="1911"/>
    <x v="1"/>
    <x v="1"/>
    <x v="2"/>
    <x v="1"/>
    <x v="1"/>
    <x v="534"/>
    <x v="1"/>
  </r>
  <r>
    <s v="Shelter/ NFI"/>
    <s v="UNHCR"/>
    <s v="AVORD"/>
    <s v="Emergency shelter"/>
    <s v="Provision of emergency shelter kits for flood affected"/>
    <s v="Unknown"/>
    <s v="cash + in-kind"/>
    <s v="Yes"/>
    <s v="Yes"/>
    <n v="131"/>
    <s v="One-off"/>
    <s v="Cash in hand"/>
    <s v="Bay"/>
    <s v="Baidoa"/>
    <s v="Baidoa - NA-3802-X04-001"/>
    <m/>
    <s v="Urban"/>
    <s v="Completed"/>
    <s v="1 month"/>
    <d v="2020-08-18T00:00:00"/>
    <d v="2020-08-20T00:00:00"/>
    <n v="3.1171799999999998"/>
    <n v="43.646900000000002"/>
    <s v="Newly Displaced"/>
    <n v="2988"/>
    <n v="2988"/>
    <n v="498"/>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6"/>
    <x v="1"/>
    <x v="0"/>
    <n v="2988"/>
    <n v="498"/>
    <n v="484"/>
    <n v="444"/>
    <n v="1074"/>
    <n v="1074"/>
    <x v="1"/>
    <x v="1"/>
    <x v="2"/>
    <x v="1"/>
    <x v="1"/>
    <x v="535"/>
    <x v="0"/>
  </r>
  <r>
    <s v="Shelter/ NFI"/>
    <s v="UNHCR"/>
    <s v="SWSCRI"/>
    <s v="NFI kits "/>
    <s v="NFIs for flood affected"/>
    <s v="Unknown"/>
    <s v="in-kind"/>
    <s v=""/>
    <s v=""/>
    <m/>
    <s v=""/>
    <s v=""/>
    <s v="Lower Shabelle"/>
    <s v="Wanla Weyn"/>
    <s v="Wanla Weyn - NA-3806-K31-006"/>
    <m/>
    <s v="Mixed"/>
    <s v="Completed"/>
    <s v="3 months "/>
    <d v="2020-01-06T00:00:00"/>
    <d v="2020-08-31T00:00:00"/>
    <n v="2.6194500000000001"/>
    <n v="44.893569999999997"/>
    <s v="Newly Displaced"/>
    <n v="3543"/>
    <n v="3543"/>
    <n v="500"/>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3"/>
    <x v="1"/>
    <x v="1"/>
    <x v="0"/>
    <x v="0"/>
    <x v="0"/>
    <x v="0"/>
    <x v="1"/>
    <x v="13"/>
    <x v="24"/>
    <x v="0"/>
    <x v="25"/>
    <x v="16"/>
    <x v="1"/>
    <x v="0"/>
    <n v="3543"/>
    <n v="500"/>
    <n v="653"/>
    <n v="542"/>
    <n v="1284"/>
    <n v="1284"/>
    <x v="1"/>
    <x v="1"/>
    <x v="2"/>
    <x v="1"/>
    <x v="1"/>
    <x v="536"/>
    <x v="1"/>
  </r>
  <r>
    <s v="Shelter/ NFI"/>
    <s v="UNHCR"/>
    <s v="SWSCRI"/>
    <s v="NFI kits "/>
    <s v="NFIs for most vulnerable affected"/>
    <s v="Unknown"/>
    <s v="in-kind"/>
    <s v=""/>
    <s v=""/>
    <m/>
    <s v=""/>
    <s v=""/>
    <s v="Bay"/>
    <s v="Diinsoor"/>
    <s v="Diinsoor - NA-3805-Q22-003"/>
    <m/>
    <s v="Mixed"/>
    <s v="Completed"/>
    <s v="3 months "/>
    <d v="2020-01-06T00:00:00"/>
    <d v="2020-08-31T00:00:00"/>
    <n v="2.4073500000000001"/>
    <n v="42.976551000000001"/>
    <s v="Newly Displaced"/>
    <n v="3216"/>
    <n v="3216"/>
    <n v="500"/>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3"/>
    <x v="1"/>
    <x v="1"/>
    <x v="4"/>
    <x v="0"/>
    <x v="0"/>
    <x v="0"/>
    <x v="1"/>
    <x v="4"/>
    <x v="43"/>
    <x v="0"/>
    <x v="25"/>
    <x v="16"/>
    <x v="1"/>
    <x v="0"/>
    <n v="3216"/>
    <n v="500"/>
    <n v="542"/>
    <n v="427"/>
    <n v="1256"/>
    <n v="1256"/>
    <x v="1"/>
    <x v="1"/>
    <x v="2"/>
    <x v="1"/>
    <x v="1"/>
    <x v="537"/>
    <x v="1"/>
  </r>
  <r>
    <s v="Shelter/ NFI"/>
    <s v="UNHCR"/>
    <s v="AVORD"/>
    <s v="Emergency shelter"/>
    <s v="Provision of emergency shelter kits for flood affected"/>
    <s v="Unknown"/>
    <s v="cash"/>
    <s v="Yes"/>
    <s v="Yes"/>
    <n v="131"/>
    <s v="One-off"/>
    <s v="Cash in hand"/>
    <s v="Hiraan"/>
    <s v="Belet Weyne"/>
    <s v="Belet Weyne - NB-3815-G05-001"/>
    <m/>
    <s v="Urban"/>
    <s v="Completed"/>
    <s v="1month"/>
    <d v="2020-09-15T00:00:00"/>
    <d v="2020-09-21T00:00:00"/>
    <n v="4.7359840000000002"/>
    <n v="45.204267999999999"/>
    <s v="Protracted IDP"/>
    <n v="12000"/>
    <n v="12000"/>
    <n v="2000"/>
    <n v="1792"/>
    <n v="1801"/>
    <n v="4193"/>
    <n v="4214"/>
    <s v=""/>
    <s v=""/>
    <m/>
    <m/>
    <s v=""/>
    <s v=""/>
    <s v=""/>
    <s v=""/>
    <s v=""/>
    <x v="1"/>
    <x v="2"/>
    <x v="3"/>
    <x v="1"/>
    <x v="9"/>
    <x v="0"/>
    <x v="2"/>
    <x v="1"/>
    <x v="0"/>
    <x v="8"/>
    <x v="10"/>
    <x v="0"/>
    <x v="22"/>
    <x v="19"/>
    <x v="1"/>
    <x v="0"/>
    <n v="12000"/>
    <n v="2000"/>
    <n v="1801"/>
    <n v="1792"/>
    <n v="4214"/>
    <n v="4214"/>
    <x v="1"/>
    <x v="1"/>
    <x v="0"/>
    <x v="0"/>
    <x v="1"/>
    <x v="538"/>
    <x v="0"/>
  </r>
  <r>
    <s v="Shelter/ NFI"/>
    <s v="UNHCR"/>
    <s v="SSWC"/>
    <s v="NFI kits "/>
    <s v="NFIs for most vulnerable affected"/>
    <s v="Unknown"/>
    <s v="in-kind"/>
    <s v=""/>
    <s v=""/>
    <m/>
    <s v=""/>
    <s v=""/>
    <s v="Lower Shabelle"/>
    <s v="Afgooye"/>
    <s v="Afgooye - NA-3807-W03-007"/>
    <m/>
    <s v="Rural"/>
    <s v="Completed"/>
    <s v="1 month"/>
    <d v="2020-09-23T00:00:00"/>
    <d v="2020-09-24T00:00:00"/>
    <n v="2.1415799999999998"/>
    <n v="45.118698000000002"/>
    <s v="Newly Displaced"/>
    <n v="6000"/>
    <n v="6000"/>
    <n v="1000"/>
    <n v="904"/>
    <n v="1096"/>
    <n v="1808"/>
    <n v="2193"/>
    <s v=""/>
    <s v=""/>
    <m/>
    <m/>
    <s v=""/>
    <s v=""/>
    <s v=""/>
    <s v=""/>
    <s v=""/>
    <x v="1"/>
    <x v="5"/>
    <x v="1"/>
    <x v="1"/>
    <x v="9"/>
    <x v="0"/>
    <x v="0"/>
    <x v="2"/>
    <x v="1"/>
    <x v="13"/>
    <x v="38"/>
    <x v="0"/>
    <x v="22"/>
    <x v="19"/>
    <x v="1"/>
    <x v="0"/>
    <n v="6000"/>
    <n v="1000"/>
    <n v="1096"/>
    <n v="904"/>
    <n v="2193"/>
    <n v="2193"/>
    <x v="1"/>
    <x v="1"/>
    <x v="0"/>
    <x v="0"/>
    <x v="1"/>
    <x v="539"/>
    <x v="1"/>
  </r>
  <r>
    <s v="Shelter/ NFI"/>
    <s v="ACTED"/>
    <s v="ACTED"/>
    <s v="Emergency shelter"/>
    <s v="Distribution of Emergency Shelter Kits"/>
    <s v="ECHO"/>
    <s v="in-kind"/>
    <s v=""/>
    <s v=""/>
    <m/>
    <s v=""/>
    <s v=""/>
    <s v="Woqooyi Galbeed"/>
    <s v="Hargeysa"/>
    <s v="Balli-Gubadle - NC-3814-Z12-001"/>
    <m/>
    <s v="Rural"/>
    <s v="ongoing"/>
    <s v="12 months"/>
    <d v="2020-05-01T00:00:00"/>
    <d v="2021-04-30T00:00:00"/>
    <n v="9.0096856699999996"/>
    <n v="43.999017000000002"/>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0"/>
    <x v="18"/>
    <x v="21"/>
    <x v="2"/>
    <x v="0"/>
    <n v="600"/>
    <n v="100"/>
    <n v="130"/>
    <n v="120"/>
    <n v="182"/>
    <n v="182"/>
    <x v="1"/>
    <x v="1"/>
    <x v="2"/>
    <x v="1"/>
    <x v="1"/>
    <x v="540"/>
    <x v="0"/>
  </r>
  <r>
    <s v="Shelter/ NFI"/>
    <s v="ACTED"/>
    <s v="ACTED"/>
    <s v="NFI kits "/>
    <s v="Distribution of Non-food items"/>
    <s v="ECHO"/>
    <s v="in-kind"/>
    <s v=""/>
    <s v=""/>
    <m/>
    <s v=""/>
    <s v=""/>
    <s v="Woqooyi Galbeed"/>
    <s v="Hargeysa"/>
    <s v="Balli-Gubadle - NC-3814-Z12-001"/>
    <m/>
    <s v="Rural"/>
    <s v="ongoing"/>
    <s v="12 months"/>
    <d v="2020-05-01T00:00:00"/>
    <d v="2021-04-30T00:00:00"/>
    <n v="9.0096856699999996"/>
    <n v="43.999017000000002"/>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0"/>
    <x v="18"/>
    <x v="21"/>
    <x v="2"/>
    <x v="0"/>
    <n v="600"/>
    <n v="100"/>
    <n v="130"/>
    <n v="120"/>
    <n v="182"/>
    <n v="182"/>
    <x v="1"/>
    <x v="1"/>
    <x v="2"/>
    <x v="1"/>
    <x v="1"/>
    <x v="541"/>
    <x v="1"/>
  </r>
  <r>
    <s v="Shelter/ NFI"/>
    <s v="ACTED"/>
    <s v="ACTED"/>
    <s v="Emergency shelter"/>
    <s v="Distribution of Emergency Shelter Kits"/>
    <s v="ECHO"/>
    <s v="in-kind"/>
    <s v=""/>
    <s v=""/>
    <m/>
    <s v=""/>
    <s v=""/>
    <s v="Woqooyi Galbeed"/>
    <s v="Hargeysa"/>
    <s v="Salaxley - NC-3810-Z16-001"/>
    <m/>
    <s v="Rural"/>
    <s v="ongoing"/>
    <s v="12 months"/>
    <d v="2020-05-01T00:00:00"/>
    <d v="2021-04-30T00:00:00"/>
    <n v="9.0181134600000004"/>
    <n v="44.193393"/>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0"/>
    <x v="18"/>
    <x v="21"/>
    <x v="2"/>
    <x v="0"/>
    <n v="1800"/>
    <n v="300"/>
    <n v="391"/>
    <n v="361"/>
    <n v="545"/>
    <n v="545"/>
    <x v="1"/>
    <x v="1"/>
    <x v="2"/>
    <x v="1"/>
    <x v="1"/>
    <x v="542"/>
    <x v="0"/>
  </r>
  <r>
    <s v="Shelter/ NFI"/>
    <s v="ACTED"/>
    <s v="ACTED"/>
    <s v="NFI kits "/>
    <s v="Distribution of Non-food items"/>
    <s v="ECHO"/>
    <s v="in-kind"/>
    <s v=""/>
    <s v=""/>
    <m/>
    <s v=""/>
    <s v=""/>
    <s v="Woqooyi Galbeed"/>
    <s v="Hargeysa"/>
    <s v="Salaxley - NC-3810-Z16-001"/>
    <m/>
    <s v="Rural"/>
    <s v="ongoing"/>
    <s v="12 months"/>
    <d v="2020-05-01T00:00:00"/>
    <d v="2021-04-30T00:00:00"/>
    <n v="9.0181134600000004"/>
    <n v="44.193393"/>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0"/>
    <x v="18"/>
    <x v="21"/>
    <x v="2"/>
    <x v="0"/>
    <n v="1800"/>
    <n v="300"/>
    <n v="391"/>
    <n v="361"/>
    <n v="545"/>
    <n v="545"/>
    <x v="1"/>
    <x v="1"/>
    <x v="2"/>
    <x v="1"/>
    <x v="1"/>
    <x v="543"/>
    <x v="1"/>
  </r>
  <r>
    <s v="Shelter/ NFI"/>
    <s v="ACTED"/>
    <s v="ACTED"/>
    <s v="Emergency shelter"/>
    <s v="Distribution of Emergency Shelter Kits"/>
    <s v="ECHO"/>
    <s v="in-kind"/>
    <s v=""/>
    <s v=""/>
    <m/>
    <s v=""/>
    <s v=""/>
    <s v="Woqooyi Galbeed"/>
    <s v="Hargeysa"/>
    <s v="Bali-Mataan - NC-3810-X22-001"/>
    <m/>
    <s v="Rural"/>
    <s v="ongoing"/>
    <s v="12 months"/>
    <d v="2020-05-01T00:00:00"/>
    <d v="2021-04-30T00:00:00"/>
    <n v="9.1250649999999993"/>
    <n v="44.489170000000001"/>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0"/>
    <x v="18"/>
    <x v="21"/>
    <x v="2"/>
    <x v="0"/>
    <n v="2400"/>
    <n v="400"/>
    <n v="521"/>
    <n v="481"/>
    <n v="727"/>
    <n v="727"/>
    <x v="1"/>
    <x v="1"/>
    <x v="2"/>
    <x v="1"/>
    <x v="1"/>
    <x v="544"/>
    <x v="0"/>
  </r>
  <r>
    <s v="Shelter/ NFI"/>
    <s v="ACTED"/>
    <s v="ACTED"/>
    <s v="NFI kits "/>
    <s v="Distribution of Non-food items"/>
    <s v="ECHO"/>
    <s v="in-kind"/>
    <s v=""/>
    <s v=""/>
    <m/>
    <s v=""/>
    <s v=""/>
    <s v="Woqooyi Galbeed"/>
    <s v="Hargeysa"/>
    <s v="Bali-Mataan - NC-3810-X22-001"/>
    <m/>
    <s v="Rural"/>
    <s v="ongoing"/>
    <s v="12 months"/>
    <d v="2020-05-01T00:00:00"/>
    <d v="2021-04-30T00:00:00"/>
    <n v="9.1250649999999993"/>
    <n v="44.489170000000001"/>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0"/>
    <x v="18"/>
    <x v="21"/>
    <x v="2"/>
    <x v="0"/>
    <n v="2400"/>
    <n v="400"/>
    <n v="521"/>
    <n v="481"/>
    <n v="727"/>
    <n v="727"/>
    <x v="1"/>
    <x v="1"/>
    <x v="2"/>
    <x v="1"/>
    <x v="1"/>
    <x v="545"/>
    <x v="1"/>
  </r>
  <r>
    <s v="Shelter/ NFI"/>
    <s v="ACTED"/>
    <s v="ACTED"/>
    <s v="Emergency shelter"/>
    <s v="Distribution of Emergency Shelter Kits"/>
    <s v="ECHO"/>
    <s v="in-kind"/>
    <s v=""/>
    <s v=""/>
    <m/>
    <s v=""/>
    <s v=""/>
    <s v="Sanaag"/>
    <s v="Ceerigaabo"/>
    <s v="Fiqifuliye - NC-3808-Z29-001"/>
    <m/>
    <s v="Rural"/>
    <s v="ongoing"/>
    <s v="12 months"/>
    <d v="2020-05-01T00:00:00"/>
    <d v="2021-04-30T00:00:00"/>
    <n v="10.025683000000001"/>
    <n v="47.778820000000003"/>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17"/>
    <x v="0"/>
    <x v="18"/>
    <x v="21"/>
    <x v="2"/>
    <x v="0"/>
    <n v="1518"/>
    <n v="253"/>
    <n v="293"/>
    <n v="272"/>
    <n v="495"/>
    <n v="495"/>
    <x v="1"/>
    <x v="1"/>
    <x v="2"/>
    <x v="1"/>
    <x v="1"/>
    <x v="546"/>
    <x v="0"/>
  </r>
  <r>
    <s v="Shelter/ NFI"/>
    <s v="ACTED"/>
    <s v="ACTED"/>
    <s v="NFI kits "/>
    <s v="Distribution of Non-food items"/>
    <s v="ECHO"/>
    <s v="in-kind"/>
    <s v=""/>
    <s v=""/>
    <m/>
    <s v=""/>
    <s v=""/>
    <s v="Sanaag"/>
    <s v="Ceerigaabo"/>
    <s v="Fiqifuliye - NC-3808-Z29-001"/>
    <m/>
    <s v="Rural"/>
    <s v="ongoing"/>
    <s v="12 months"/>
    <d v="2020-05-01T00:00:00"/>
    <d v="2021-04-30T00:00:00"/>
    <n v="10.025683000000001"/>
    <n v="47.778820000000003"/>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17"/>
    <x v="0"/>
    <x v="18"/>
    <x v="21"/>
    <x v="2"/>
    <x v="0"/>
    <n v="1518"/>
    <n v="253"/>
    <n v="293"/>
    <n v="272"/>
    <n v="495"/>
    <n v="495"/>
    <x v="1"/>
    <x v="1"/>
    <x v="2"/>
    <x v="1"/>
    <x v="1"/>
    <x v="547"/>
    <x v="1"/>
  </r>
  <r>
    <s v="Shelter/ NFI"/>
    <s v="ACTED"/>
    <s v="ACTED"/>
    <s v="Emergency shelter"/>
    <s v="Distribution of Emergency Shelter Kits"/>
    <s v="ECHO"/>
    <s v="in-kind"/>
    <s v=""/>
    <s v=""/>
    <m/>
    <s v=""/>
    <s v=""/>
    <s v="Sanaag"/>
    <s v="Ceerigaabo"/>
    <s v="Shimbiraale - NC-3808-W29-001"/>
    <m/>
    <s v="Rural"/>
    <s v="ongoing"/>
    <s v="12 months"/>
    <d v="2020-05-01T00:00:00"/>
    <d v="2021-04-30T00:00:00"/>
    <n v="10.141842"/>
    <n v="47.905777"/>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17"/>
    <x v="0"/>
    <x v="18"/>
    <x v="21"/>
    <x v="2"/>
    <x v="0"/>
    <n v="1800"/>
    <n v="300"/>
    <n v="348"/>
    <n v="322"/>
    <n v="586"/>
    <n v="586"/>
    <x v="1"/>
    <x v="1"/>
    <x v="2"/>
    <x v="1"/>
    <x v="1"/>
    <x v="548"/>
    <x v="0"/>
  </r>
  <r>
    <s v="Shelter/ NFI"/>
    <s v="ACTED"/>
    <s v="ACTED"/>
    <s v="NFI kits "/>
    <s v="Distribution of Non-food items"/>
    <s v="ECHO"/>
    <s v="in-kind"/>
    <s v=""/>
    <s v=""/>
    <m/>
    <s v=""/>
    <s v=""/>
    <s v="Sanaag"/>
    <s v="Ceerigaabo"/>
    <s v="Shimbiraale - NC-3808-W29-001"/>
    <m/>
    <s v="Rural"/>
    <s v="ongoing"/>
    <s v="12 months"/>
    <d v="2020-05-01T00:00:00"/>
    <d v="2021-04-30T00:00:00"/>
    <n v="10.141842"/>
    <n v="47.905777"/>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17"/>
    <x v="0"/>
    <x v="18"/>
    <x v="21"/>
    <x v="2"/>
    <x v="0"/>
    <n v="1800"/>
    <n v="300"/>
    <n v="348"/>
    <n v="322"/>
    <n v="586"/>
    <n v="586"/>
    <x v="1"/>
    <x v="1"/>
    <x v="2"/>
    <x v="1"/>
    <x v="1"/>
    <x v="549"/>
    <x v="1"/>
  </r>
  <r>
    <s v="Shelter/ NFI"/>
    <s v="ACTED"/>
    <s v="ACTED"/>
    <s v="Emergency shelter"/>
    <s v="Distribution of Emergency Shelter Kits"/>
    <s v="ECHO"/>
    <s v="in-kind"/>
    <s v=""/>
    <s v=""/>
    <m/>
    <s v=""/>
    <s v=""/>
    <s v="Sanaag"/>
    <s v="Ceerigaabo"/>
    <s v="Markabka"/>
    <m/>
    <s v="Rural"/>
    <s v="ongoing"/>
    <s v="12 months"/>
    <d v="2020-05-01T00:00:00"/>
    <d v="2021-04-30T00:00:00"/>
    <n v="10.577712999999999"/>
    <n v="47.119675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17"/>
    <x v="0"/>
    <x v="18"/>
    <x v="21"/>
    <x v="2"/>
    <x v="0"/>
    <n v="1740"/>
    <n v="290"/>
    <n v="336"/>
    <n v="312"/>
    <n v="567"/>
    <n v="567"/>
    <x v="1"/>
    <x v="1"/>
    <x v="2"/>
    <x v="1"/>
    <x v="1"/>
    <x v="550"/>
    <x v="0"/>
  </r>
  <r>
    <s v="Shelter/ NFI"/>
    <s v="ACTED"/>
    <s v="ACTED"/>
    <s v="NFI kits "/>
    <s v="Distribution of Non-food items"/>
    <s v="ECHO"/>
    <s v="in-kind"/>
    <s v=""/>
    <s v=""/>
    <m/>
    <s v=""/>
    <s v=""/>
    <s v="Sanaag"/>
    <s v="Ceerigaabo"/>
    <s v="Markabka"/>
    <m/>
    <s v="Rural"/>
    <s v="ongoing"/>
    <s v="12 months"/>
    <d v="2020-05-01T00:00:00"/>
    <d v="2021-04-30T00:00:00"/>
    <n v="10.577712999999999"/>
    <n v="47.119675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17"/>
    <x v="0"/>
    <x v="18"/>
    <x v="21"/>
    <x v="2"/>
    <x v="0"/>
    <n v="1740"/>
    <n v="290"/>
    <n v="336"/>
    <n v="312"/>
    <n v="567"/>
    <n v="567"/>
    <x v="1"/>
    <x v="1"/>
    <x v="2"/>
    <x v="1"/>
    <x v="1"/>
    <x v="551"/>
    <x v="1"/>
  </r>
  <r>
    <s v="Shelter/ NFI"/>
    <s v="ACTED"/>
    <s v="ACTED"/>
    <s v="Emergency shelter"/>
    <s v="Distribution of Emergency Shelter Kits"/>
    <s v="ECHO"/>
    <s v="in-kind"/>
    <s v=""/>
    <s v=""/>
    <m/>
    <s v=""/>
    <s v=""/>
    <s v="Sanaag"/>
    <s v="Ceel Afweyn"/>
    <s v="Dhabarmac"/>
    <m/>
    <s v="Rural"/>
    <s v="ongoing"/>
    <s v="12 months"/>
    <d v="2020-05-01T00:00:00"/>
    <d v="2021-04-30T00:00:00"/>
    <n v="9.7098499999999994"/>
    <n v="47.326740000000001"/>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28"/>
    <x v="0"/>
    <x v="18"/>
    <x v="21"/>
    <x v="2"/>
    <x v="0"/>
    <n v="2550"/>
    <n v="425"/>
    <n v="477"/>
    <n v="452"/>
    <n v="832"/>
    <n v="832"/>
    <x v="1"/>
    <x v="1"/>
    <x v="2"/>
    <x v="1"/>
    <x v="1"/>
    <x v="552"/>
    <x v="0"/>
  </r>
  <r>
    <s v="Shelter/ NFI"/>
    <s v="ACTED"/>
    <s v="ACTED"/>
    <s v="NFI kits "/>
    <s v="Distribution of Non-food items"/>
    <s v="ECHO"/>
    <s v="in-kind"/>
    <s v=""/>
    <s v=""/>
    <m/>
    <s v=""/>
    <s v=""/>
    <s v="Sanaag"/>
    <s v="Ceel Afweyn"/>
    <s v="Dhabarmac"/>
    <m/>
    <s v="Rural"/>
    <s v="ongoing"/>
    <s v="12 months"/>
    <d v="2020-05-01T00:00:00"/>
    <d v="2021-04-30T00:00:00"/>
    <n v="9.7098499999999994"/>
    <n v="47.326740000000001"/>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28"/>
    <x v="0"/>
    <x v="18"/>
    <x v="21"/>
    <x v="2"/>
    <x v="0"/>
    <n v="2550"/>
    <n v="425"/>
    <n v="477"/>
    <n v="452"/>
    <n v="832"/>
    <n v="832"/>
    <x v="1"/>
    <x v="1"/>
    <x v="2"/>
    <x v="1"/>
    <x v="1"/>
    <x v="553"/>
    <x v="1"/>
  </r>
  <r>
    <s v="Shelter/ NFI"/>
    <s v="ACTED"/>
    <s v="ACTED"/>
    <s v="Emergency shelter"/>
    <s v="Distribution of Emergency Shelter Kits"/>
    <s v="ECHO"/>
    <s v="in-kind"/>
    <s v=""/>
    <s v=""/>
    <m/>
    <s v=""/>
    <s v=""/>
    <s v="Sanaag"/>
    <s v="Ceel Afweyn"/>
    <s v="Dhararwayne"/>
    <m/>
    <s v="Rural"/>
    <s v="ongoing"/>
    <s v="12 months"/>
    <d v="2020-05-01T00:00:00"/>
    <d v="2021-04-30T00:00:00"/>
    <n v="9.7579019999999996"/>
    <n v="47.530521999999998"/>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2"/>
    <x v="28"/>
    <x v="0"/>
    <x v="18"/>
    <x v="21"/>
    <x v="2"/>
    <x v="0"/>
    <n v="5100"/>
    <n v="850"/>
    <n v="954"/>
    <n v="905"/>
    <n v="1663"/>
    <n v="1663"/>
    <x v="1"/>
    <x v="1"/>
    <x v="2"/>
    <x v="1"/>
    <x v="1"/>
    <x v="554"/>
    <x v="0"/>
  </r>
  <r>
    <s v="Shelter/ NFI"/>
    <s v="ACTED"/>
    <s v="ACTED"/>
    <s v="NFI kits "/>
    <s v="Distribution of Non-food items"/>
    <s v="ECHO"/>
    <s v="in-kind"/>
    <s v=""/>
    <s v=""/>
    <m/>
    <s v=""/>
    <s v=""/>
    <s v="Sanaag"/>
    <s v="Ceel Afweyn"/>
    <s v="Dhararwayne"/>
    <m/>
    <s v="Rural"/>
    <s v="ongoing"/>
    <s v="12 months"/>
    <d v="2020-05-01T00:00:00"/>
    <d v="2021-04-30T00:00:00"/>
    <n v="9.7579019999999996"/>
    <n v="47.530521999999998"/>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2"/>
    <x v="28"/>
    <x v="0"/>
    <x v="18"/>
    <x v="21"/>
    <x v="2"/>
    <x v="0"/>
    <n v="5100"/>
    <n v="850"/>
    <n v="954"/>
    <n v="905"/>
    <n v="1663"/>
    <n v="1663"/>
    <x v="1"/>
    <x v="1"/>
    <x v="2"/>
    <x v="1"/>
    <x v="1"/>
    <x v="555"/>
    <x v="1"/>
  </r>
  <r>
    <s v="Shelter/ NFI"/>
    <s v="AVORD"/>
    <s v="AVORD"/>
    <s v="Emergency shelter"/>
    <s v="Provission of emergency Shelters to 250 households in Xudur"/>
    <s v="SHF"/>
    <s v="in-kind"/>
    <s v=""/>
    <s v=""/>
    <m/>
    <s v=""/>
    <s v=""/>
    <s v="Bakool"/>
    <s v="Xudur"/>
    <s v="Xudur - NB-3814-X09-002"/>
    <m/>
    <s v="Urban"/>
    <s v="ongoing"/>
    <s v="12 months"/>
    <d v="2020-05-01T00:00:00"/>
    <d v="2021-04-30T00:00:00"/>
    <n v="4.12303"/>
    <n v="43.890121000000001"/>
    <s v="Protracted IDP"/>
    <n v="1500"/>
    <n v="1500"/>
    <n v="250"/>
    <n v="274"/>
    <n v="322"/>
    <n v="416"/>
    <n v="488"/>
    <s v="Protracted displacement"/>
    <s v=""/>
    <m/>
    <m/>
    <s v=""/>
    <s v=""/>
    <s v=""/>
    <s v=""/>
    <s v=""/>
    <x v="2"/>
    <x v="2"/>
    <x v="3"/>
    <x v="0"/>
    <x v="4"/>
    <x v="1"/>
    <x v="2"/>
    <x v="1"/>
    <x v="1"/>
    <x v="14"/>
    <x v="27"/>
    <x v="0"/>
    <x v="18"/>
    <x v="21"/>
    <x v="2"/>
    <x v="0"/>
    <n v="1500"/>
    <n v="250"/>
    <n v="322"/>
    <n v="274"/>
    <n v="488"/>
    <n v="488"/>
    <x v="1"/>
    <x v="1"/>
    <x v="0"/>
    <x v="0"/>
    <x v="1"/>
    <x v="556"/>
    <x v="0"/>
  </r>
  <r>
    <s v="Shelter/ NFI"/>
    <s v="DRC"/>
    <s v="DRC"/>
    <s v="Durable shelter"/>
    <s v="260  permanent shelters construction in Dollow"/>
    <s v="DANIDA"/>
    <s v="in-kind"/>
    <s v=""/>
    <s v=""/>
    <m/>
    <s v=""/>
    <s v=""/>
    <s v="Gedo"/>
    <s v="Doolow"/>
    <s v="Doolow - NB-3813-W02-001"/>
    <m/>
    <s v="Urban"/>
    <s v="ongoing"/>
    <s v="9 Months"/>
    <d v="2019-01-02T00:00:00"/>
    <d v="2020-12-31T00:00:00"/>
    <n v="4.1635799999999996"/>
    <n v="42.076169999999998"/>
    <s v="Newly Displaced"/>
    <n v="1560"/>
    <n v="1560"/>
    <n v="260"/>
    <n v="276"/>
    <n v="312"/>
    <n v="456"/>
    <n v="516"/>
    <s v="Drought"/>
    <s v="Community mobilization wa done,Mansons tarining was conducted and construction of shelters are on going."/>
    <m/>
    <m/>
    <s v=""/>
    <s v=""/>
    <s v=""/>
    <s v=""/>
    <s v=""/>
    <x v="6"/>
    <x v="6"/>
    <x v="7"/>
    <x v="17"/>
    <x v="1"/>
    <x v="1"/>
    <x v="0"/>
    <x v="1"/>
    <x v="1"/>
    <x v="9"/>
    <x v="13"/>
    <x v="0"/>
    <x v="1"/>
    <x v="22"/>
    <x v="1"/>
    <x v="0"/>
    <n v="1560"/>
    <n v="260"/>
    <n v="312"/>
    <n v="276"/>
    <n v="516"/>
    <n v="516"/>
    <x v="1"/>
    <x v="1"/>
    <x v="0"/>
    <x v="0"/>
    <x v="1"/>
    <x v="557"/>
    <x v="0"/>
  </r>
  <r>
    <s v="Shelter/ NFI"/>
    <s v="Human Appeal"/>
    <s v="Human Appeal"/>
    <s v="Emergency shelter"/>
    <s v="The project upgrades the current shelter infrastructure of 600 displaced HHs in Kahda, Mogadishu."/>
    <s v="Human Appeal France"/>
    <s v="in-kind"/>
    <s v=""/>
    <s v=""/>
    <m/>
    <s v=""/>
    <s v=""/>
    <s v="Banadir"/>
    <s v="Mogadishu/Daynile"/>
    <s v="Daynile - NA-3807-Z08-005"/>
    <m/>
    <s v="Urban"/>
    <s v="ongoing"/>
    <s v="6 months"/>
    <d v="2020-06-01T00:00:00"/>
    <d v="2020-12-0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5"/>
    <x v="17"/>
    <x v="3"/>
    <x v="18"/>
    <x v="8"/>
    <x v="1"/>
    <x v="2"/>
    <x v="1"/>
    <x v="1"/>
    <x v="7"/>
    <x v="9"/>
    <x v="0"/>
    <x v="23"/>
    <x v="22"/>
    <x v="1"/>
    <x v="0"/>
    <n v="3600"/>
    <n v="600"/>
    <n v="638"/>
    <n v="598"/>
    <n v="1220"/>
    <n v="1220"/>
    <x v="1"/>
    <x v="1"/>
    <x v="2"/>
    <x v="2"/>
    <x v="1"/>
    <x v="558"/>
    <x v="0"/>
  </r>
  <r>
    <s v="Shelter/ NFI"/>
    <s v="WRRS"/>
    <s v="WRRS"/>
    <s v="Emergency shelter"/>
    <s v="Distribution of 500 Emergency Shelter Kits"/>
    <s v="SHF"/>
    <s v="in-kind"/>
    <s v=""/>
    <s v=""/>
    <m/>
    <s v=""/>
    <s v=""/>
    <s v="Bay"/>
    <s v="Baidoa"/>
    <s v="Berdale - NA-3801-U27-004"/>
    <m/>
    <s v="Urban"/>
    <s v="ongoing"/>
    <s v="12 Months"/>
    <d v="2020-07-01T00:00:00"/>
    <d v="2021-06-30T00:00:00"/>
    <n v="3.2143670000000002"/>
    <n v="43.198048"/>
    <s v="Newly Displaced"/>
    <n v="750"/>
    <n v="750"/>
    <n v="125"/>
    <n v="112"/>
    <n v="122"/>
    <n v="247"/>
    <n v="270"/>
    <s v="Flood"/>
    <s v=""/>
    <s v="No"/>
    <s v="Yes"/>
    <s v=""/>
    <s v=""/>
    <s v=""/>
    <s v=""/>
    <s v=""/>
    <x v="14"/>
    <x v="22"/>
    <x v="3"/>
    <x v="0"/>
    <x v="0"/>
    <x v="1"/>
    <x v="0"/>
    <x v="1"/>
    <x v="1"/>
    <x v="4"/>
    <x v="4"/>
    <x v="0"/>
    <x v="20"/>
    <x v="23"/>
    <x v="2"/>
    <x v="0"/>
    <n v="750"/>
    <n v="125"/>
    <n v="122"/>
    <n v="112"/>
    <n v="270"/>
    <n v="270"/>
    <x v="1"/>
    <x v="1"/>
    <x v="2"/>
    <x v="1"/>
    <x v="1"/>
    <x v="559"/>
    <x v="0"/>
  </r>
  <r>
    <s v="Shelter/ NFI"/>
    <s v="WRRS"/>
    <s v="WRRS"/>
    <s v="Emergency shelter"/>
    <s v="Distribution of 500 Emergency Shelter Kits"/>
    <s v="SHF"/>
    <s v="in-kind"/>
    <s v=""/>
    <s v=""/>
    <m/>
    <s v=""/>
    <s v=""/>
    <s v="Bay"/>
    <s v="Baidoa"/>
    <s v="Berdale - NA-3801-U27-004"/>
    <m/>
    <s v="Urban"/>
    <s v="ongoing"/>
    <s v="12 Months"/>
    <d v="2020-07-01T00:00:00"/>
    <d v="2021-06-30T00:00:00"/>
    <n v="3.2143670000000002"/>
    <n v="43.198048"/>
    <s v="Newly Displaced"/>
    <n v="780"/>
    <n v="780"/>
    <n v="130"/>
    <n v="116"/>
    <n v="126"/>
    <n v="257"/>
    <n v="280"/>
    <s v="Flood"/>
    <s v=""/>
    <s v="No"/>
    <s v="Yes"/>
    <s v=""/>
    <s v=""/>
    <s v=""/>
    <s v=""/>
    <s v=""/>
    <x v="14"/>
    <x v="22"/>
    <x v="3"/>
    <x v="0"/>
    <x v="0"/>
    <x v="1"/>
    <x v="0"/>
    <x v="1"/>
    <x v="1"/>
    <x v="4"/>
    <x v="4"/>
    <x v="0"/>
    <x v="20"/>
    <x v="23"/>
    <x v="2"/>
    <x v="0"/>
    <n v="780"/>
    <n v="130"/>
    <n v="126"/>
    <n v="116"/>
    <n v="280"/>
    <n v="280"/>
    <x v="1"/>
    <x v="1"/>
    <x v="2"/>
    <x v="1"/>
    <x v="1"/>
    <x v="560"/>
    <x v="0"/>
  </r>
  <r>
    <s v="Shelter/ NFI"/>
    <s v="WRRS"/>
    <s v="WRRS"/>
    <s v="NFI kits "/>
    <s v="Distribution of 1100 NFI kits"/>
    <s v="SHF"/>
    <s v="in-kind"/>
    <s v=""/>
    <s v=""/>
    <m/>
    <s v=""/>
    <s v=""/>
    <s v="Bay"/>
    <s v="Baidoa"/>
    <s v="Berdale - NA-3801-U27-004"/>
    <m/>
    <s v="Rural"/>
    <s v="ongoing"/>
    <s v="12 Months"/>
    <d v="2020-07-01T00:00:00"/>
    <d v="2021-06-30T00:00:00"/>
    <n v="3.2143670000000002"/>
    <n v="43.198048"/>
    <s v="Newly Displaced"/>
    <n v="750"/>
    <n v="750"/>
    <n v="125"/>
    <n v="112"/>
    <n v="122"/>
    <n v="247"/>
    <n v="270"/>
    <s v="Flood"/>
    <s v=""/>
    <s v="No"/>
    <s v="Yes"/>
    <s v=""/>
    <s v=""/>
    <s v=""/>
    <s v=""/>
    <s v=""/>
    <x v="14"/>
    <x v="22"/>
    <x v="1"/>
    <x v="0"/>
    <x v="0"/>
    <x v="1"/>
    <x v="0"/>
    <x v="2"/>
    <x v="1"/>
    <x v="4"/>
    <x v="4"/>
    <x v="0"/>
    <x v="20"/>
    <x v="23"/>
    <x v="2"/>
    <x v="0"/>
    <n v="750"/>
    <n v="125"/>
    <n v="122"/>
    <n v="112"/>
    <n v="270"/>
    <n v="270"/>
    <x v="1"/>
    <x v="1"/>
    <x v="2"/>
    <x v="1"/>
    <x v="1"/>
    <x v="561"/>
    <x v="1"/>
  </r>
  <r>
    <s v="Shelter/ NFI"/>
    <s v="WRRS"/>
    <s v="WRRS"/>
    <s v="Emergency shelter"/>
    <s v="Distribution of 500 Emergency Shelter Kits"/>
    <s v="SHF"/>
    <s v="in-kind"/>
    <s v=""/>
    <s v=""/>
    <m/>
    <s v=""/>
    <s v=""/>
    <s v="Bay"/>
    <s v="Baidoa"/>
    <s v="Berdale - NA-3801-U27-004"/>
    <m/>
    <s v="Urban"/>
    <s v="ongoing"/>
    <s v="12 months"/>
    <d v="2020-07-01T00:00:00"/>
    <d v="2021-06-30T00:00:00"/>
    <n v="3.2143670000000002"/>
    <n v="43.198048"/>
    <s v="Newly Displaced"/>
    <n v="750"/>
    <n v="750"/>
    <n v="125"/>
    <n v="112"/>
    <n v="122"/>
    <n v="247"/>
    <n v="270"/>
    <s v="Flood"/>
    <s v=""/>
    <s v="No"/>
    <s v="Yes"/>
    <s v=""/>
    <s v=""/>
    <s v=""/>
    <s v=""/>
    <s v=""/>
    <x v="14"/>
    <x v="22"/>
    <x v="3"/>
    <x v="0"/>
    <x v="0"/>
    <x v="1"/>
    <x v="0"/>
    <x v="1"/>
    <x v="1"/>
    <x v="4"/>
    <x v="4"/>
    <x v="0"/>
    <x v="20"/>
    <x v="23"/>
    <x v="2"/>
    <x v="0"/>
    <n v="750"/>
    <n v="125"/>
    <n v="122"/>
    <n v="112"/>
    <n v="270"/>
    <n v="270"/>
    <x v="1"/>
    <x v="1"/>
    <x v="2"/>
    <x v="1"/>
    <x v="1"/>
    <x v="562"/>
    <x v="0"/>
  </r>
  <r>
    <s v="Shelter/ NFI"/>
    <s v="WRRS"/>
    <s v="WRRS"/>
    <s v="NFI kits "/>
    <s v="Distribution of 1100 Non-Food Items"/>
    <s v="SHF"/>
    <s v="in-kind"/>
    <s v=""/>
    <s v=""/>
    <m/>
    <s v=""/>
    <s v=""/>
    <s v="Bay"/>
    <s v="Baidoa"/>
    <s v="Berdale - NA-3801-U27-004"/>
    <m/>
    <s v="Urban"/>
    <s v="ongoing"/>
    <s v="12 months"/>
    <d v="2020-07-01T00:00:00"/>
    <d v="2021-06-30T00:00:00"/>
    <n v="3.2143670000000002"/>
    <n v="43.198048"/>
    <s v="Newly Displaced"/>
    <n v="1650"/>
    <n v="1650"/>
    <n v="275"/>
    <n v="245"/>
    <n v="267"/>
    <n v="544"/>
    <n v="593"/>
    <s v="Flood"/>
    <s v=""/>
    <s v="No"/>
    <s v="Yes"/>
    <s v=""/>
    <s v=""/>
    <s v=""/>
    <s v=""/>
    <s v=""/>
    <x v="14"/>
    <x v="22"/>
    <x v="1"/>
    <x v="0"/>
    <x v="0"/>
    <x v="1"/>
    <x v="0"/>
    <x v="1"/>
    <x v="1"/>
    <x v="4"/>
    <x v="4"/>
    <x v="0"/>
    <x v="20"/>
    <x v="23"/>
    <x v="2"/>
    <x v="0"/>
    <n v="1650"/>
    <n v="275"/>
    <n v="267"/>
    <n v="245"/>
    <n v="593"/>
    <n v="593"/>
    <x v="1"/>
    <x v="1"/>
    <x v="2"/>
    <x v="1"/>
    <x v="1"/>
    <x v="563"/>
    <x v="1"/>
  </r>
  <r>
    <s v="Shelter/ NFI"/>
    <s v="WRRS"/>
    <s v="WRRS"/>
    <s v="NFI kits "/>
    <s v="Distribution of 1100 Non-Food Items"/>
    <s v="SHF"/>
    <s v="in-kind"/>
    <s v=""/>
    <s v=""/>
    <m/>
    <s v=""/>
    <s v=""/>
    <s v="Bay"/>
    <s v="Baidoa"/>
    <s v="Berdale - NA-3801-U27-004"/>
    <m/>
    <s v="Urban"/>
    <s v="ongoing"/>
    <s v="12 months"/>
    <d v="2020-07-01T00:00:00"/>
    <d v="2021-06-30T00:00:00"/>
    <n v="3.2143670000000002"/>
    <n v="43.198048"/>
    <s v="Newly Displaced"/>
    <n v="1650"/>
    <n v="1650"/>
    <n v="275"/>
    <n v="245"/>
    <n v="267"/>
    <n v="544"/>
    <n v="593"/>
    <s v="Flood"/>
    <s v=""/>
    <s v="No"/>
    <s v="Yes"/>
    <s v=""/>
    <s v=""/>
    <s v=""/>
    <s v=""/>
    <s v=""/>
    <x v="14"/>
    <x v="22"/>
    <x v="1"/>
    <x v="0"/>
    <x v="0"/>
    <x v="1"/>
    <x v="0"/>
    <x v="1"/>
    <x v="1"/>
    <x v="4"/>
    <x v="4"/>
    <x v="0"/>
    <x v="20"/>
    <x v="23"/>
    <x v="2"/>
    <x v="0"/>
    <n v="1650"/>
    <n v="275"/>
    <n v="267"/>
    <n v="245"/>
    <n v="593"/>
    <n v="593"/>
    <x v="1"/>
    <x v="1"/>
    <x v="2"/>
    <x v="1"/>
    <x v="1"/>
    <x v="564"/>
    <x v="1"/>
  </r>
  <r>
    <s v="Shelter/ NFI"/>
    <s v="WRRS"/>
    <s v="WRRS"/>
    <s v="Emergency shelter"/>
    <s v="Distribution of 500 emergency shelter kitss"/>
    <s v="SHF"/>
    <s v="in-kind"/>
    <s v=""/>
    <s v=""/>
    <m/>
    <s v=""/>
    <s v=""/>
    <s v="Bay"/>
    <s v="Baidoa"/>
    <s v="Berdale - NA-3801-U27-004"/>
    <m/>
    <s v="Rural"/>
    <s v="ongoing"/>
    <s v="12 Months"/>
    <d v="2020-07-01T00:00:00"/>
    <d v="2021-06-30T00:00:00"/>
    <n v="3.2143670000000002"/>
    <n v="43.198048"/>
    <s v="Newly Displaced"/>
    <n v="1650"/>
    <n v="1650"/>
    <n v="275"/>
    <n v="245"/>
    <n v="267"/>
    <n v="544"/>
    <n v="593"/>
    <s v="Flood"/>
    <s v=""/>
    <s v="No"/>
    <s v="Yes"/>
    <s v=""/>
    <s v=""/>
    <s v=""/>
    <s v=""/>
    <s v=""/>
    <x v="14"/>
    <x v="22"/>
    <x v="3"/>
    <x v="0"/>
    <x v="0"/>
    <x v="1"/>
    <x v="0"/>
    <x v="2"/>
    <x v="1"/>
    <x v="4"/>
    <x v="4"/>
    <x v="0"/>
    <x v="20"/>
    <x v="23"/>
    <x v="2"/>
    <x v="0"/>
    <n v="1650"/>
    <n v="275"/>
    <n v="267"/>
    <n v="245"/>
    <n v="593"/>
    <n v="593"/>
    <x v="1"/>
    <x v="1"/>
    <x v="2"/>
    <x v="1"/>
    <x v="1"/>
    <x v="565"/>
    <x v="0"/>
  </r>
  <r>
    <s v="Shelter/ NFI"/>
    <s v="WRRS"/>
    <s v="WRRS"/>
    <s v="NFI kits "/>
    <s v="Distribution of 1100 Non-Food Items"/>
    <s v="SHF"/>
    <s v="in-kind"/>
    <s v=""/>
    <s v=""/>
    <m/>
    <s v=""/>
    <s v=""/>
    <s v="Bay"/>
    <s v="Baidoa"/>
    <s v="Berdale - NA-3801-U27-004"/>
    <m/>
    <s v="Urban"/>
    <s v="ongoing"/>
    <s v="12 Months"/>
    <d v="2020-07-01T00:00:00"/>
    <d v="2021-06-30T00:00:00"/>
    <n v="3.2143670000000002"/>
    <n v="43.198048"/>
    <s v="Newly Displaced"/>
    <n v="1650"/>
    <n v="1650"/>
    <n v="275"/>
    <n v="245"/>
    <n v="267"/>
    <n v="544"/>
    <n v="593"/>
    <s v="Flood"/>
    <s v=""/>
    <s v="No"/>
    <s v="Yes"/>
    <s v=""/>
    <s v=""/>
    <s v=""/>
    <s v=""/>
    <s v=""/>
    <x v="14"/>
    <x v="22"/>
    <x v="1"/>
    <x v="0"/>
    <x v="0"/>
    <x v="1"/>
    <x v="0"/>
    <x v="1"/>
    <x v="1"/>
    <x v="4"/>
    <x v="4"/>
    <x v="0"/>
    <x v="20"/>
    <x v="23"/>
    <x v="2"/>
    <x v="0"/>
    <n v="1650"/>
    <n v="275"/>
    <n v="267"/>
    <n v="245"/>
    <n v="593"/>
    <n v="593"/>
    <x v="1"/>
    <x v="1"/>
    <x v="2"/>
    <x v="1"/>
    <x v="1"/>
    <x v="566"/>
    <x v="1"/>
  </r>
  <r>
    <s v="Shelter/ NFI"/>
    <s v="UNHCR"/>
    <s v="INTERSOS"/>
    <s v="Durable shelter"/>
    <s v="200  Permanent Shelters Construction(Two- roomed shelters"/>
    <s v="Unknown"/>
    <s v="in-kind"/>
    <s v=""/>
    <s v=""/>
    <m/>
    <s v=""/>
    <s v=""/>
    <s v="Bay"/>
    <s v="Baidoa"/>
    <s v="Baidoa - NA-3802-X04-001"/>
    <m/>
    <s v="Urban"/>
    <s v="ongoing"/>
    <s v="12 Months"/>
    <d v="2020-01-01T00:00:00"/>
    <d v="2020-12-31T00:00:00"/>
    <n v="3.1171799999999998"/>
    <n v="43.646900000000002"/>
    <s v="Refugee Returnee"/>
    <n v="1200"/>
    <n v="1200"/>
    <n v="200"/>
    <n v="178"/>
    <n v="194"/>
    <n v="396"/>
    <n v="431"/>
    <s v="Return"/>
    <s v=""/>
    <m/>
    <m/>
    <s v=""/>
    <s v=""/>
    <s v=""/>
    <s v=""/>
    <s v=""/>
    <x v="1"/>
    <x v="13"/>
    <x v="7"/>
    <x v="1"/>
    <x v="2"/>
    <x v="1"/>
    <x v="1"/>
    <x v="1"/>
    <x v="1"/>
    <x v="4"/>
    <x v="4"/>
    <x v="0"/>
    <x v="25"/>
    <x v="22"/>
    <x v="1"/>
    <x v="0"/>
    <n v="1200"/>
    <n v="200"/>
    <n v="194"/>
    <n v="178"/>
    <n v="431"/>
    <n v="431"/>
    <x v="1"/>
    <x v="1"/>
    <x v="0"/>
    <x v="0"/>
    <x v="1"/>
    <x v="567"/>
    <x v="0"/>
  </r>
  <r>
    <s v="Shelter/ NFI"/>
    <s v="VAD"/>
    <s v="VAD"/>
    <s v="NFI kits "/>
    <s v="Distribution of NFI s Kits"/>
    <s v="VAD Contrubution"/>
    <s v="in-kind"/>
    <s v=""/>
    <s v=""/>
    <m/>
    <s v=""/>
    <s v=""/>
    <s v="Middle Shabelle"/>
    <s v="Jowhar"/>
    <s v="Jilyaale - NA-3807-F14-008"/>
    <m/>
    <s v="Rural"/>
    <s v="ongoing"/>
    <s v="1Month"/>
    <d v="2020-09-30T00:00:00"/>
    <d v="2020-10-29T00:00:00"/>
    <n v="2.7884199999999999"/>
    <n v="45.623899999999999"/>
    <s v="Protracted IDP"/>
    <n v="2660"/>
    <n v="2660"/>
    <n v="380"/>
    <n v="495"/>
    <n v="544"/>
    <n v="772"/>
    <n v="849"/>
    <s v="Flood"/>
    <s v="Jiliyaale IDPs is Host Commuty IDPs Near Fomer Sugar Industry Jowhar"/>
    <s v="No"/>
    <s v="No"/>
    <s v="Floods effect People "/>
    <s v=""/>
    <s v=""/>
    <s v=""/>
    <s v="vad.org@hotmail.com"/>
    <x v="16"/>
    <x v="24"/>
    <x v="1"/>
    <x v="19"/>
    <x v="0"/>
    <x v="1"/>
    <x v="2"/>
    <x v="2"/>
    <x v="1"/>
    <x v="3"/>
    <x v="3"/>
    <x v="0"/>
    <x v="22"/>
    <x v="24"/>
    <x v="1"/>
    <x v="0"/>
    <n v="2660"/>
    <n v="380"/>
    <n v="544"/>
    <n v="495"/>
    <n v="849"/>
    <n v="849"/>
    <x v="1"/>
    <x v="1"/>
    <x v="2"/>
    <x v="2"/>
    <x v="1"/>
    <x v="568"/>
    <x v="1"/>
  </r>
  <r>
    <s v="Shelter/ NFI"/>
    <s v="AVORD"/>
    <s v="AVORD"/>
    <s v="NFI kits "/>
    <s v="Provission of NFI kits to 5,650 households in Baidoa"/>
    <s v="SHF"/>
    <s v="in-kind"/>
    <s v=""/>
    <s v=""/>
    <m/>
    <s v=""/>
    <s v=""/>
    <s v="Bay"/>
    <s v="Baidoa"/>
    <s v="Baidoa - NA-3802-X04-001"/>
    <m/>
    <s v="Urban"/>
    <s v="Planned"/>
    <s v="8 Months"/>
    <d v="2020-05-01T00:00:00"/>
    <d v="2020-12-31T00:00:00"/>
    <n v="3.1171799999999998"/>
    <n v="43.646900000000002"/>
    <s v="Protracted IDP"/>
    <n v="12900"/>
    <n v="12900"/>
    <n v="2150"/>
    <n v="1919"/>
    <n v="2090"/>
    <n v="4256"/>
    <n v="4636"/>
    <s v="Protracted displacement"/>
    <s v=""/>
    <m/>
    <m/>
    <s v=""/>
    <s v=""/>
    <s v=""/>
    <s v=""/>
    <s v=""/>
    <x v="2"/>
    <x v="2"/>
    <x v="1"/>
    <x v="0"/>
    <x v="4"/>
    <x v="2"/>
    <x v="2"/>
    <x v="1"/>
    <x v="1"/>
    <x v="4"/>
    <x v="4"/>
    <x v="0"/>
    <x v="18"/>
    <x v="22"/>
    <x v="1"/>
    <x v="0"/>
    <n v="12900"/>
    <n v="2150"/>
    <n v="2090"/>
    <n v="1919"/>
    <n v="4636"/>
    <n v="4636"/>
    <x v="1"/>
    <x v="1"/>
    <x v="0"/>
    <x v="0"/>
    <x v="1"/>
    <x v="569"/>
    <x v="1"/>
  </r>
  <r>
    <s v="Shelter/ NFI"/>
    <s v="CWW"/>
    <s v="CWW"/>
    <s v="NFI kits "/>
    <s v="Provision of NFI kits"/>
    <s v="Irish Aid/DFID"/>
    <s v="in-kind"/>
    <s v=""/>
    <s v=""/>
    <m/>
    <s v=""/>
    <s v=""/>
    <s v="Gedo"/>
    <s v="Baardheere"/>
    <s v="Baardheere - NA-3805-R07-011"/>
    <m/>
    <s v="Urban"/>
    <s v="Planned"/>
    <s v="1 month"/>
    <d v="2019-11-15T00:00:00"/>
    <d v="2020-12-30T00:00:00"/>
    <n v="2.3399350000000001"/>
    <n v="42.285981"/>
    <s v="Newly Displaced"/>
    <n v="20400"/>
    <n v="20400"/>
    <n v="3400"/>
    <n v="3510"/>
    <n v="4028"/>
    <n v="5989"/>
    <n v="6873"/>
    <s v="Flood"/>
    <s v="Funded by DFID (Gedo) and Irish Aid (Lower Shabelle)"/>
    <m/>
    <m/>
    <s v=""/>
    <s v=""/>
    <s v=""/>
    <s v=""/>
    <s v=""/>
    <x v="11"/>
    <x v="15"/>
    <x v="1"/>
    <x v="8"/>
    <x v="0"/>
    <x v="2"/>
    <x v="0"/>
    <x v="1"/>
    <x v="1"/>
    <x v="9"/>
    <x v="34"/>
    <x v="0"/>
    <x v="15"/>
    <x v="22"/>
    <x v="1"/>
    <x v="0"/>
    <n v="20400"/>
    <n v="3400"/>
    <n v="4028"/>
    <n v="3510"/>
    <n v="6873"/>
    <n v="6873"/>
    <x v="1"/>
    <x v="1"/>
    <x v="0"/>
    <x v="0"/>
    <x v="1"/>
    <x v="570"/>
    <x v="1"/>
  </r>
  <r>
    <s v="Shelter/ NFI"/>
    <s v="Direct Aid Kuwait"/>
    <s v="Direct Aid Somalia"/>
    <s v="Emergency shelter"/>
    <s v="Distribution of emegency shelter kit to recently conflict affected people in Kahda IDPs"/>
    <s v="Kuwaiti Society"/>
    <s v="in-kind"/>
    <s v=""/>
    <s v=""/>
    <m/>
    <s v=""/>
    <s v=""/>
    <s v="Bay"/>
    <s v="Baidoa"/>
    <s v="Baidoa/Isha/Laanta 5Aad - NA-3802-X04-008"/>
    <m/>
    <s v="Urban"/>
    <s v="Planned"/>
    <s v="1 Month"/>
    <d v="2019-07-01T00:00:00"/>
    <d v="2020-12-30T00:00:00"/>
    <n v="3.1082700000000001"/>
    <n v="43.658279999999998"/>
    <s v="Newly Displaced"/>
    <n v="6000"/>
    <n v="6000"/>
    <n v="1000"/>
    <n v="892"/>
    <n v="972"/>
    <n v="1979"/>
    <n v="2156"/>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s v=""/>
    <x v="10"/>
    <x v="11"/>
    <x v="3"/>
    <x v="7"/>
    <x v="1"/>
    <x v="2"/>
    <x v="0"/>
    <x v="1"/>
    <x v="1"/>
    <x v="4"/>
    <x v="4"/>
    <x v="0"/>
    <x v="24"/>
    <x v="22"/>
    <x v="1"/>
    <x v="0"/>
    <n v="6000"/>
    <n v="1000"/>
    <n v="972"/>
    <n v="892"/>
    <n v="2156"/>
    <n v="2156"/>
    <x v="1"/>
    <x v="1"/>
    <x v="0"/>
    <x v="0"/>
    <x v="1"/>
    <x v="571"/>
    <x v="0"/>
  </r>
  <r>
    <s v="Shelter/ NFI"/>
    <s v="NRC"/>
    <s v="NRC "/>
    <s v="Durable shelter"/>
    <s v="Construction of 450 permanent Shelters (two-room shelters with Veranda)"/>
    <s v="DFID DS"/>
    <s v="in-kind"/>
    <s v=""/>
    <s v=""/>
    <m/>
    <s v=""/>
    <s v=""/>
    <s v="Lower Juba"/>
    <s v="Kismayo"/>
    <s v="Kismayo - SA-3801-J13-001"/>
    <m/>
    <s v="Urban"/>
    <s v="Planned"/>
    <s v="49 Months"/>
    <d v="2018-08-01T00:00:00"/>
    <d v="2022-07-31T00:00:00"/>
    <n v="-0.36029"/>
    <n v="42.546261000000001"/>
    <s v="Newly Displaced"/>
    <n v="2700"/>
    <n v="2700"/>
    <n v="450"/>
    <n v="439"/>
    <n v="497"/>
    <n v="828"/>
    <n v="936"/>
    <s v="Conflict/Insecurity/human rights violations"/>
    <s v="Coordination is ongoing"/>
    <m/>
    <m/>
    <s v="-nothing significant to report"/>
    <s v="-nothing significant to report"/>
    <s v="-nothing significant to report"/>
    <s v="Low"/>
    <s v=""/>
    <x v="3"/>
    <x v="3"/>
    <x v="7"/>
    <x v="16"/>
    <x v="3"/>
    <x v="2"/>
    <x v="0"/>
    <x v="1"/>
    <x v="1"/>
    <x v="2"/>
    <x v="2"/>
    <x v="0"/>
    <x v="0"/>
    <x v="25"/>
    <x v="3"/>
    <x v="0"/>
    <n v="2700"/>
    <n v="450"/>
    <n v="497"/>
    <n v="439"/>
    <n v="936"/>
    <n v="936"/>
    <x v="1"/>
    <x v="1"/>
    <x v="0"/>
    <x v="0"/>
    <x v="1"/>
    <x v="572"/>
    <x v="0"/>
  </r>
  <r>
    <s v="Shelter/ NFI"/>
    <s v="ACF"/>
    <s v="Juba Foundation"/>
    <s v="Emergency shelter"/>
    <s v="Distribution of plastic sheets(Tarpaulins),Mosquito nets"/>
    <s v="ECHO"/>
    <s v="in-kind"/>
    <s v=""/>
    <s v=""/>
    <m/>
    <s v=""/>
    <s v=""/>
    <s v="Lower Shabelle"/>
    <s v="Afgooye"/>
    <s v="Afgooye/Caytire - NA-3807-W03-013"/>
    <m/>
    <s v="Rural"/>
    <s v="Planned"/>
    <s v="2days"/>
    <d v="2020-08-01T00:00:00"/>
    <d v="2020-12-30T00:00:00"/>
    <n v="2.1465700000000001"/>
    <n v="45.11889"/>
    <s v="Newly Displaced"/>
    <n v="272"/>
    <n v="272"/>
    <n v="272"/>
    <n v="41"/>
    <n v="50"/>
    <n v="82"/>
    <n v="99"/>
    <s v="Flood"/>
    <s v="Completed in August"/>
    <s v="No"/>
    <s v="No"/>
    <s v="-nothing significant to report"/>
    <s v="-nothing significant to report"/>
    <s v="-nothing significant to report"/>
    <s v="Low"/>
    <s v="jubafoundation@gmail.com"/>
    <x v="17"/>
    <x v="19"/>
    <x v="3"/>
    <x v="4"/>
    <x v="0"/>
    <x v="2"/>
    <x v="0"/>
    <x v="2"/>
    <x v="1"/>
    <x v="13"/>
    <x v="38"/>
    <x v="0"/>
    <x v="21"/>
    <x v="22"/>
    <x v="1"/>
    <x v="0"/>
    <n v="272"/>
    <n v="272"/>
    <n v="50"/>
    <n v="41"/>
    <n v="99"/>
    <n v="99"/>
    <x v="1"/>
    <x v="1"/>
    <x v="2"/>
    <x v="2"/>
    <x v="1"/>
    <x v="573"/>
    <x v="0"/>
  </r>
  <r>
    <s v="Shelter/ NFI"/>
    <s v="ACF"/>
    <s v="Juba Foundation"/>
    <s v="Emergency shelter"/>
    <s v="Distribution of plastic sheets(Tarpaulins),Mosquito nets"/>
    <s v="ECHO"/>
    <s v="in-kind"/>
    <s v=""/>
    <s v=""/>
    <m/>
    <s v=""/>
    <s v=""/>
    <s v="Lower Shabelle"/>
    <s v="Afgooye"/>
    <s v="Afgooye - NA-3807-W03-007"/>
    <m/>
    <s v="Rural"/>
    <s v="Planned"/>
    <s v="2days"/>
    <d v="2020-08-01T00:00:00"/>
    <d v="2020-12-30T00:00:00"/>
    <n v="2.1415799999999998"/>
    <n v="45.118698000000002"/>
    <s v="Newly Displaced"/>
    <n v="392"/>
    <n v="392"/>
    <n v="392"/>
    <n v="59"/>
    <n v="72"/>
    <n v="118"/>
    <n v="143"/>
    <s v="Flood"/>
    <s v="Completed in August"/>
    <s v="No"/>
    <s v="No"/>
    <s v="-nothing significant to report"/>
    <s v="-nothing significant to report"/>
    <s v="-nothing significant to report"/>
    <s v="Low"/>
    <s v=""/>
    <x v="17"/>
    <x v="19"/>
    <x v="3"/>
    <x v="4"/>
    <x v="0"/>
    <x v="2"/>
    <x v="0"/>
    <x v="2"/>
    <x v="1"/>
    <x v="13"/>
    <x v="38"/>
    <x v="0"/>
    <x v="21"/>
    <x v="22"/>
    <x v="1"/>
    <x v="0"/>
    <n v="392"/>
    <n v="392"/>
    <n v="72"/>
    <n v="59"/>
    <n v="143"/>
    <n v="143"/>
    <x v="1"/>
    <x v="1"/>
    <x v="2"/>
    <x v="2"/>
    <x v="1"/>
    <x v="574"/>
    <x v="0"/>
  </r>
  <r>
    <s v="Shelter/ NFI"/>
    <s v="ACF"/>
    <s v="Juba Foundation"/>
    <s v="Emergency shelter"/>
    <s v="Distribution of plastic sheets(Tarpaulins),Mosquito nets"/>
    <s v="ECHO"/>
    <s v="in-kind"/>
    <s v=""/>
    <s v=""/>
    <m/>
    <s v=""/>
    <s v=""/>
    <s v="Lower Shabelle"/>
    <s v="Afgooye"/>
    <s v="Afgooye/Caytire - NA-3807-W03-013"/>
    <m/>
    <s v="Rural"/>
    <s v="Planned"/>
    <s v="2days"/>
    <d v="2020-08-01T00:00:00"/>
    <d v="2020-12-30T00:00:00"/>
    <n v="2.1465700000000001"/>
    <n v="45.11889"/>
    <s v="Newly Displaced"/>
    <n v="428"/>
    <n v="428"/>
    <n v="428"/>
    <n v="64"/>
    <n v="78"/>
    <n v="129"/>
    <n v="156"/>
    <s v="Flood"/>
    <s v="Completed in August"/>
    <s v="No"/>
    <s v="No"/>
    <s v="-nothing significant to report"/>
    <s v="-nothing significant to report"/>
    <s v="-nothing significant to report"/>
    <s v="Low"/>
    <s v=""/>
    <x v="17"/>
    <x v="19"/>
    <x v="3"/>
    <x v="4"/>
    <x v="0"/>
    <x v="2"/>
    <x v="0"/>
    <x v="2"/>
    <x v="1"/>
    <x v="13"/>
    <x v="38"/>
    <x v="0"/>
    <x v="21"/>
    <x v="22"/>
    <x v="1"/>
    <x v="0"/>
    <n v="428"/>
    <n v="428"/>
    <n v="78"/>
    <n v="64"/>
    <n v="156"/>
    <n v="156"/>
    <x v="1"/>
    <x v="1"/>
    <x v="2"/>
    <x v="2"/>
    <x v="1"/>
    <x v="575"/>
    <x v="0"/>
  </r>
  <r>
    <s v="Shelter/ NFI"/>
    <s v="ACF"/>
    <s v="Juba Foundation"/>
    <s v="Emergency shelter"/>
    <s v="Distribution of plastic sheets(Tarpaulins),Mosquito nets"/>
    <s v="ECHO"/>
    <s v="in-kind"/>
    <s v=""/>
    <s v=""/>
    <m/>
    <s v=""/>
    <s v=""/>
    <s v="Lower Shabelle"/>
    <s v="Afgooye"/>
    <s v="Afgooye - NA-3807-W03-007"/>
    <m/>
    <s v="Rural"/>
    <s v="Planned"/>
    <s v="2days"/>
    <d v="2020-08-01T00:00:00"/>
    <d v="2020-12-30T00:00:00"/>
    <n v="2.1415799999999998"/>
    <n v="45.118698000000002"/>
    <s v="Newly Displaced"/>
    <n v="192"/>
    <n v="192"/>
    <n v="192"/>
    <n v="29"/>
    <n v="35"/>
    <n v="58"/>
    <n v="70"/>
    <s v="Flood"/>
    <s v="Completed in August"/>
    <s v="No"/>
    <s v="No"/>
    <s v="-nothing significant to report"/>
    <s v="-nothing significant to report"/>
    <s v="-nothing significant to report"/>
    <s v="Low"/>
    <s v=""/>
    <x v="17"/>
    <x v="19"/>
    <x v="3"/>
    <x v="4"/>
    <x v="0"/>
    <x v="2"/>
    <x v="0"/>
    <x v="2"/>
    <x v="1"/>
    <x v="13"/>
    <x v="38"/>
    <x v="0"/>
    <x v="21"/>
    <x v="22"/>
    <x v="1"/>
    <x v="0"/>
    <n v="192"/>
    <n v="192"/>
    <n v="35"/>
    <n v="29"/>
    <n v="70"/>
    <n v="70"/>
    <x v="1"/>
    <x v="1"/>
    <x v="2"/>
    <x v="2"/>
    <x v="1"/>
    <x v="576"/>
    <x v="0"/>
  </r>
  <r>
    <s v="Shelter/ NFI"/>
    <s v="ACF"/>
    <s v="Juba Foundation"/>
    <s v="Emergency shelter"/>
    <s v="Distribution of plastic sheets(Tarpaulins),Mosquito nets"/>
    <s v="ECHO"/>
    <s v="in-kind"/>
    <s v=""/>
    <s v=""/>
    <m/>
    <s v=""/>
    <s v=""/>
    <s v="Lower Shabelle"/>
    <s v="Afgooye"/>
    <s v="Afgooye - NA-3807-W03-007"/>
    <m/>
    <s v="Rural"/>
    <s v="Planned"/>
    <s v="2days"/>
    <d v="2020-08-01T00:00:00"/>
    <d v="2020-12-30T00:00:00"/>
    <n v="2.1415799999999998"/>
    <n v="45.118698000000002"/>
    <s v="Newly Displaced"/>
    <n v="460"/>
    <n v="460"/>
    <n v="460"/>
    <n v="69"/>
    <n v="84"/>
    <n v="139"/>
    <n v="168"/>
    <s v="Flood"/>
    <s v="Completed in August"/>
    <s v="No"/>
    <s v="No"/>
    <s v="-nothing significant to report"/>
    <s v="-nothing significant to report"/>
    <s v="-nothing significant to report"/>
    <s v="Low"/>
    <s v=""/>
    <x v="17"/>
    <x v="19"/>
    <x v="3"/>
    <x v="4"/>
    <x v="0"/>
    <x v="2"/>
    <x v="0"/>
    <x v="2"/>
    <x v="1"/>
    <x v="13"/>
    <x v="38"/>
    <x v="0"/>
    <x v="21"/>
    <x v="22"/>
    <x v="1"/>
    <x v="0"/>
    <n v="460"/>
    <n v="460"/>
    <n v="84"/>
    <n v="69"/>
    <n v="168"/>
    <n v="168"/>
    <x v="1"/>
    <x v="1"/>
    <x v="2"/>
    <x v="2"/>
    <x v="1"/>
    <x v="577"/>
    <x v="0"/>
  </r>
  <r>
    <s v="Shelter/ NFI"/>
    <s v="ACF"/>
    <s v="Juba Foundation"/>
    <s v="Emergency shelter"/>
    <s v="Distribution of plastic sheets(Tarpaulins),Mosquito nets"/>
    <s v="ECHO"/>
    <s v="in-kind"/>
    <s v=""/>
    <s v=""/>
    <m/>
    <s v=""/>
    <s v=""/>
    <s v="Lower Shabelle"/>
    <s v="Afgooye"/>
    <s v="Afgooye - NA-3807-W03-007"/>
    <m/>
    <s v="Rural"/>
    <s v="Planned"/>
    <s v="2days"/>
    <d v="2020-08-01T00:00:00"/>
    <d v="2020-12-30T00:00:00"/>
    <n v="2.1415799999999998"/>
    <n v="45.118698000000002"/>
    <s v="Newly Displaced"/>
    <n v="336"/>
    <n v="336"/>
    <n v="336"/>
    <n v="51"/>
    <n v="61"/>
    <n v="101"/>
    <n v="123"/>
    <s v="Flood"/>
    <s v="Completed in August"/>
    <s v="No"/>
    <s v="No"/>
    <s v="-nothing significant to report"/>
    <s v="-nothing significant to report"/>
    <s v="-nothing significant to report"/>
    <s v="Low"/>
    <s v=""/>
    <x v="17"/>
    <x v="19"/>
    <x v="3"/>
    <x v="4"/>
    <x v="0"/>
    <x v="2"/>
    <x v="0"/>
    <x v="2"/>
    <x v="1"/>
    <x v="13"/>
    <x v="38"/>
    <x v="0"/>
    <x v="21"/>
    <x v="22"/>
    <x v="1"/>
    <x v="0"/>
    <n v="336"/>
    <n v="336"/>
    <n v="61"/>
    <n v="51"/>
    <n v="123"/>
    <n v="123"/>
    <x v="1"/>
    <x v="1"/>
    <x v="2"/>
    <x v="2"/>
    <x v="1"/>
    <x v="578"/>
    <x v="0"/>
  </r>
  <r>
    <s v="Shelter/ NFI"/>
    <s v="ACF"/>
    <s v="Juba Foundation"/>
    <s v="Emergency shelter"/>
    <s v="distribution of plastic sheets(Tarpaulins),Mosquito nets"/>
    <s v="ECHO"/>
    <s v="in-kind"/>
    <s v=""/>
    <s v=""/>
    <m/>
    <s v=""/>
    <s v=""/>
    <s v="Lower Shabelle"/>
    <s v="Afgooye"/>
    <s v="Afgooye/Raqeyle - NA-3807-W03-012"/>
    <m/>
    <s v="Rural"/>
    <s v="Planned"/>
    <s v="2days"/>
    <d v="2020-08-01T00:00:00"/>
    <d v="2020-12-30T00:00:00"/>
    <n v="2.1461199999999998"/>
    <n v="45.113939999999999"/>
    <s v="Newly Displaced"/>
    <n v="152"/>
    <n v="152"/>
    <n v="152"/>
    <n v="23"/>
    <n v="28"/>
    <n v="46"/>
    <n v="56"/>
    <s v="Flood"/>
    <s v="Completed in August"/>
    <s v="No"/>
    <s v="No"/>
    <s v="-nothing significant to report"/>
    <s v="-nothing significant to report"/>
    <s v="-nothing significant to report"/>
    <s v="Low"/>
    <s v=""/>
    <x v="17"/>
    <x v="19"/>
    <x v="3"/>
    <x v="4"/>
    <x v="0"/>
    <x v="2"/>
    <x v="0"/>
    <x v="2"/>
    <x v="1"/>
    <x v="13"/>
    <x v="38"/>
    <x v="0"/>
    <x v="21"/>
    <x v="22"/>
    <x v="1"/>
    <x v="0"/>
    <n v="152"/>
    <n v="152"/>
    <n v="28"/>
    <n v="23"/>
    <n v="56"/>
    <n v="56"/>
    <x v="1"/>
    <x v="1"/>
    <x v="2"/>
    <x v="2"/>
    <x v="1"/>
    <x v="579"/>
    <x v="0"/>
  </r>
  <r>
    <s v="Shelter/ NFI"/>
    <s v="UNHCR"/>
    <s v="INTERSOS"/>
    <s v="Durable shelter"/>
    <s v="107 Permanent Shelters Construction(Two- roomed shelters"/>
    <s v="Unknown"/>
    <s v="in-kind"/>
    <s v=""/>
    <s v=""/>
    <m/>
    <s v=""/>
    <s v=""/>
    <s v="Bay"/>
    <s v="Baidoa"/>
    <s v="Berdale - NA-3801-U27-004"/>
    <m/>
    <s v="Urban"/>
    <s v="Planned"/>
    <s v="45 Months"/>
    <d v="2020-05-01T00:00:00"/>
    <d v="2020-12-30T00:00:00"/>
    <n v="3.2143670000000002"/>
    <n v="43.198048"/>
    <s v="Refugee Returnee"/>
    <n v="642"/>
    <n v="642"/>
    <n v="107"/>
    <n v="95"/>
    <n v="104"/>
    <n v="212"/>
    <n v="231"/>
    <s v="Protracted displacement"/>
    <s v=""/>
    <m/>
    <m/>
    <s v=""/>
    <s v=""/>
    <s v=""/>
    <s v=""/>
    <s v=""/>
    <x v="1"/>
    <x v="13"/>
    <x v="7"/>
    <x v="1"/>
    <x v="4"/>
    <x v="2"/>
    <x v="1"/>
    <x v="1"/>
    <x v="1"/>
    <x v="4"/>
    <x v="4"/>
    <x v="0"/>
    <x v="18"/>
    <x v="22"/>
    <x v="1"/>
    <x v="0"/>
    <n v="642"/>
    <n v="107"/>
    <n v="104"/>
    <n v="95"/>
    <n v="231"/>
    <n v="231"/>
    <x v="1"/>
    <x v="1"/>
    <x v="0"/>
    <x v="0"/>
    <x v="1"/>
    <x v="580"/>
    <x v="0"/>
  </r>
  <r>
    <s v="Shelter/ NFI"/>
    <s v="UNHCR"/>
    <s v="UNHCR"/>
    <s v="NFI NON kits "/>
    <s v="500 Portable Solar Lamps in Warehouse in Mogadishu"/>
    <s v="Unknown"/>
    <s v="in-kind"/>
    <s v=""/>
    <s v=""/>
    <m/>
    <s v=""/>
    <s v=""/>
    <s v="Banadir"/>
    <s v="Mogadishu"/>
    <s v="Mogadishu - NA-3807-Z08-001"/>
    <m/>
    <s v="Mixed"/>
    <s v="Planned"/>
    <s v="6 months"/>
    <d v="2020-01-01T00:00:00"/>
    <d v="2020-12-31T00:00:00"/>
    <n v="2.0413899999999998"/>
    <n v="45.333720999999997"/>
    <s v="Protracted IDP"/>
    <n v="3000"/>
    <n v="3000"/>
    <n v="500"/>
    <n v="499"/>
    <n v="532"/>
    <n v="953"/>
    <n v="1016"/>
    <s v="Conflict/Insecurity/human rights violations"/>
    <s v=""/>
    <m/>
    <m/>
    <s v=""/>
    <s v=""/>
    <s v=""/>
    <s v=""/>
    <s v=""/>
    <x v="1"/>
    <x v="8"/>
    <x v="6"/>
    <x v="1"/>
    <x v="3"/>
    <x v="2"/>
    <x v="2"/>
    <x v="0"/>
    <x v="1"/>
    <x v="7"/>
    <x v="9"/>
    <x v="0"/>
    <x v="25"/>
    <x v="22"/>
    <x v="1"/>
    <x v="0"/>
    <n v="3000"/>
    <n v="500"/>
    <n v="532"/>
    <n v="499"/>
    <n v="1016"/>
    <n v="1016"/>
    <x v="1"/>
    <x v="1"/>
    <x v="0"/>
    <x v="0"/>
    <x v="1"/>
    <x v="581"/>
    <x v="1"/>
  </r>
  <r>
    <s v="Shelter/ NFI"/>
    <s v="UNHCR"/>
    <s v="UNHCR"/>
    <s v="Transitional shelter"/>
    <s v="528 Refugee Housing Units, on permanent foundations in Baidoa/Mogadishu."/>
    <s v="Unknown"/>
    <s v="in-kind"/>
    <s v=""/>
    <s v=""/>
    <m/>
    <s v=""/>
    <s v=""/>
    <s v="Bay"/>
    <s v="Baidoa"/>
    <s v="Baidoa - NA-3802-X04-001"/>
    <m/>
    <s v="Urban"/>
    <s v="Planned"/>
    <s v="12 Months"/>
    <d v="2020-01-01T00:00:00"/>
    <d v="2020-12-31T00:00:00"/>
    <n v="3.1171799999999998"/>
    <n v="43.646900000000002"/>
    <s v="Refugee Returnee"/>
    <n v="3168"/>
    <n v="3168"/>
    <n v="528"/>
    <n v="471"/>
    <n v="513"/>
    <n v="1045"/>
    <n v="1138"/>
    <s v="Protracted displacement"/>
    <s v=""/>
    <m/>
    <m/>
    <s v=""/>
    <s v=""/>
    <s v=""/>
    <s v=""/>
    <s v=""/>
    <x v="1"/>
    <x v="8"/>
    <x v="4"/>
    <x v="1"/>
    <x v="4"/>
    <x v="2"/>
    <x v="1"/>
    <x v="1"/>
    <x v="1"/>
    <x v="4"/>
    <x v="4"/>
    <x v="0"/>
    <x v="25"/>
    <x v="22"/>
    <x v="1"/>
    <x v="0"/>
    <n v="3168"/>
    <n v="528"/>
    <n v="513"/>
    <n v="471"/>
    <n v="1138"/>
    <n v="1138"/>
    <x v="1"/>
    <x v="1"/>
    <x v="0"/>
    <x v="0"/>
    <x v="1"/>
    <x v="582"/>
    <x v="0"/>
  </r>
  <r>
    <s v="Shelter/ NFI"/>
    <s v="UNHCR"/>
    <s v="UNHCR"/>
    <s v="Emergency shelter"/>
    <s v="140 Family Tents in the warehouse in  Hargeisa "/>
    <s v="Unknown"/>
    <s v="in-kind"/>
    <s v=""/>
    <s v=""/>
    <m/>
    <s v=""/>
    <s v=""/>
    <s v="Woqooyi Galbeed"/>
    <s v="Hargeysa"/>
    <s v="Hargeysa - NC-3810-L13-019"/>
    <m/>
    <s v="Urban"/>
    <s v="Planned"/>
    <s v="12 Months"/>
    <d v="2020-01-01T00:00:00"/>
    <d v="2020-12-31T00:00:00"/>
    <n v="9.5597499999999993"/>
    <n v="44.066780000000001"/>
    <s v="Newly Displaced"/>
    <n v="840"/>
    <n v="840"/>
    <n v="140"/>
    <n v="168"/>
    <n v="182"/>
    <n v="235"/>
    <n v="255"/>
    <s v="Protracted displacement"/>
    <s v=""/>
    <m/>
    <m/>
    <s v=""/>
    <s v=""/>
    <s v=""/>
    <s v=""/>
    <s v=""/>
    <x v="1"/>
    <x v="8"/>
    <x v="3"/>
    <x v="1"/>
    <x v="4"/>
    <x v="2"/>
    <x v="0"/>
    <x v="1"/>
    <x v="1"/>
    <x v="10"/>
    <x v="14"/>
    <x v="0"/>
    <x v="25"/>
    <x v="22"/>
    <x v="1"/>
    <x v="0"/>
    <n v="840"/>
    <n v="140"/>
    <n v="182"/>
    <n v="168"/>
    <n v="255"/>
    <n v="255"/>
    <x v="1"/>
    <x v="1"/>
    <x v="0"/>
    <x v="0"/>
    <x v="1"/>
    <x v="583"/>
    <x v="0"/>
  </r>
  <r>
    <s v="Shelter/ NFI"/>
    <s v="UNHCR"/>
    <s v="UNHCR"/>
    <s v="NFI NON kits "/>
    <s v="1,500 Solar Lamps, portable Led in warehouse in  Hargeisa "/>
    <s v="Unknown"/>
    <s v="in-kind"/>
    <s v=""/>
    <s v=""/>
    <m/>
    <s v=""/>
    <s v=""/>
    <s v="Woqooyi Galbeed"/>
    <s v="Hargeysa"/>
    <s v="Hargeysa - NC-3810-L13-019"/>
    <m/>
    <s v="Urban"/>
    <s v="Planned"/>
    <s v="12 Months"/>
    <d v="2020-01-01T00:00:00"/>
    <d v="2020-12-31T00:00:00"/>
    <n v="9.5597499999999993"/>
    <n v="44.066780000000001"/>
    <s v="Newly Displaced"/>
    <n v="9000"/>
    <n v="9000"/>
    <n v="1500"/>
    <n v="1803"/>
    <n v="1955"/>
    <n v="2515"/>
    <n v="2727"/>
    <s v="Protracted displacement"/>
    <s v=""/>
    <m/>
    <m/>
    <s v=""/>
    <s v=""/>
    <s v=""/>
    <s v=""/>
    <s v=""/>
    <x v="1"/>
    <x v="8"/>
    <x v="6"/>
    <x v="1"/>
    <x v="4"/>
    <x v="2"/>
    <x v="0"/>
    <x v="1"/>
    <x v="1"/>
    <x v="10"/>
    <x v="14"/>
    <x v="0"/>
    <x v="25"/>
    <x v="22"/>
    <x v="1"/>
    <x v="0"/>
    <n v="9000"/>
    <n v="1500"/>
    <n v="1955"/>
    <n v="1803"/>
    <n v="2727"/>
    <n v="2727"/>
    <x v="1"/>
    <x v="1"/>
    <x v="0"/>
    <x v="0"/>
    <x v="1"/>
    <x v="584"/>
    <x v="1"/>
  </r>
  <r>
    <s v="Shelter/ NFI"/>
    <s v="VAD"/>
    <s v="VAD"/>
    <s v="Emergency shelter"/>
    <s v="Need for Emergency Shelter "/>
    <s v=""/>
    <s v="in-kind"/>
    <s v=""/>
    <s v=""/>
    <m/>
    <s v=""/>
    <s v=""/>
    <s v="Banadir"/>
    <s v="Mogadishu"/>
    <s v="Mogadishu - NA-3807-Z08-001"/>
    <m/>
    <s v="Rural"/>
    <s v="Planned"/>
    <s v="2Months"/>
    <d v="2020-11-15T00:00:00"/>
    <d v="2021-01-15T00:00:00"/>
    <n v="2.0413899999999998"/>
    <n v="45.333720999999997"/>
    <s v="Protracted IDP"/>
    <n v="1500"/>
    <n v="1500"/>
    <n v="250"/>
    <n v="249"/>
    <n v="266"/>
    <n v="477"/>
    <n v="508"/>
    <s v="Flood"/>
    <s v="Aqab Dheer is Host Communicty Central Located in kahda wich contains two ( Aya-ayow and Arjeegley)"/>
    <s v="No"/>
    <s v="No"/>
    <s v=""/>
    <s v=""/>
    <s v="Here we don't have Kaxda District as one of the districts project is targeting then we used Mogadishu instead."/>
    <s v=""/>
    <s v="vad.org@hotmail.com"/>
    <x v="16"/>
    <x v="24"/>
    <x v="3"/>
    <x v="20"/>
    <x v="0"/>
    <x v="2"/>
    <x v="2"/>
    <x v="2"/>
    <x v="1"/>
    <x v="7"/>
    <x v="9"/>
    <x v="0"/>
    <x v="27"/>
    <x v="26"/>
    <x v="2"/>
    <x v="0"/>
    <n v="1500"/>
    <n v="250"/>
    <n v="266"/>
    <n v="249"/>
    <n v="508"/>
    <n v="508"/>
    <x v="1"/>
    <x v="1"/>
    <x v="2"/>
    <x v="2"/>
    <x v="1"/>
    <x v="585"/>
    <x v="0"/>
  </r>
  <r>
    <s v="Shelter/ NFI"/>
    <s v="VAD"/>
    <s v="VAD"/>
    <s v="Emergency shelter"/>
    <s v="Need for Emergency Shelter "/>
    <s v=""/>
    <s v="in-kind"/>
    <s v=""/>
    <s v=""/>
    <m/>
    <s v=""/>
    <s v=""/>
    <s v="Banadir"/>
    <s v="Mogadishu"/>
    <s v="Mogadishu - NA-3807-Z08-001"/>
    <m/>
    <s v="Rural"/>
    <s v="Planned"/>
    <s v="2Months"/>
    <d v="2020-11-15T00:00:00"/>
    <d v="2021-01-15T00:00:00"/>
    <n v="2.0413899999999998"/>
    <n v="45.333720999999997"/>
    <s v="Protracted IDP"/>
    <n v="2400"/>
    <n v="2400"/>
    <n v="400"/>
    <n v="399"/>
    <n v="425"/>
    <n v="763"/>
    <n v="813"/>
    <s v="Flood"/>
    <s v="Towfiiq Umberella  is Host Communicty Central Located in kahda wich contains( kamil,golool dheere,maryamo)"/>
    <s v="No"/>
    <s v="No"/>
    <s v=""/>
    <s v=""/>
    <s v="Here we don't have Kaxda District as one of the districts project is targeting then we used Mogadishu instead."/>
    <s v=""/>
    <s v="vad.org@hotmail.com"/>
    <x v="16"/>
    <x v="24"/>
    <x v="3"/>
    <x v="20"/>
    <x v="0"/>
    <x v="2"/>
    <x v="2"/>
    <x v="2"/>
    <x v="1"/>
    <x v="7"/>
    <x v="9"/>
    <x v="0"/>
    <x v="27"/>
    <x v="26"/>
    <x v="2"/>
    <x v="0"/>
    <n v="2400"/>
    <n v="400"/>
    <n v="425"/>
    <n v="399"/>
    <n v="813"/>
    <n v="813"/>
    <x v="1"/>
    <x v="1"/>
    <x v="2"/>
    <x v="2"/>
    <x v="1"/>
    <x v="586"/>
    <x v="0"/>
  </r>
  <r>
    <s v="Shelter/ NFI"/>
    <s v="VAD"/>
    <s v="VAD"/>
    <s v="NFI kits "/>
    <s v="Distribution of NFI s Kits"/>
    <s v=""/>
    <s v="in-kind"/>
    <s v=""/>
    <s v=""/>
    <m/>
    <s v=""/>
    <s v=""/>
    <s v="Banadir"/>
    <s v="Mogadishu"/>
    <s v="Mogadishu - NA-3807-Z08-001"/>
    <m/>
    <s v="Mixed"/>
    <s v="Planned"/>
    <s v="2Months"/>
    <d v="2020-11-15T00:00:00"/>
    <d v="2021-01-15T00:00:00"/>
    <n v="2.0413899999999998"/>
    <n v="45.333720999999997"/>
    <s v="Protracted IDP"/>
    <n v="2520"/>
    <n v="2520"/>
    <n v="420"/>
    <n v="419"/>
    <n v="447"/>
    <n v="801"/>
    <n v="854"/>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16"/>
    <x v="24"/>
    <x v="1"/>
    <x v="20"/>
    <x v="3"/>
    <x v="2"/>
    <x v="2"/>
    <x v="0"/>
    <x v="1"/>
    <x v="7"/>
    <x v="9"/>
    <x v="0"/>
    <x v="27"/>
    <x v="26"/>
    <x v="2"/>
    <x v="0"/>
    <n v="2520"/>
    <n v="420"/>
    <n v="447"/>
    <n v="419"/>
    <n v="854"/>
    <n v="854"/>
    <x v="1"/>
    <x v="1"/>
    <x v="2"/>
    <x v="2"/>
    <x v="1"/>
    <x v="587"/>
    <x v="1"/>
  </r>
  <r>
    <s v="Shelter/ NFI"/>
    <s v="VAD"/>
    <s v="VAD"/>
    <s v="Emergency shelter"/>
    <s v="Need for Emergency Shelter "/>
    <s v=""/>
    <s v="in-kind"/>
    <s v=""/>
    <s v=""/>
    <m/>
    <s v=""/>
    <s v=""/>
    <s v="Banadir"/>
    <s v="Mogadishu"/>
    <s v="Mogadishu - NA-3807-Z08-001"/>
    <m/>
    <s v="Rural"/>
    <s v="Planned"/>
    <s v="2Months"/>
    <d v="2020-11-15T00:00:00"/>
    <d v="2021-01-15T00:00:00"/>
    <n v="2.0413899999999998"/>
    <n v="45.333720999999997"/>
    <s v="Protracted IDP"/>
    <n v="2971"/>
    <n v="2971"/>
    <n v="494"/>
    <n v="494"/>
    <n v="526"/>
    <n v="944"/>
    <n v="1007"/>
    <s v="Flood"/>
    <s v="Fiidow IDPs Center is Host Communicty Central Located in kahda wich contains( Xalane, Cawaale ,Ciyow, Foos)"/>
    <s v="No"/>
    <s v="No"/>
    <s v=""/>
    <s v=""/>
    <s v="Here we don't have Kaxda District as one of the districts project is targeting then we used Mogadishu instead."/>
    <s v=""/>
    <s v=""/>
    <x v="16"/>
    <x v="24"/>
    <x v="3"/>
    <x v="20"/>
    <x v="0"/>
    <x v="2"/>
    <x v="2"/>
    <x v="2"/>
    <x v="1"/>
    <x v="7"/>
    <x v="9"/>
    <x v="0"/>
    <x v="27"/>
    <x v="26"/>
    <x v="2"/>
    <x v="0"/>
    <n v="2971"/>
    <n v="494"/>
    <n v="526"/>
    <n v="494"/>
    <n v="1007"/>
    <n v="1007"/>
    <x v="1"/>
    <x v="1"/>
    <x v="2"/>
    <x v="2"/>
    <x v="1"/>
    <x v="588"/>
    <x v="0"/>
  </r>
  <r>
    <s v="Shelter/ NFI"/>
    <s v="VAD"/>
    <s v="VAD"/>
    <s v="Emergency shelter"/>
    <s v="Need for Emergency Shelter "/>
    <s v=""/>
    <s v="in-kind"/>
    <s v=""/>
    <s v=""/>
    <m/>
    <s v=""/>
    <s v=""/>
    <s v="Banadir"/>
    <s v="Mogadishu"/>
    <s v="Mogadishu - NA-3807-Z08-001"/>
    <m/>
    <s v="Rural"/>
    <s v="Planned"/>
    <s v="2Months"/>
    <d v="2020-11-16T00:00:00"/>
    <d v="2021-01-16T00:00:00"/>
    <n v="2.0413899999999998"/>
    <n v="45.333720999999997"/>
    <s v="Protracted IDP"/>
    <n v="1260"/>
    <n v="1260"/>
    <n v="180"/>
    <n v="209"/>
    <n v="223"/>
    <n v="400"/>
    <n v="427"/>
    <s v="Flood"/>
    <s v="Imaan IDPs Center is Host Communicty Central Located in kahda wich contains( Gallad,Wardheere,Xiingaduud))"/>
    <s v="No"/>
    <s v="No"/>
    <s v=""/>
    <s v=""/>
    <s v="Here we don't have Kaxda District as one of the districts project is targeting then we used Mogadishu instead."/>
    <s v=""/>
    <s v="vad.org@hotmail.com"/>
    <x v="16"/>
    <x v="24"/>
    <x v="3"/>
    <x v="20"/>
    <x v="0"/>
    <x v="2"/>
    <x v="2"/>
    <x v="2"/>
    <x v="1"/>
    <x v="7"/>
    <x v="9"/>
    <x v="0"/>
    <x v="27"/>
    <x v="26"/>
    <x v="2"/>
    <x v="0"/>
    <n v="1260"/>
    <n v="180"/>
    <n v="223"/>
    <n v="209"/>
    <n v="427"/>
    <n v="427"/>
    <x v="1"/>
    <x v="1"/>
    <x v="2"/>
    <x v="2"/>
    <x v="1"/>
    <x v="589"/>
    <x v="0"/>
  </r>
  <r>
    <s v="Shelter/ NFI"/>
    <s v="VAD"/>
    <s v="VAD"/>
    <s v="Emergency shelter"/>
    <s v="Need for Emergency Shelter "/>
    <s v=""/>
    <s v="in-kind"/>
    <s v=""/>
    <s v=""/>
    <m/>
    <s v=""/>
    <s v=""/>
    <s v="Banadir"/>
    <s v="Mogadishu"/>
    <s v="Mogadishu - NA-3807-Z08-001"/>
    <m/>
    <s v="Rural"/>
    <s v="Planned"/>
    <s v="1Month"/>
    <d v="2020-09-30T00:00:00"/>
    <d v="2020-10-29T00:00:00"/>
    <n v="2.0413899999999998"/>
    <n v="45.333720999999997"/>
    <s v="Protracted IDP"/>
    <n v="1050"/>
    <n v="1050"/>
    <n v="150"/>
    <n v="175"/>
    <n v="186"/>
    <n v="334"/>
    <n v="356"/>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16"/>
    <x v="24"/>
    <x v="3"/>
    <x v="20"/>
    <x v="0"/>
    <x v="2"/>
    <x v="2"/>
    <x v="2"/>
    <x v="1"/>
    <x v="7"/>
    <x v="9"/>
    <x v="0"/>
    <x v="22"/>
    <x v="24"/>
    <x v="1"/>
    <x v="0"/>
    <n v="1050"/>
    <n v="150"/>
    <n v="186"/>
    <n v="175"/>
    <n v="356"/>
    <n v="356"/>
    <x v="1"/>
    <x v="1"/>
    <x v="2"/>
    <x v="2"/>
    <x v="1"/>
    <x v="590"/>
    <x v="0"/>
  </r>
  <r>
    <s v="Shelter/ NFI"/>
    <s v="VAD"/>
    <s v="VAD"/>
    <s v="Emergency shelter"/>
    <s v="Need for Emergency Shelter "/>
    <s v=""/>
    <s v="in-kind"/>
    <s v=""/>
    <s v=""/>
    <m/>
    <s v=""/>
    <s v=""/>
    <s v="Banadir"/>
    <s v="Mogadishu"/>
    <s v="Mogadishu - NA-3807-Z08-001"/>
    <m/>
    <s v="Rural"/>
    <s v="Planned"/>
    <s v=""/>
    <d v="2020-11-16T00:00:00"/>
    <d v="2021-01-16T00:00:00"/>
    <n v="2.0413899999999998"/>
    <n v="45.333720999999997"/>
    <s v="Protracted IDP"/>
    <n v="1540"/>
    <n v="1540"/>
    <n v="220"/>
    <n v="256"/>
    <n v="273"/>
    <n v="489"/>
    <n v="522"/>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16"/>
    <x v="24"/>
    <x v="3"/>
    <x v="20"/>
    <x v="0"/>
    <x v="2"/>
    <x v="2"/>
    <x v="2"/>
    <x v="1"/>
    <x v="7"/>
    <x v="9"/>
    <x v="0"/>
    <x v="27"/>
    <x v="26"/>
    <x v="2"/>
    <x v="0"/>
    <n v="1540"/>
    <n v="220"/>
    <n v="273"/>
    <n v="256"/>
    <n v="522"/>
    <n v="522"/>
    <x v="1"/>
    <x v="1"/>
    <x v="2"/>
    <x v="2"/>
    <x v="1"/>
    <x v="591"/>
    <x v="0"/>
  </r>
  <r>
    <s v="Shelter/ NFI"/>
    <s v="HAPEN"/>
    <s v="HAPEN"/>
    <s v="Emergency shelter"/>
    <s v="Distribution of emergency shelter kits"/>
    <s v="SHF"/>
    <s v="in-kind"/>
    <s v=""/>
    <s v=""/>
    <m/>
    <s v=""/>
    <s v=""/>
    <s v="Gedo"/>
    <s v="Doolow"/>
    <s v="Doolow - NB-3813-W02-001"/>
    <m/>
    <s v="Urban"/>
    <s v="Planned"/>
    <s v="2 Months"/>
    <d v="2020-10-01T00:00:00"/>
    <d v="2020-11-30T00:00:00"/>
    <n v="4.1619440000000001"/>
    <n v="42.094166000000001"/>
    <s v="Newly Displaced"/>
    <n v="4158"/>
    <n v="4158"/>
    <n v="693"/>
    <n v="735"/>
    <n v="832"/>
    <n v="1216"/>
    <n v="1376"/>
    <s v="Flood"/>
    <s v="Beneficiary selection completed"/>
    <s v="No"/>
    <s v="Yes"/>
    <s v="Information on selection and support given"/>
    <s v="CRFM desks, hotline"/>
    <s v=""/>
    <s v=""/>
    <s v="info@hapen-hapen.org"/>
    <x v="18"/>
    <x v="25"/>
    <x v="3"/>
    <x v="0"/>
    <x v="0"/>
    <x v="2"/>
    <x v="0"/>
    <x v="1"/>
    <x v="1"/>
    <x v="9"/>
    <x v="13"/>
    <x v="0"/>
    <x v="28"/>
    <x v="27"/>
    <x v="1"/>
    <x v="0"/>
    <n v="4158"/>
    <n v="693"/>
    <n v="832"/>
    <n v="735"/>
    <n v="1376"/>
    <n v="1376"/>
    <x v="1"/>
    <x v="1"/>
    <x v="2"/>
    <x v="1"/>
    <x v="1"/>
    <x v="592"/>
    <x v="0"/>
  </r>
  <r>
    <s v="Shelter/ NFI"/>
    <s v="HAPEN"/>
    <s v="HAPEN"/>
    <s v="Emergency shelter"/>
    <s v="Distribution of emergency shelter kits"/>
    <s v="SHF"/>
    <s v="in-kind"/>
    <s v=""/>
    <s v=""/>
    <m/>
    <s v=""/>
    <s v=""/>
    <s v="Gedo"/>
    <s v="Doolow"/>
    <s v="Doolow - NB-3813-W02-001"/>
    <m/>
    <s v="Urban"/>
    <s v="Planned"/>
    <s v="2 months"/>
    <d v="2020-10-01T00:00:00"/>
    <d v="2020-11-30T00:00:00"/>
    <n v="4.1441660000000002"/>
    <n v="42.063333"/>
    <s v="Newly Displaced"/>
    <n v="3402"/>
    <n v="3402"/>
    <n v="567"/>
    <n v="601"/>
    <n v="680"/>
    <n v="995"/>
    <n v="1126"/>
    <s v="Flood"/>
    <s v="Beneficiary selection completed"/>
    <s v="No"/>
    <s v="Yes"/>
    <s v="Information on selection and support given"/>
    <s v="CRFM desks, hotline"/>
    <s v=""/>
    <s v=""/>
    <s v="info@hapen-hapen.org"/>
    <x v="18"/>
    <x v="25"/>
    <x v="3"/>
    <x v="0"/>
    <x v="0"/>
    <x v="2"/>
    <x v="0"/>
    <x v="1"/>
    <x v="1"/>
    <x v="9"/>
    <x v="13"/>
    <x v="0"/>
    <x v="28"/>
    <x v="27"/>
    <x v="1"/>
    <x v="0"/>
    <n v="3402"/>
    <n v="567"/>
    <n v="680"/>
    <n v="601"/>
    <n v="1126"/>
    <n v="1126"/>
    <x v="1"/>
    <x v="1"/>
    <x v="2"/>
    <x v="1"/>
    <x v="1"/>
    <x v="593"/>
    <x v="0"/>
  </r>
  <r>
    <s v="Shelter/ NFI"/>
    <s v="HAPEN"/>
    <s v="HAPEN"/>
    <s v="Emergency shelter"/>
    <s v="Distribution of emergency shelter kits"/>
    <s v="SHF"/>
    <s v="in-kind"/>
    <s v=""/>
    <s v=""/>
    <m/>
    <s v=""/>
    <s v=""/>
    <s v="Gedo"/>
    <s v="Garbahaarey"/>
    <s v="Gardabeelyereey - NA-3801-W12-002"/>
    <m/>
    <s v="Urban"/>
    <s v="Planned"/>
    <s v="2 Months"/>
    <d v="2020-10-01T00:00:00"/>
    <d v="2020-11-30T00:00:00"/>
    <n v="3.3374000000000001"/>
    <n v="42.2119"/>
    <s v="Newly Displaced"/>
    <n v="1740"/>
    <n v="1740"/>
    <n v="290"/>
    <n v="307"/>
    <n v="349"/>
    <n v="508"/>
    <n v="576"/>
    <s v="Conflict/Insecurity/human rights violations"/>
    <s v="Beneficary selection ongoing"/>
    <s v="No"/>
    <s v="Yes"/>
    <s v="Information on selection and support given"/>
    <s v="CRFM desks, hotline"/>
    <s v=""/>
    <s v=""/>
    <s v="info@hapen-hapen.org"/>
    <x v="18"/>
    <x v="25"/>
    <x v="3"/>
    <x v="0"/>
    <x v="3"/>
    <x v="2"/>
    <x v="0"/>
    <x v="1"/>
    <x v="1"/>
    <x v="9"/>
    <x v="40"/>
    <x v="0"/>
    <x v="28"/>
    <x v="27"/>
    <x v="1"/>
    <x v="0"/>
    <n v="1740"/>
    <n v="290"/>
    <n v="349"/>
    <n v="307"/>
    <n v="576"/>
    <n v="576"/>
    <x v="1"/>
    <x v="1"/>
    <x v="2"/>
    <x v="1"/>
    <x v="1"/>
    <x v="594"/>
    <x v="0"/>
  </r>
  <r>
    <s v="Shelter/ NFI"/>
    <s v="HAPEN"/>
    <s v="HAPEN"/>
    <s v="Emergency shelter"/>
    <s v="Distribution of emergency shelter kits"/>
    <s v="SHF"/>
    <s v="in-kind"/>
    <s v=""/>
    <s v=""/>
    <m/>
    <s v=""/>
    <s v=""/>
    <s v="Gedo"/>
    <s v="Garbahaarey"/>
    <s v="Gardabeelyereey - NA-3801-W12-002"/>
    <m/>
    <s v="Urban"/>
    <s v="Planned"/>
    <s v="2 Months"/>
    <d v="2020-10-01T00:00:00"/>
    <d v="2020-11-30T00:00:00"/>
    <n v="3.3278099999999999"/>
    <n v="42.2211"/>
    <s v="Newly Displaced"/>
    <n v="2250"/>
    <n v="2250"/>
    <n v="375"/>
    <n v="397"/>
    <n v="451"/>
    <n v="657"/>
    <n v="745"/>
    <s v="Conflict/Insecurity/human rights violations"/>
    <s v="Beneficary selection ongoing"/>
    <s v="No"/>
    <s v="Yes"/>
    <s v="Information on selection and support given"/>
    <s v="CRFM desks, hotline"/>
    <s v=""/>
    <s v=""/>
    <s v="info@hapen-hapen.org"/>
    <x v="18"/>
    <x v="25"/>
    <x v="3"/>
    <x v="0"/>
    <x v="3"/>
    <x v="2"/>
    <x v="0"/>
    <x v="1"/>
    <x v="1"/>
    <x v="9"/>
    <x v="40"/>
    <x v="0"/>
    <x v="28"/>
    <x v="27"/>
    <x v="1"/>
    <x v="0"/>
    <n v="2250"/>
    <n v="375"/>
    <n v="451"/>
    <n v="397"/>
    <n v="745"/>
    <n v="745"/>
    <x v="1"/>
    <x v="1"/>
    <x v="2"/>
    <x v="1"/>
    <x v="1"/>
    <x v="595"/>
    <x v="0"/>
  </r>
  <r>
    <s v="Shelter/ NFI"/>
    <s v="HAPEN"/>
    <s v="HAPEN"/>
    <s v="Emergency shelter"/>
    <s v="Distribution of emergency shelter kits"/>
    <s v="SHF"/>
    <s v="in-kind"/>
    <s v=""/>
    <s v=""/>
    <m/>
    <s v=""/>
    <s v=""/>
    <s v="Gedo"/>
    <s v="Garbahaarey"/>
    <s v="Gardabeelyereey - NA-3801-W12-002"/>
    <m/>
    <s v="Urban"/>
    <s v="Planned"/>
    <s v="2 Months"/>
    <d v="2020-10-01T00:00:00"/>
    <d v="2020-11-30T00:00:00"/>
    <n v="3.3275999999999999"/>
    <n v="42.202800000000003"/>
    <s v="Newly Displaced"/>
    <n v="2460"/>
    <n v="2460"/>
    <n v="410"/>
    <n v="434"/>
    <n v="493"/>
    <n v="718"/>
    <n v="815"/>
    <s v="Conflict/Insecurity/human rights violations"/>
    <s v="Beneficary selection ongoing"/>
    <s v="No"/>
    <s v="Yes"/>
    <s v="Information on selection and support given"/>
    <s v="CRFM desks, hotline"/>
    <s v=""/>
    <s v=""/>
    <s v="info@hapen-hapen.org"/>
    <x v="18"/>
    <x v="25"/>
    <x v="3"/>
    <x v="0"/>
    <x v="3"/>
    <x v="2"/>
    <x v="0"/>
    <x v="1"/>
    <x v="1"/>
    <x v="9"/>
    <x v="40"/>
    <x v="0"/>
    <x v="28"/>
    <x v="27"/>
    <x v="1"/>
    <x v="0"/>
    <n v="2460"/>
    <n v="410"/>
    <n v="493"/>
    <n v="434"/>
    <n v="815"/>
    <n v="815"/>
    <x v="1"/>
    <x v="1"/>
    <x v="2"/>
    <x v="1"/>
    <x v="1"/>
    <x v="596"/>
    <x v="0"/>
  </r>
  <r>
    <s v="Shelter/ NFI"/>
    <s v="HAPEN"/>
    <s v="HAPEN"/>
    <s v="Emergency shelter"/>
    <s v="Distribution of emergency shelter kits"/>
    <s v="SHF"/>
    <s v="in-kind"/>
    <s v=""/>
    <s v=""/>
    <m/>
    <s v=""/>
    <s v=""/>
    <s v="Gedo"/>
    <s v="Garbahaarey"/>
    <s v="Gardabeelyereey - NA-3801-W12-002"/>
    <m/>
    <s v="Urban"/>
    <s v="Planned"/>
    <s v="2 Months"/>
    <d v="2020-10-01T00:00:00"/>
    <d v="2020-11-30T00:00:00"/>
    <n v="3.3386999999999998"/>
    <n v="42.218000000000004"/>
    <s v="Newly Displaced"/>
    <n v="1620"/>
    <n v="1620"/>
    <n v="270"/>
    <n v="286"/>
    <n v="325"/>
    <n v="473"/>
    <n v="537"/>
    <s v="Conflict/Insecurity/human rights violations"/>
    <s v="Beneficary selection ongoing"/>
    <s v="No"/>
    <s v="Yes"/>
    <s v="Information on selection and support given"/>
    <s v="CRFM desks, hotline"/>
    <s v=""/>
    <s v=""/>
    <s v="info@hapen-hapen.org"/>
    <x v="18"/>
    <x v="25"/>
    <x v="3"/>
    <x v="0"/>
    <x v="3"/>
    <x v="2"/>
    <x v="0"/>
    <x v="1"/>
    <x v="1"/>
    <x v="9"/>
    <x v="40"/>
    <x v="0"/>
    <x v="28"/>
    <x v="27"/>
    <x v="1"/>
    <x v="0"/>
    <n v="1620"/>
    <n v="270"/>
    <n v="325"/>
    <n v="286"/>
    <n v="537"/>
    <n v="537"/>
    <x v="1"/>
    <x v="1"/>
    <x v="2"/>
    <x v="1"/>
    <x v="1"/>
    <x v="597"/>
    <x v="0"/>
  </r>
  <r>
    <s v="Shelter/ NFI"/>
    <s v="HAPEN"/>
    <s v="HAPEN"/>
    <s v="Emergency shelter"/>
    <s v="Distribution of emergency shelter kits"/>
    <s v="SHF"/>
    <s v="in-kind"/>
    <s v=""/>
    <s v=""/>
    <m/>
    <s v=""/>
    <s v=""/>
    <s v="Gedo"/>
    <s v="Luuq"/>
    <s v="Luuq - NA-3801-E12-002"/>
    <m/>
    <s v="Urban"/>
    <s v="Planned"/>
    <s v="2 Months"/>
    <d v="2020-10-01T00:00:00"/>
    <d v="2020-11-30T00:00:00"/>
    <m/>
    <m/>
    <s v="Newly Displaced"/>
    <n v="2304"/>
    <n v="2304"/>
    <n v="384"/>
    <n v="382"/>
    <n v="451"/>
    <n v="675"/>
    <n v="796"/>
    <s v="Flood"/>
    <s v="Beneficary selection ongoing"/>
    <s v="No"/>
    <s v="Yes"/>
    <s v="Information on selection and support given"/>
    <s v="CRFM desks, hotline"/>
    <s v=""/>
    <s v=""/>
    <s v="info@hapen-hapen.org"/>
    <x v="18"/>
    <x v="25"/>
    <x v="3"/>
    <x v="0"/>
    <x v="0"/>
    <x v="2"/>
    <x v="0"/>
    <x v="1"/>
    <x v="1"/>
    <x v="9"/>
    <x v="39"/>
    <x v="0"/>
    <x v="28"/>
    <x v="27"/>
    <x v="1"/>
    <x v="0"/>
    <n v="2304"/>
    <n v="384"/>
    <n v="451"/>
    <n v="382"/>
    <n v="796"/>
    <n v="796"/>
    <x v="1"/>
    <x v="1"/>
    <x v="2"/>
    <x v="1"/>
    <x v="1"/>
    <x v="598"/>
    <x v="0"/>
  </r>
  <r>
    <s v="Shelter/ NFI"/>
    <s v="HAPEN"/>
    <s v="HAPEN"/>
    <s v="Emergency shelter"/>
    <s v="Distribution of emergency shelter kits"/>
    <s v="SHF"/>
    <s v="in-kind"/>
    <s v=""/>
    <s v=""/>
    <m/>
    <s v=""/>
    <s v=""/>
    <s v="Gedo"/>
    <s v="Luuq"/>
    <s v="Luuq - NA-3801-E12-002"/>
    <m/>
    <s v="Urban"/>
    <s v="Planned"/>
    <s v="2 Months"/>
    <d v="2020-10-01T00:00:00"/>
    <d v="2020-11-30T00:00:00"/>
    <n v="3.784303"/>
    <n v="42.566879999999998"/>
    <s v="Newly Displaced"/>
    <n v="3060"/>
    <n v="3060"/>
    <n v="510"/>
    <n v="508"/>
    <n v="598"/>
    <n v="897"/>
    <n v="1057"/>
    <s v="Flood"/>
    <s v="Beneficary selection ongoing"/>
    <s v="No"/>
    <s v="Yes"/>
    <s v="Information on selection and support given"/>
    <s v="CRFM desks, hotline"/>
    <s v=""/>
    <s v=""/>
    <s v="info@hapen-hapen.org"/>
    <x v="18"/>
    <x v="25"/>
    <x v="3"/>
    <x v="0"/>
    <x v="0"/>
    <x v="2"/>
    <x v="0"/>
    <x v="1"/>
    <x v="1"/>
    <x v="9"/>
    <x v="39"/>
    <x v="0"/>
    <x v="28"/>
    <x v="27"/>
    <x v="1"/>
    <x v="0"/>
    <n v="3060"/>
    <n v="510"/>
    <n v="598"/>
    <n v="508"/>
    <n v="1057"/>
    <n v="1057"/>
    <x v="1"/>
    <x v="1"/>
    <x v="2"/>
    <x v="1"/>
    <x v="1"/>
    <x v="599"/>
    <x v="0"/>
  </r>
  <r>
    <s v="Shelter/ NFI"/>
    <s v="HAPEN"/>
    <s v="HAPEN"/>
    <s v="Emergency shelter"/>
    <s v="Distribution of emergency shelter kits"/>
    <s v="SHF"/>
    <s v="in-kind"/>
    <s v=""/>
    <s v=""/>
    <m/>
    <s v=""/>
    <s v=""/>
    <s v="Gedo"/>
    <s v="Luuq"/>
    <s v="Luuq - NA-3801-E12-002"/>
    <m/>
    <s v="Urban"/>
    <s v="Planned"/>
    <s v="2 Months"/>
    <d v="2020-10-01T00:00:00"/>
    <d v="2020-11-30T00:00:00"/>
    <n v="3.787156"/>
    <n v="42.531010000000002"/>
    <s v="Newly Displaced"/>
    <n v="2730"/>
    <n v="2730"/>
    <n v="455"/>
    <n v="453"/>
    <n v="534"/>
    <n v="800"/>
    <n v="943"/>
    <s v="Flood"/>
    <s v="Beneficary selection ongoing"/>
    <s v="No"/>
    <s v="Yes"/>
    <s v="Information on selection and support given"/>
    <s v="CRFM desks, hotline"/>
    <s v=""/>
    <s v=""/>
    <s v="info@hapen-hapen.org"/>
    <x v="18"/>
    <x v="25"/>
    <x v="3"/>
    <x v="0"/>
    <x v="0"/>
    <x v="2"/>
    <x v="0"/>
    <x v="1"/>
    <x v="1"/>
    <x v="9"/>
    <x v="39"/>
    <x v="0"/>
    <x v="28"/>
    <x v="27"/>
    <x v="1"/>
    <x v="0"/>
    <n v="2730"/>
    <n v="455"/>
    <n v="534"/>
    <n v="453"/>
    <n v="943"/>
    <n v="943"/>
    <x v="1"/>
    <x v="1"/>
    <x v="2"/>
    <x v="1"/>
    <x v="1"/>
    <x v="6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102"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605"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2">
        <item x="4"/>
        <item x="2"/>
        <item x="9"/>
        <item m="1" x="21"/>
        <item x="0"/>
        <item m="1" x="20"/>
        <item x="10"/>
        <item x="6"/>
        <item x="15"/>
        <item x="7"/>
        <item x="3"/>
        <item x="8"/>
        <item x="5"/>
        <item x="1"/>
        <item x="11"/>
        <item m="1" x="19"/>
        <item x="12"/>
        <item x="13"/>
        <item x="14"/>
        <item x="17"/>
        <item x="16"/>
        <item x="18"/>
      </items>
      <extLst>
        <ext xmlns:x14="http://schemas.microsoft.com/office/spreadsheetml/2009/9/main" uri="{2946ED86-A175-432a-8AC1-64E0C546D7DE}">
          <x14:pivotField fillDownLabels="1"/>
        </ext>
      </extLst>
    </pivotField>
    <pivotField name="IP" axis="axisRow" compact="0" outline="0" subtotalTop="0" showAll="0" defaultSubtotal="0">
      <items count="31">
        <item x="4"/>
        <item x="1"/>
        <item x="2"/>
        <item x="10"/>
        <item m="1" x="28"/>
        <item x="0"/>
        <item m="1" x="27"/>
        <item x="11"/>
        <item x="6"/>
        <item x="17"/>
        <item x="7"/>
        <item x="3"/>
        <item x="9"/>
        <item m="1" x="26"/>
        <item x="12"/>
        <item x="5"/>
        <item x="8"/>
        <item x="15"/>
        <item x="13"/>
        <item x="14"/>
        <item x="16"/>
        <item x="18"/>
        <item x="21"/>
        <item x="22"/>
        <item m="1" x="29"/>
        <item m="1" x="30"/>
        <item x="20"/>
        <item x="19"/>
        <item x="23"/>
        <item x="24"/>
        <item x="25"/>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4">
        <item x="5"/>
        <item x="10"/>
        <item x="3"/>
        <item x="16"/>
        <item x="13"/>
        <item m="1" x="21"/>
        <item x="4"/>
        <item m="1" x="22"/>
        <item x="7"/>
        <item x="20"/>
        <item x="6"/>
        <item x="12"/>
        <item x="0"/>
        <item x="2"/>
        <item x="1"/>
        <item x="11"/>
        <item m="1" x="23"/>
        <item x="8"/>
        <item x="9"/>
        <item x="14"/>
        <item x="17"/>
        <item x="15"/>
        <item x="18"/>
        <item x="19"/>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0"/>
        <item x="3"/>
        <item x="2"/>
        <item x="1"/>
      </items>
      <extLst>
        <ext xmlns:x14="http://schemas.microsoft.com/office/spreadsheetml/2009/9/main" uri="{2946ED86-A175-432a-8AC1-64E0C546D7DE}">
          <x14:pivotField fillDownLabels="1"/>
        </ext>
      </extLst>
    </pivotField>
    <pivotField name="Modality" axis="axisRow" compact="0" outline="0" subtotalTop="0" showAll="0" defaultSubtotal="0">
      <items count="4">
        <item x="0"/>
        <item x="1"/>
        <item m="1" x="3"/>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47">
        <item x="15"/>
        <item x="4"/>
        <item x="9"/>
        <item x="8"/>
        <item x="10"/>
        <item x="31"/>
        <item x="11"/>
        <item x="6"/>
        <item x="25"/>
        <item x="17"/>
        <item x="13"/>
        <item x="16"/>
        <item x="14"/>
        <item x="5"/>
        <item x="12"/>
        <item x="3"/>
        <item x="2"/>
        <item x="7"/>
        <item x="23"/>
        <item x="0"/>
        <item x="22"/>
        <item x="1"/>
        <item x="27"/>
        <item m="1" x="45"/>
        <item x="18"/>
        <item x="19"/>
        <item x="20"/>
        <item x="21"/>
        <item m="1" x="46"/>
        <item x="24"/>
        <item x="28"/>
        <item m="1" x="44"/>
        <item x="30"/>
        <item x="26"/>
        <item x="34"/>
        <item x="40"/>
        <item x="29"/>
        <item x="35"/>
        <item x="41"/>
        <item x="36"/>
        <item x="38"/>
        <item x="37"/>
        <item x="32"/>
        <item x="33"/>
        <item x="39"/>
        <item x="42"/>
        <item x="43"/>
      </items>
      <extLst>
        <ext xmlns:x14="http://schemas.microsoft.com/office/spreadsheetml/2009/9/main" uri="{2946ED86-A175-432a-8AC1-64E0C546D7DE}">
          <x14:pivotField fillDownLabels="1"/>
        </ext>
      </extLst>
    </pivotField>
    <pivotField name="Location" axis="axisRow" compact="0" outline="0" subtotalTop="0" showAll="0" defaultSubtotal="0">
      <items count="267">
        <item m="1" x="13"/>
        <item m="1" x="154"/>
        <item m="1" x="119"/>
        <item m="1" x="219"/>
        <item m="1" x="106"/>
        <item m="1" x="140"/>
        <item m="1" x="194"/>
        <item m="1" x="255"/>
        <item m="1" x="20"/>
        <item m="1" x="153"/>
        <item m="1" x="176"/>
        <item m="1" x="66"/>
        <item m="1" x="75"/>
        <item m="1" x="201"/>
        <item m="1" x="206"/>
        <item m="1" x="65"/>
        <item m="1" x="44"/>
        <item m="1" x="173"/>
        <item m="1" x="188"/>
        <item m="1" x="8"/>
        <item m="1" x="9"/>
        <item m="1" x="204"/>
        <item m="1" x="16"/>
        <item m="1" x="213"/>
        <item m="1" x="89"/>
        <item m="1" x="46"/>
        <item m="1" x="17"/>
        <item m="1" x="64"/>
        <item m="1" x="225"/>
        <item m="1" x="125"/>
        <item m="1" x="149"/>
        <item m="1" x="199"/>
        <item m="1" x="220"/>
        <item m="1" x="261"/>
        <item m="1" x="181"/>
        <item m="1" x="86"/>
        <item m="1" x="41"/>
        <item m="1" x="107"/>
        <item m="1" x="167"/>
        <item m="1" x="247"/>
        <item m="1" x="264"/>
        <item m="1" x="62"/>
        <item m="1" x="266"/>
        <item m="1" x="130"/>
        <item m="1" x="155"/>
        <item m="1" x="118"/>
        <item m="1" x="2"/>
        <item m="1" x="195"/>
        <item m="1" x="4"/>
        <item m="1" x="144"/>
        <item m="1" x="26"/>
        <item m="1" x="29"/>
        <item m="1" x="172"/>
        <item m="1" x="214"/>
        <item m="1" x="175"/>
        <item m="1" x="215"/>
        <item m="1" x="141"/>
        <item m="1" x="108"/>
        <item m="1" x="114"/>
        <item m="1" x="78"/>
        <item m="1" x="254"/>
        <item m="1" x="221"/>
        <item m="1" x="265"/>
        <item m="1" x="244"/>
        <item m="1" x="14"/>
        <item m="1" x="147"/>
        <item m="1" x="257"/>
        <item m="1" x="37"/>
        <item m="1" x="193"/>
        <item m="1" x="101"/>
        <item m="1" x="129"/>
        <item m="1" x="82"/>
        <item m="1" x="81"/>
        <item m="1" x="45"/>
        <item m="1" x="161"/>
        <item m="1" x="36"/>
        <item m="1" x="27"/>
        <item m="1" x="216"/>
        <item m="1" x="137"/>
        <item m="1" x="184"/>
        <item m="1" x="3"/>
        <item m="1" x="126"/>
        <item m="1" x="236"/>
        <item m="1" x="241"/>
        <item m="1" x="74"/>
        <item m="1" x="25"/>
        <item m="1" x="162"/>
        <item m="1" x="171"/>
        <item m="1" x="52"/>
        <item m="1" x="100"/>
        <item m="1" x="124"/>
        <item m="1" x="115"/>
        <item m="1" x="242"/>
        <item m="1" x="168"/>
        <item m="1" x="12"/>
        <item m="1" x="35"/>
        <item m="1" x="148"/>
        <item m="1" x="80"/>
        <item m="1" x="97"/>
        <item x="0"/>
        <item m="1" x="116"/>
        <item m="1" x="34"/>
        <item m="1" x="180"/>
        <item m="1" x="160"/>
        <item m="1" x="61"/>
        <item m="1" x="71"/>
        <item m="1" x="122"/>
        <item m="1" x="84"/>
        <item m="1" x="166"/>
        <item m="1" x="96"/>
        <item m="1" x="158"/>
        <item m="1" x="63"/>
        <item m="1" x="235"/>
        <item m="1" x="53"/>
        <item m="1" x="243"/>
        <item m="1" x="190"/>
        <item m="1" x="79"/>
        <item m="1" x="227"/>
        <item m="1" x="245"/>
        <item m="1" x="234"/>
        <item m="1" x="253"/>
        <item m="1" x="197"/>
        <item m="1" x="40"/>
        <item m="1" x="24"/>
        <item m="1" x="87"/>
        <item m="1" x="105"/>
        <item m="1" x="185"/>
        <item m="1" x="136"/>
        <item m="1" x="56"/>
        <item m="1" x="139"/>
        <item m="1" x="178"/>
        <item m="1" x="202"/>
        <item m="1" x="33"/>
        <item m="1" x="72"/>
        <item m="1" x="263"/>
        <item m="1" x="15"/>
        <item m="1" x="19"/>
        <item m="1" x="159"/>
        <item m="1" x="186"/>
        <item m="1" x="240"/>
        <item m="1" x="250"/>
        <item m="1" x="217"/>
        <item m="1" x="157"/>
        <item m="1" x="120"/>
        <item m="1" x="39"/>
        <item m="1" x="30"/>
        <item m="1" x="91"/>
        <item m="1" x="251"/>
        <item m="1" x="110"/>
        <item m="1" x="192"/>
        <item m="1" x="203"/>
        <item m="1" x="121"/>
        <item m="1" x="50"/>
        <item m="1" x="43"/>
        <item m="1" x="259"/>
        <item m="1" x="7"/>
        <item m="1" x="238"/>
        <item m="1" x="85"/>
        <item m="1" x="208"/>
        <item m="1" x="69"/>
        <item m="1" x="170"/>
        <item m="1" x="68"/>
        <item m="1" x="169"/>
        <item m="1" x="60"/>
        <item m="1" x="1"/>
        <item m="1" x="42"/>
        <item m="1" x="93"/>
        <item m="1" x="252"/>
        <item m="1" x="73"/>
        <item m="1" x="10"/>
        <item m="1" x="92"/>
        <item m="1" x="156"/>
        <item m="1" x="70"/>
        <item m="1" x="32"/>
        <item m="1" x="127"/>
        <item m="1" x="117"/>
        <item m="1" x="151"/>
        <item m="1" x="104"/>
        <item m="1" x="57"/>
        <item m="1" x="31"/>
        <item m="1" x="51"/>
        <item m="1" x="54"/>
        <item m="1" x="131"/>
        <item m="1" x="123"/>
        <item m="1" x="111"/>
        <item m="1" x="23"/>
        <item m="1" x="249"/>
        <item m="1" x="164"/>
        <item m="1" x="187"/>
        <item m="1" x="211"/>
        <item m="1" x="262"/>
        <item m="1" x="95"/>
        <item m="1" x="222"/>
        <item m="1" x="196"/>
        <item m="1" x="138"/>
        <item m="1" x="233"/>
        <item m="1" x="90"/>
        <item m="1" x="103"/>
        <item m="1" x="146"/>
        <item m="1" x="229"/>
        <item m="1" x="223"/>
        <item m="1" x="135"/>
        <item m="1" x="218"/>
        <item m="1" x="59"/>
        <item m="1" x="177"/>
        <item m="1" x="239"/>
        <item m="1" x="128"/>
        <item m="1" x="248"/>
        <item m="1" x="183"/>
        <item m="1" x="76"/>
        <item m="1" x="260"/>
        <item m="1" x="232"/>
        <item m="1" x="182"/>
        <item m="1" x="94"/>
        <item m="1" x="5"/>
        <item m="1" x="189"/>
        <item m="1" x="142"/>
        <item m="1" x="132"/>
        <item m="1" x="38"/>
        <item m="1" x="210"/>
        <item m="1" x="256"/>
        <item m="1" x="11"/>
        <item m="1" x="228"/>
        <item m="1" x="88"/>
        <item m="1" x="133"/>
        <item m="1" x="98"/>
        <item m="1" x="231"/>
        <item m="1" x="191"/>
        <item m="1" x="145"/>
        <item m="1" x="48"/>
        <item m="1" x="49"/>
        <item m="1" x="200"/>
        <item m="1" x="163"/>
        <item m="1" x="237"/>
        <item m="1" x="28"/>
        <item m="1" x="6"/>
        <item m="1" x="258"/>
        <item m="1" x="134"/>
        <item m="1" x="113"/>
        <item m="1" x="179"/>
        <item m="1" x="205"/>
        <item m="1" x="22"/>
        <item m="1" x="47"/>
        <item m="1" x="67"/>
        <item m="1" x="207"/>
        <item m="1" x="150"/>
        <item m="1" x="21"/>
        <item m="1" x="18"/>
        <item m="1" x="77"/>
        <item m="1" x="83"/>
        <item m="1" x="58"/>
        <item m="1" x="143"/>
        <item m="1" x="55"/>
        <item m="1" x="209"/>
        <item m="1" x="165"/>
        <item m="1" x="212"/>
        <item m="1" x="174"/>
        <item m="1" x="224"/>
        <item m="1" x="99"/>
        <item m="1" x="198"/>
        <item m="1" x="246"/>
        <item m="1" x="152"/>
        <item m="1" x="226"/>
        <item m="1" x="112"/>
        <item m="1" x="102"/>
        <item m="1" x="109"/>
        <item m="1" x="230"/>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30">
        <item x="16"/>
        <item x="3"/>
        <item x="6"/>
        <item x="0"/>
        <item x="5"/>
        <item x="4"/>
        <item x="2"/>
        <item x="1"/>
        <item x="10"/>
        <item x="11"/>
        <item x="8"/>
        <item x="7"/>
        <item x="9"/>
        <item x="24"/>
        <item x="13"/>
        <item x="14"/>
        <item x="17"/>
        <item x="12"/>
        <item x="15"/>
        <item x="18"/>
        <item x="19"/>
        <item x="25"/>
        <item x="26"/>
        <item m="1" x="29"/>
        <item x="23"/>
        <item x="22"/>
        <item x="20"/>
        <item x="21"/>
        <item x="27"/>
        <item x="28"/>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0">
        <item x="0"/>
        <item x="1"/>
        <item x="2"/>
        <item x="3"/>
        <item x="4"/>
        <item x="5"/>
        <item x="6"/>
        <item x="7"/>
        <item x="8"/>
        <item x="9"/>
        <item x="10"/>
        <item x="11"/>
        <item x="14"/>
        <item x="25"/>
        <item x="16"/>
        <item x="15"/>
        <item x="12"/>
        <item x="17"/>
        <item x="13"/>
        <item x="22"/>
        <item x="19"/>
        <item x="18"/>
        <item x="21"/>
        <item m="1" x="29"/>
        <item x="20"/>
        <item m="1" x="28"/>
        <item x="23"/>
        <item x="24"/>
        <item x="26"/>
        <item x="27"/>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6">
        <item m="1" x="4"/>
        <item m="1" x="3"/>
        <item m="1" x="2"/>
        <item m="1" x="1"/>
        <item m="1" x="5"/>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m="1"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2"/>
        <item x="1"/>
        <item m="1" x="3"/>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m="1" x="667"/>
        <item m="1" x="671"/>
        <item m="1" x="675"/>
        <item m="1" x="679"/>
        <item m="1" x="683"/>
        <item m="1" x="687"/>
        <item m="1" x="691"/>
        <item m="1" x="695"/>
        <item m="1" x="699"/>
        <item m="1" x="703"/>
        <item m="1" x="707"/>
        <item m="1" x="711"/>
        <item m="1" x="715"/>
        <item m="1" x="719"/>
        <item m="1" x="723"/>
        <item m="1" x="727"/>
        <item m="1" x="731"/>
        <item m="1" x="735"/>
        <item m="1" x="739"/>
        <item m="1" x="743"/>
        <item m="1" x="747"/>
        <item m="1" x="751"/>
        <item m="1" x="755"/>
        <item m="1" x="759"/>
        <item m="1" x="763"/>
        <item m="1" x="767"/>
        <item m="1" x="771"/>
        <item m="1" x="775"/>
        <item m="1" x="779"/>
        <item m="1" x="783"/>
        <item m="1" x="787"/>
        <item m="1" x="791"/>
        <item m="1" x="795"/>
        <item m="1" x="799"/>
        <item m="1" x="803"/>
        <item m="1" x="807"/>
        <item m="1" x="811"/>
        <item m="1" x="815"/>
        <item m="1" x="819"/>
        <item m="1" x="823"/>
        <item m="1" x="827"/>
        <item m="1" x="831"/>
        <item m="1" x="835"/>
        <item m="1" x="839"/>
        <item m="1" x="843"/>
        <item m="1" x="847"/>
        <item m="1" x="604"/>
        <item m="1" x="608"/>
        <item m="1" x="612"/>
        <item m="1" x="616"/>
        <item m="1" x="620"/>
        <item m="1" x="624"/>
        <item m="1" x="627"/>
        <item m="1" x="630"/>
        <item m="1" x="633"/>
        <item m="1" x="636"/>
        <item m="1" x="639"/>
        <item m="1" x="642"/>
        <item m="1" x="645"/>
        <item m="1" x="648"/>
        <item m="1" x="651"/>
        <item m="1" x="654"/>
        <item m="1" x="657"/>
        <item m="1" x="660"/>
        <item m="1" x="663"/>
        <item m="1" x="666"/>
        <item m="1" x="670"/>
        <item m="1" x="674"/>
        <item m="1" x="678"/>
        <item m="1" x="682"/>
        <item m="1" x="686"/>
        <item m="1" x="690"/>
        <item m="1" x="694"/>
        <item m="1" x="698"/>
        <item m="1" x="702"/>
        <item m="1" x="706"/>
        <item m="1" x="710"/>
        <item m="1" x="714"/>
        <item m="1" x="718"/>
        <item m="1" x="722"/>
        <item m="1" x="726"/>
        <item m="1" x="730"/>
        <item m="1" x="734"/>
        <item m="1" x="738"/>
        <item m="1" x="742"/>
        <item m="1" x="746"/>
        <item m="1" x="750"/>
        <item m="1" x="754"/>
        <item m="1" x="758"/>
        <item m="1" x="762"/>
        <item m="1" x="766"/>
        <item m="1" x="770"/>
        <item m="1" x="774"/>
        <item m="1" x="778"/>
        <item m="1" x="782"/>
        <item m="1" x="786"/>
        <item m="1" x="790"/>
        <item m="1" x="794"/>
        <item m="1" x="798"/>
        <item m="1" x="802"/>
        <item m="1" x="806"/>
        <item m="1" x="810"/>
        <item m="1" x="814"/>
        <item m="1" x="818"/>
        <item m="1" x="822"/>
        <item m="1" x="826"/>
        <item m="1" x="830"/>
        <item m="1" x="834"/>
        <item m="1" x="838"/>
        <item m="1" x="842"/>
        <item m="1" x="846"/>
        <item m="1" x="603"/>
        <item m="1" x="607"/>
        <item m="1" x="611"/>
        <item m="1" x="615"/>
        <item m="1" x="619"/>
        <item m="1" x="623"/>
        <item m="1" x="626"/>
        <item m="1" x="629"/>
        <item m="1" x="632"/>
        <item m="1" x="635"/>
        <item m="1" x="638"/>
        <item m="1" x="641"/>
        <item m="1" x="644"/>
        <item m="1" x="647"/>
        <item m="1" x="650"/>
        <item m="1" x="653"/>
        <item m="1" x="656"/>
        <item m="1" x="659"/>
        <item m="1" x="662"/>
        <item m="1" x="665"/>
        <item m="1" x="669"/>
        <item m="1" x="673"/>
        <item m="1" x="677"/>
        <item m="1" x="681"/>
        <item m="1" x="685"/>
        <item m="1" x="689"/>
        <item m="1" x="693"/>
        <item m="1" x="697"/>
        <item m="1" x="701"/>
        <item m="1" x="705"/>
        <item m="1" x="709"/>
        <item m="1" x="713"/>
        <item m="1" x="717"/>
        <item m="1" x="721"/>
        <item m="1" x="725"/>
        <item m="1" x="729"/>
        <item m="1" x="733"/>
        <item m="1" x="737"/>
        <item m="1" x="741"/>
        <item m="1" x="745"/>
        <item m="1" x="749"/>
        <item m="1" x="753"/>
        <item m="1" x="757"/>
        <item m="1" x="761"/>
        <item m="1" x="765"/>
        <item m="1" x="769"/>
        <item m="1" x="773"/>
        <item m="1" x="777"/>
        <item m="1" x="781"/>
        <item m="1" x="785"/>
        <item m="1" x="789"/>
        <item m="1" x="793"/>
        <item m="1" x="797"/>
        <item m="1" x="801"/>
        <item m="1" x="805"/>
        <item m="1" x="809"/>
        <item m="1" x="813"/>
        <item m="1" x="817"/>
        <item m="1" x="821"/>
        <item m="1" x="825"/>
        <item m="1" x="829"/>
        <item m="1" x="833"/>
        <item m="1" x="837"/>
        <item m="1" x="841"/>
        <item m="1" x="845"/>
        <item m="1" x="602"/>
        <item m="1" x="606"/>
        <item m="1" x="610"/>
        <item m="1" x="614"/>
        <item m="1" x="618"/>
        <item m="1" x="622"/>
        <item m="1" x="625"/>
        <item m="1" x="628"/>
        <item m="1" x="631"/>
        <item m="1" x="634"/>
        <item m="1" x="637"/>
        <item m="1" x="640"/>
        <item m="1" x="643"/>
        <item m="1" x="646"/>
        <item m="1" x="649"/>
        <item m="1" x="652"/>
        <item m="1" x="655"/>
        <item m="1" x="658"/>
        <item m="1" x="661"/>
        <item m="1" x="664"/>
        <item m="1" x="668"/>
        <item m="1" x="672"/>
        <item m="1" x="676"/>
        <item m="1" x="680"/>
        <item m="1" x="684"/>
        <item m="1" x="688"/>
        <item m="1" x="692"/>
        <item m="1" x="696"/>
        <item m="1" x="700"/>
        <item m="1" x="704"/>
        <item m="1" x="708"/>
        <item m="1" x="712"/>
        <item m="1" x="716"/>
        <item m="1" x="720"/>
        <item m="1" x="724"/>
        <item m="1" x="728"/>
        <item m="1" x="732"/>
        <item m="1" x="736"/>
        <item m="1" x="740"/>
        <item m="1" x="744"/>
        <item m="1" x="748"/>
        <item m="1" x="752"/>
        <item m="1" x="756"/>
        <item m="1" x="760"/>
        <item m="1" x="764"/>
        <item m="1" x="768"/>
        <item m="1" x="772"/>
        <item m="1" x="776"/>
        <item m="1" x="780"/>
        <item m="1" x="784"/>
        <item m="1" x="788"/>
        <item m="1" x="792"/>
        <item m="1" x="796"/>
        <item m="1" x="800"/>
        <item m="1" x="804"/>
        <item m="1" x="808"/>
        <item m="1" x="812"/>
        <item m="1" x="816"/>
        <item m="1" x="820"/>
        <item m="1" x="824"/>
        <item m="1" x="828"/>
        <item m="1" x="832"/>
        <item m="1" x="836"/>
        <item m="1" x="840"/>
        <item m="1" x="844"/>
        <item m="1" x="601"/>
        <item m="1" x="605"/>
        <item m="1" x="609"/>
        <item m="1" x="613"/>
        <item m="1" x="617"/>
        <item m="1" x="621"/>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601">
    <i>
      <x/>
      <x/>
      <x v="1"/>
      <x v="6"/>
      <x v="1"/>
      <x v="1"/>
      <x v="2"/>
      <x v="2"/>
      <x v="1"/>
      <x v="11"/>
      <x v="9"/>
      <x v="99"/>
      <x v="19"/>
      <x v="22"/>
      <x v="3"/>
      <x v="5"/>
      <x/>
      <x/>
      <x v="3"/>
      <x v="3"/>
      <x v="1"/>
      <x v="1"/>
      <x v="546"/>
    </i>
    <i r="22">
      <x v="548"/>
    </i>
    <i r="22">
      <x v="550"/>
    </i>
    <i r="10">
      <x v="30"/>
      <x v="99"/>
      <x v="19"/>
      <x v="22"/>
      <x v="3"/>
      <x v="5"/>
      <x/>
      <x/>
      <x v="3"/>
      <x v="3"/>
      <x v="1"/>
      <x v="1"/>
      <x v="552"/>
    </i>
    <i r="22">
      <x v="554"/>
    </i>
    <i r="9">
      <x v="14"/>
      <x v="12"/>
      <x v="99"/>
      <x v="19"/>
      <x v="22"/>
      <x v="3"/>
      <x v="5"/>
      <x/>
      <x/>
      <x v="3"/>
      <x v="3"/>
      <x v="1"/>
      <x v="1"/>
      <x v="540"/>
    </i>
    <i r="22">
      <x v="542"/>
    </i>
    <i r="22">
      <x v="544"/>
    </i>
    <i r="3">
      <x v="10"/>
      <x v="1"/>
      <x/>
      <x v="2"/>
      <x v="3"/>
      <x v="1"/>
      <x v="4"/>
      <x v="1"/>
      <x v="99"/>
      <x v="14"/>
      <x v="16"/>
      <x v="1"/>
      <x v="5"/>
      <x/>
      <x/>
      <x v="2"/>
      <x v="3"/>
      <x v="1"/>
      <x v="1"/>
      <x v="234"/>
    </i>
    <i r="22">
      <x v="236"/>
    </i>
    <i r="22">
      <x v="249"/>
    </i>
    <i r="22">
      <x v="262"/>
    </i>
    <i r="22">
      <x v="269"/>
    </i>
    <i r="22">
      <x v="286"/>
    </i>
    <i r="22">
      <x v="293"/>
    </i>
    <i r="22">
      <x v="305"/>
    </i>
    <i r="22">
      <x v="308"/>
    </i>
    <i r="22">
      <x v="310"/>
    </i>
    <i r="22">
      <x v="319"/>
    </i>
    <i r="22">
      <x v="320"/>
    </i>
    <i r="13">
      <x v="18"/>
      <x v="1"/>
      <x v="5"/>
      <x/>
      <x/>
      <x v="3"/>
      <x v="3"/>
      <x v="1"/>
      <x v="1"/>
      <x v="235"/>
    </i>
    <i r="22">
      <x v="237"/>
    </i>
    <i r="22">
      <x v="250"/>
    </i>
    <i r="22">
      <x v="260"/>
    </i>
    <i r="22">
      <x v="268"/>
    </i>
    <i r="22">
      <x v="287"/>
    </i>
    <i r="22">
      <x v="292"/>
    </i>
    <i r="22">
      <x v="304"/>
    </i>
    <i r="22">
      <x v="307"/>
    </i>
    <i r="22">
      <x v="311"/>
    </i>
    <i r="22">
      <x v="318"/>
    </i>
    <i r="4">
      <x v="4"/>
      <x/>
      <x v="3"/>
      <x v="2"/>
      <x v="1"/>
      <x v="11"/>
      <x v="18"/>
      <x v="99"/>
      <x v="14"/>
      <x v="16"/>
      <x v="1"/>
      <x v="5"/>
      <x/>
      <x/>
      <x v="2"/>
      <x v="3"/>
      <x v="1"/>
      <x v="1"/>
      <x v="266"/>
    </i>
    <i r="22">
      <x v="276"/>
    </i>
    <i r="22">
      <x v="277"/>
    </i>
    <i r="22">
      <x v="279"/>
    </i>
    <i r="22">
      <x v="280"/>
    </i>
    <i r="7">
      <x v="3"/>
      <x v="1"/>
      <x v="11"/>
      <x v="18"/>
      <x v="99"/>
      <x v="14"/>
      <x v="16"/>
      <x v="1"/>
      <x v="5"/>
      <x/>
      <x/>
      <x v="2"/>
      <x v="3"/>
      <x v="1"/>
      <x v="1"/>
      <x v="243"/>
    </i>
    <i r="22">
      <x v="244"/>
    </i>
    <i r="22">
      <x v="251"/>
    </i>
    <i r="22">
      <x v="253"/>
    </i>
    <i r="22">
      <x v="254"/>
    </i>
    <i r="22">
      <x v="256"/>
    </i>
    <i r="22">
      <x v="267"/>
    </i>
    <i r="22">
      <x v="282"/>
    </i>
    <i r="22">
      <x v="283"/>
    </i>
    <i r="10">
      <x v="30"/>
      <x v="99"/>
      <x v="14"/>
      <x v="12"/>
      <x v="1"/>
      <x v="5"/>
      <x/>
      <x/>
      <x v="2"/>
      <x v="3"/>
      <x v="1"/>
      <x v="1"/>
      <x v="271"/>
    </i>
    <i r="22">
      <x v="272"/>
    </i>
    <i r="3">
      <x v="12"/>
      <x v="1"/>
      <x/>
      <x v="2"/>
      <x v="3"/>
      <x v="1"/>
      <x v="11"/>
      <x v="9"/>
      <x v="99"/>
      <x v="11"/>
      <x v="4"/>
      <x/>
      <x v="5"/>
      <x v="1"/>
      <x v="1"/>
      <x v="1"/>
      <x v="1"/>
      <x/>
      <x v="1"/>
      <x v="42"/>
    </i>
    <i r="3">
      <x v="14"/>
      <x v="2"/>
      <x/>
      <x v="2"/>
      <x v="3"/>
      <x v="1"/>
      <x v="2"/>
      <x v="2"/>
      <x v="99"/>
      <x v="18"/>
      <x v="11"/>
      <x/>
      <x v="5"/>
      <x v="1"/>
      <x v="1"/>
      <x v="1"/>
      <x v="1"/>
      <x/>
      <x v="1"/>
      <x v="219"/>
    </i>
    <i r="9">
      <x v="3"/>
      <x v="5"/>
      <x v="99"/>
      <x v="16"/>
      <x v="11"/>
      <x/>
      <x v="5"/>
      <x v="1"/>
      <x v="1"/>
      <x v="1"/>
      <x v="1"/>
      <x/>
      <x v="1"/>
      <x v="220"/>
    </i>
    <i r="12">
      <x v="18"/>
      <x v="10"/>
      <x/>
      <x v="5"/>
      <x v="1"/>
      <x v="1"/>
      <x v="1"/>
      <x v="1"/>
      <x/>
      <x v="1"/>
      <x v="198"/>
    </i>
    <i r="9">
      <x v="16"/>
      <x v="42"/>
      <x v="99"/>
      <x v="18"/>
      <x v="10"/>
      <x/>
      <x v="5"/>
      <x v="1"/>
      <x v="1"/>
      <x v="1"/>
      <x v="1"/>
      <x/>
      <x v="1"/>
      <x v="199"/>
    </i>
    <i r="2">
      <x v="2"/>
      <x v="6"/>
      <x v="1"/>
      <x v="1"/>
      <x v="2"/>
      <x v="2"/>
      <x v="1"/>
      <x v="11"/>
      <x v="9"/>
      <x v="99"/>
      <x v="19"/>
      <x v="22"/>
      <x v="3"/>
      <x v="5"/>
      <x/>
      <x/>
      <x v="3"/>
      <x v="3"/>
      <x v="1"/>
      <x/>
      <x v="547"/>
    </i>
    <i r="22">
      <x v="549"/>
    </i>
    <i r="22">
      <x v="551"/>
    </i>
    <i r="10">
      <x v="30"/>
      <x v="99"/>
      <x v="19"/>
      <x v="22"/>
      <x v="3"/>
      <x v="5"/>
      <x/>
      <x/>
      <x v="3"/>
      <x v="3"/>
      <x v="1"/>
      <x/>
      <x v="553"/>
    </i>
    <i r="22">
      <x v="555"/>
    </i>
    <i r="9">
      <x v="14"/>
      <x v="12"/>
      <x v="99"/>
      <x v="19"/>
      <x v="22"/>
      <x v="3"/>
      <x v="5"/>
      <x/>
      <x/>
      <x v="3"/>
      <x v="3"/>
      <x v="1"/>
      <x/>
      <x v="541"/>
    </i>
    <i r="22">
      <x v="543"/>
    </i>
    <i r="22">
      <x v="545"/>
    </i>
    <i r="3">
      <x v="10"/>
      <x v="1"/>
      <x/>
      <x v="1"/>
      <x v="3"/>
      <x/>
      <x v="11"/>
      <x v="18"/>
      <x v="99"/>
      <x v="8"/>
      <x v="6"/>
      <x/>
      <x v="5"/>
      <x v="1"/>
      <x v="1"/>
      <x v="1"/>
      <x v="1"/>
      <x/>
      <x/>
      <x v="87"/>
    </i>
    <i r="22">
      <x v="96"/>
    </i>
    <i r="6">
      <x v="2"/>
      <x v="3"/>
      <x v="1"/>
      <x v="4"/>
      <x v="1"/>
      <x v="99"/>
      <x v="14"/>
      <x v="16"/>
      <x v="1"/>
      <x v="5"/>
      <x/>
      <x/>
      <x v="3"/>
      <x v="3"/>
      <x v="1"/>
      <x/>
      <x v="238"/>
    </i>
    <i r="22">
      <x v="239"/>
    </i>
    <i r="22">
      <x v="240"/>
    </i>
    <i r="22">
      <x v="241"/>
    </i>
    <i r="22">
      <x v="242"/>
    </i>
    <i r="22">
      <x v="248"/>
    </i>
    <i r="22">
      <x v="257"/>
    </i>
    <i r="22">
      <x v="258"/>
    </i>
    <i r="22">
      <x v="259"/>
    </i>
    <i r="22">
      <x v="261"/>
    </i>
    <i r="22">
      <x v="263"/>
    </i>
    <i r="22">
      <x v="264"/>
    </i>
    <i r="22">
      <x v="273"/>
    </i>
    <i r="22">
      <x v="274"/>
    </i>
    <i r="22">
      <x v="284"/>
    </i>
    <i r="22">
      <x v="285"/>
    </i>
    <i r="22">
      <x v="288"/>
    </i>
    <i r="22">
      <x v="289"/>
    </i>
    <i r="22">
      <x v="290"/>
    </i>
    <i r="22">
      <x v="291"/>
    </i>
    <i r="22">
      <x v="294"/>
    </i>
    <i r="22">
      <x v="295"/>
    </i>
    <i r="22">
      <x v="296"/>
    </i>
    <i r="22">
      <x v="297"/>
    </i>
    <i r="22">
      <x v="298"/>
    </i>
    <i r="22">
      <x v="299"/>
    </i>
    <i r="22">
      <x v="300"/>
    </i>
    <i r="22">
      <x v="301"/>
    </i>
    <i r="22">
      <x v="303"/>
    </i>
    <i r="22">
      <x v="306"/>
    </i>
    <i r="22">
      <x v="309"/>
    </i>
    <i r="22">
      <x v="312"/>
    </i>
    <i r="22">
      <x v="313"/>
    </i>
    <i r="22">
      <x v="314"/>
    </i>
    <i r="22">
      <x v="315"/>
    </i>
    <i r="22">
      <x v="316"/>
    </i>
    <i r="22">
      <x v="317"/>
    </i>
    <i r="22">
      <x v="321"/>
    </i>
    <i r="22">
      <x v="322"/>
    </i>
    <i r="22">
      <x v="323"/>
    </i>
    <i r="4">
      <x v="4"/>
      <x/>
      <x v="3"/>
      <x v="2"/>
      <x v="1"/>
      <x v="11"/>
      <x v="18"/>
      <x v="99"/>
      <x v="14"/>
      <x v="16"/>
      <x v="1"/>
      <x v="5"/>
      <x/>
      <x/>
      <x v="2"/>
      <x v="3"/>
      <x v="1"/>
      <x/>
      <x v="265"/>
    </i>
    <i r="22">
      <x v="275"/>
    </i>
    <i r="22">
      <x v="278"/>
    </i>
    <i r="7">
      <x v="3"/>
      <x/>
      <x v="4"/>
      <x v="1"/>
      <x v="99"/>
      <x v="8"/>
      <x v="5"/>
      <x/>
      <x v="5"/>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99"/>
      <x v="14"/>
      <x v="16"/>
      <x v="1"/>
      <x v="5"/>
      <x/>
      <x/>
      <x v="2"/>
      <x v="3"/>
      <x v="1"/>
      <x/>
      <x v="245"/>
    </i>
    <i r="22">
      <x v="252"/>
    </i>
    <i r="22">
      <x v="255"/>
    </i>
    <i r="22">
      <x v="281"/>
    </i>
    <i r="10">
      <x v="30"/>
      <x v="99"/>
      <x v="14"/>
      <x v="12"/>
      <x v="1"/>
      <x v="5"/>
      <x/>
      <x/>
      <x v="2"/>
      <x v="3"/>
      <x v="1"/>
      <x/>
      <x v="270"/>
    </i>
    <i r="3">
      <x v="12"/>
      <x v="1"/>
      <x/>
      <x v="2"/>
      <x v="3"/>
      <x v="1"/>
      <x v="11"/>
      <x v="9"/>
      <x v="99"/>
      <x v="10"/>
      <x v="4"/>
      <x/>
      <x v="5"/>
      <x v="1"/>
      <x v="1"/>
      <x v="1"/>
      <x v="1"/>
      <x/>
      <x/>
      <x v="41"/>
    </i>
    <i r="3">
      <x v="14"/>
      <x v="2"/>
      <x/>
      <x v="2"/>
      <x/>
      <x v="1"/>
      <x v="3"/>
      <x v="43"/>
      <x v="99"/>
      <x v="18"/>
      <x v="10"/>
      <x/>
      <x v="5"/>
      <x v="1"/>
      <x v="1"/>
      <x v="1"/>
      <x v="1"/>
      <x/>
      <x/>
      <x v="200"/>
    </i>
    <i r="13">
      <x v="11"/>
      <x/>
      <x v="5"/>
      <x v="1"/>
      <x v="1"/>
      <x v="1"/>
      <x v="1"/>
      <x/>
      <x/>
      <x v="221"/>
    </i>
    <i r="7">
      <x v="3"/>
      <x v="1"/>
      <x v="10"/>
      <x v="11"/>
      <x v="99"/>
      <x v="18"/>
      <x v="10"/>
      <x/>
      <x v="5"/>
      <x v="1"/>
      <x v="1"/>
      <x v="1"/>
      <x v="1"/>
      <x/>
      <x/>
      <x v="201"/>
    </i>
    <i r="2">
      <x v="5"/>
      <x v="14"/>
      <x v="2"/>
      <x/>
      <x v="2"/>
      <x v="3"/>
      <x v="1"/>
      <x v="11"/>
      <x v="30"/>
      <x v="99"/>
      <x v="16"/>
      <x v="11"/>
      <x/>
      <x v="5"/>
      <x v="1"/>
      <x v="1"/>
      <x v="1"/>
      <x v="1"/>
      <x/>
      <x v="1"/>
      <x v="230"/>
    </i>
    <i r="2">
      <x v="6"/>
      <x v="10"/>
      <x v="1"/>
      <x/>
      <x v="2"/>
      <x v="3"/>
      <x v="1"/>
      <x v="4"/>
      <x v="1"/>
      <x v="99"/>
      <x v="14"/>
      <x v="11"/>
      <x/>
      <x v="5"/>
      <x v="1"/>
      <x v="1"/>
      <x v="1"/>
      <x v="1"/>
      <x/>
      <x v="1"/>
      <x v="229"/>
    </i>
    <i r="13">
      <x v="16"/>
      <x v="1"/>
      <x v="5"/>
      <x/>
      <x/>
      <x v="2"/>
      <x v="3"/>
      <x v="1"/>
      <x v="1"/>
      <x v="302"/>
    </i>
    <i r="4">
      <x v="4"/>
      <x/>
      <x v="3"/>
      <x v="3"/>
      <x/>
      <x v="11"/>
      <x v="18"/>
      <x v="99"/>
      <x v="14"/>
      <x v="16"/>
      <x v="1"/>
      <x v="5"/>
      <x/>
      <x/>
      <x v="2"/>
      <x v="3"/>
      <x v="1"/>
      <x v="1"/>
      <x v="246"/>
    </i>
    <i r="22">
      <x v="247"/>
    </i>
    <i r="8">
      <x v="1"/>
      <x v="4"/>
      <x v="1"/>
      <x v="99"/>
      <x v="8"/>
      <x v="5"/>
      <x/>
      <x v="5"/>
      <x v="1"/>
      <x v="1"/>
      <x v="1"/>
      <x v="1"/>
      <x/>
      <x v="1"/>
      <x v="53"/>
    </i>
    <i r="13">
      <x v="6"/>
      <x/>
      <x v="5"/>
      <x v="1"/>
      <x v="1"/>
      <x v="1"/>
      <x v="1"/>
      <x/>
      <x v="1"/>
      <x v="89"/>
    </i>
    <i r="3">
      <x v="12"/>
      <x v="4"/>
      <x/>
      <x v="2"/>
      <x v="3"/>
      <x v="1"/>
      <x v="4"/>
      <x v="1"/>
      <x v="99"/>
      <x v="5"/>
      <x v="1"/>
      <x/>
      <x v="5"/>
      <x v="1"/>
      <x v="1"/>
      <x v="1"/>
      <x v="1"/>
      <x/>
      <x v="1"/>
      <x v="7"/>
    </i>
    <i r="1">
      <x v="14"/>
      <x v="1"/>
      <x v="10"/>
      <x v="4"/>
      <x/>
      <x v="3"/>
      <x v="3"/>
      <x v="1"/>
      <x v="7"/>
      <x v="16"/>
      <x v="99"/>
      <x v="14"/>
      <x v="15"/>
      <x v="1"/>
      <x v="5"/>
      <x/>
      <x/>
      <x v="2"/>
      <x v="3"/>
      <x v="1"/>
      <x v="1"/>
      <x v="404"/>
    </i>
    <i r="13">
      <x v="16"/>
      <x v="1"/>
      <x v="5"/>
      <x/>
      <x/>
      <x v="2"/>
      <x v="3"/>
      <x v="1"/>
      <x v="1"/>
      <x v="399"/>
    </i>
    <i r="22">
      <x v="400"/>
    </i>
    <i r="22">
      <x v="401"/>
    </i>
    <i r="13">
      <x v="18"/>
      <x v="1"/>
      <x v="5"/>
      <x/>
      <x/>
      <x v="2"/>
      <x v="3"/>
      <x v="1"/>
      <x v="1"/>
      <x v="402"/>
    </i>
    <i r="22">
      <x v="403"/>
    </i>
    <i r="2">
      <x v="2"/>
      <x v="10"/>
      <x v="4"/>
      <x/>
      <x v="3"/>
      <x v="3"/>
      <x v="1"/>
      <x v="7"/>
      <x v="16"/>
      <x v="99"/>
      <x v="14"/>
      <x v="16"/>
      <x v="1"/>
      <x v="5"/>
      <x/>
      <x/>
      <x v="2"/>
      <x v="3"/>
      <x v="1"/>
      <x/>
      <x v="409"/>
    </i>
    <i r="13">
      <x v="18"/>
      <x v="1"/>
      <x v="5"/>
      <x/>
      <x/>
      <x v="2"/>
      <x v="3"/>
      <x v="1"/>
      <x/>
      <x v="405"/>
    </i>
    <i r="22">
      <x v="406"/>
    </i>
    <i r="22">
      <x v="407"/>
    </i>
    <i r="22">
      <x v="408"/>
    </i>
    <i r="2">
      <x v="6"/>
      <x v="10"/>
      <x v="4"/>
      <x/>
      <x v="3"/>
      <x v="3"/>
      <x v="1"/>
      <x v="7"/>
      <x v="16"/>
      <x v="99"/>
      <x v="9"/>
      <x v="6"/>
      <x/>
      <x v="5"/>
      <x v="1"/>
      <x v="1"/>
      <x v="1"/>
      <x v="1"/>
      <x/>
      <x v="1"/>
      <x v="91"/>
    </i>
    <i r="22">
      <x v="92"/>
    </i>
    <i r="22">
      <x v="93"/>
    </i>
    <i r="22">
      <x v="94"/>
    </i>
    <i r="22">
      <x v="95"/>
    </i>
    <i r="4">
      <x v="6"/>
      <x/>
      <x v="7"/>
      <x v="3"/>
      <x v="1"/>
      <x v="7"/>
      <x v="16"/>
      <x v="99"/>
      <x v="14"/>
      <x v="14"/>
      <x v="1"/>
      <x v="5"/>
      <x/>
      <x/>
      <x v="3"/>
      <x v="3"/>
      <x v="1"/>
      <x v="1"/>
      <x v="410"/>
    </i>
    <i>
      <x v="1"/>
      <x v="2"/>
      <x v="1"/>
      <x v="12"/>
      <x/>
      <x/>
      <x v="2"/>
      <x v="3"/>
      <x v="1"/>
      <x v="1"/>
      <x v="8"/>
      <x v="99"/>
      <x v="11"/>
      <x v="7"/>
      <x/>
      <x v="5"/>
      <x v="1"/>
      <x v="1"/>
      <x v="1"/>
      <x v="1"/>
      <x/>
      <x v="1"/>
      <x v="111"/>
    </i>
    <i r="10">
      <x v="22"/>
      <x v="99"/>
      <x v="11"/>
      <x v="8"/>
      <x/>
      <x v="5"/>
      <x v="1"/>
      <x v="1"/>
      <x v="1"/>
      <x v="1"/>
      <x/>
      <x v="1"/>
      <x v="121"/>
    </i>
    <i r="9">
      <x v="4"/>
      <x v="1"/>
      <x v="99"/>
      <x v="6"/>
      <x v="2"/>
      <x/>
      <x v="5"/>
      <x v="1"/>
      <x v="1"/>
      <x v="1"/>
      <x v="1"/>
      <x/>
      <x v="1"/>
      <x v="17"/>
    </i>
    <i r="9">
      <x v="9"/>
      <x v="15"/>
      <x v="99"/>
      <x v="6"/>
      <x v="1"/>
      <x/>
      <x v="5"/>
      <x v="1"/>
      <x v="1"/>
      <x v="1"/>
      <x v="1"/>
      <x/>
      <x v="1"/>
      <x v="5"/>
    </i>
    <i r="6">
      <x v="3"/>
      <x v="3"/>
      <x v="1"/>
      <x v="8"/>
      <x v="40"/>
      <x v="99"/>
      <x v="17"/>
      <x v="15"/>
      <x v="1"/>
      <x v="5"/>
      <x/>
      <x/>
      <x v="1"/>
      <x v="1"/>
      <x v="1"/>
      <x v="1"/>
      <x v="324"/>
    </i>
    <i r="4">
      <x v="2"/>
      <x/>
      <x v="3"/>
      <x v="3"/>
      <x v="1"/>
      <x v="6"/>
      <x v="4"/>
      <x v="99"/>
      <x v="18"/>
      <x v="18"/>
      <x v="1"/>
      <x v="5"/>
      <x/>
      <x/>
      <x v="1"/>
      <x v="1"/>
      <x v="1"/>
      <x v="1"/>
      <x v="330"/>
    </i>
    <i r="9">
      <x v="9"/>
      <x v="15"/>
      <x v="99"/>
      <x v="18"/>
      <x v="17"/>
      <x v="1"/>
      <x v="5"/>
      <x/>
      <x/>
      <x v="1"/>
      <x v="1"/>
      <x v="1"/>
      <x v="1"/>
      <x v="334"/>
    </i>
    <i r="4">
      <x v="4"/>
      <x v="1"/>
      <x v="3"/>
      <x v="3"/>
      <x v="1"/>
      <x v="1"/>
      <x v="22"/>
      <x v="99"/>
      <x v="19"/>
      <x v="22"/>
      <x v="3"/>
      <x v="5"/>
      <x/>
      <x/>
      <x v="1"/>
      <x v="1"/>
      <x v="1"/>
      <x v="1"/>
      <x v="556"/>
    </i>
    <i r="3">
      <x v="15"/>
      <x/>
      <x/>
      <x v="2"/>
      <x v="3"/>
      <x v="1"/>
      <x v="6"/>
      <x v="4"/>
      <x v="99"/>
      <x v="18"/>
      <x v="11"/>
      <x/>
      <x v="5"/>
      <x v="1"/>
      <x v="1"/>
      <x v="1"/>
      <x v="1"/>
      <x/>
      <x v="1"/>
      <x v="232"/>
    </i>
    <i r="2">
      <x v="2"/>
      <x v="12"/>
      <x/>
      <x/>
      <x v="2"/>
      <x v="3"/>
      <x v="1"/>
      <x v="4"/>
      <x v="1"/>
      <x v="99"/>
      <x v="6"/>
      <x v="2"/>
      <x/>
      <x v="5"/>
      <x v="1"/>
      <x v="1"/>
      <x v="1"/>
      <x v="1"/>
      <x/>
      <x/>
      <x v="16"/>
    </i>
    <i r="9">
      <x v="9"/>
      <x v="15"/>
      <x v="99"/>
      <x v="6"/>
      <x v="1"/>
      <x/>
      <x v="5"/>
      <x v="1"/>
      <x v="1"/>
      <x v="1"/>
      <x v="1"/>
      <x/>
      <x/>
      <x v="4"/>
    </i>
    <i r="13">
      <x v="3"/>
      <x/>
      <x v="5"/>
      <x v="1"/>
      <x v="1"/>
      <x v="1"/>
      <x v="1"/>
      <x/>
      <x/>
      <x v="26"/>
    </i>
    <i r="6">
      <x v="3"/>
      <x v="3"/>
      <x v="1"/>
      <x v="1"/>
      <x v="8"/>
      <x v="99"/>
      <x v="11"/>
      <x v="7"/>
      <x/>
      <x v="5"/>
      <x v="1"/>
      <x v="1"/>
      <x v="1"/>
      <x v="1"/>
      <x/>
      <x/>
      <x v="109"/>
    </i>
    <i r="22">
      <x v="110"/>
    </i>
    <i r="13">
      <x v="8"/>
      <x/>
      <x v="5"/>
      <x v="1"/>
      <x v="1"/>
      <x v="1"/>
      <x v="1"/>
      <x/>
      <x/>
      <x v="120"/>
    </i>
    <i r="9">
      <x v="4"/>
      <x v="1"/>
      <x v="99"/>
      <x v="6"/>
      <x v="4"/>
      <x/>
      <x v="5"/>
      <x v="1"/>
      <x v="1"/>
      <x v="1"/>
      <x v="1"/>
      <x/>
      <x/>
      <x v="40"/>
    </i>
    <i r="13">
      <x v="5"/>
      <x/>
      <x v="5"/>
      <x v="1"/>
      <x v="1"/>
      <x v="1"/>
      <x v="1"/>
      <x/>
      <x/>
      <x v="79"/>
    </i>
    <i r="9">
      <x v="8"/>
      <x v="40"/>
      <x v="99"/>
      <x v="17"/>
      <x v="15"/>
      <x v="1"/>
      <x v="5"/>
      <x/>
      <x/>
      <x v="1"/>
      <x v="1"/>
      <x v="1"/>
      <x/>
      <x v="325"/>
    </i>
    <i r="4">
      <x v="2"/>
      <x/>
      <x v="2"/>
      <x v="3"/>
      <x v="1"/>
      <x v="6"/>
      <x v="4"/>
      <x v="99"/>
      <x v="18"/>
      <x v="15"/>
      <x v="1"/>
      <x v="5"/>
      <x/>
      <x/>
      <x v="1"/>
      <x v="1"/>
      <x v="1"/>
      <x/>
      <x v="329"/>
    </i>
    <i r="9">
      <x v="9"/>
      <x v="15"/>
      <x v="99"/>
      <x v="18"/>
      <x v="12"/>
      <x v="1"/>
      <x v="5"/>
      <x/>
      <x/>
      <x v="1"/>
      <x v="1"/>
      <x v="1"/>
      <x/>
      <x v="333"/>
    </i>
    <i r="10">
      <x v="33"/>
      <x v="99"/>
      <x v="18"/>
      <x v="16"/>
      <x v="1"/>
      <x v="5"/>
      <x/>
      <x/>
      <x v="1"/>
      <x v="1"/>
      <x v="1"/>
      <x/>
      <x v="331"/>
    </i>
    <i r="4">
      <x v="4"/>
      <x/>
      <x v="3"/>
      <x v="3"/>
      <x v="1"/>
      <x v="1"/>
      <x v="22"/>
      <x v="99"/>
      <x v="19"/>
      <x v="14"/>
      <x v="1"/>
      <x v="5"/>
      <x/>
      <x/>
      <x v="1"/>
      <x v="1"/>
      <x v="1"/>
      <x/>
      <x v="326"/>
    </i>
    <i r="9">
      <x v="4"/>
      <x v="1"/>
      <x v="99"/>
      <x v="19"/>
      <x v="14"/>
      <x v="1"/>
      <x v="5"/>
      <x/>
      <x/>
      <x v="1"/>
      <x v="1"/>
      <x v="1"/>
      <x/>
      <x v="337"/>
    </i>
    <i r="13">
      <x v="21"/>
      <x v="1"/>
      <x v="5"/>
      <x/>
      <x/>
      <x v="1"/>
      <x v="1"/>
      <x v="1"/>
      <x/>
      <x v="338"/>
    </i>
    <i r="5">
      <x v="2"/>
      <x v="3"/>
      <x v="3"/>
      <x v="1"/>
      <x v="4"/>
      <x v="1"/>
      <x v="99"/>
      <x v="19"/>
      <x v="19"/>
      <x v="1"/>
      <x v="5"/>
      <x/>
      <x/>
      <x v="1"/>
      <x v="1"/>
      <x v="1"/>
      <x/>
      <x v="569"/>
    </i>
    <i r="3">
      <x v="15"/>
      <x/>
      <x/>
      <x v="2"/>
      <x v="3"/>
      <x v="1"/>
      <x v="4"/>
      <x v="1"/>
      <x v="99"/>
      <x v="18"/>
      <x v="10"/>
      <x/>
      <x v="5"/>
      <x v="1"/>
      <x v="1"/>
      <x v="1"/>
      <x v="1"/>
      <x/>
      <x/>
      <x v="210"/>
    </i>
    <i r="9">
      <x v="6"/>
      <x v="4"/>
      <x v="99"/>
      <x v="18"/>
      <x v="11"/>
      <x/>
      <x v="5"/>
      <x v="1"/>
      <x v="1"/>
      <x v="1"/>
      <x v="1"/>
      <x/>
      <x/>
      <x v="231"/>
    </i>
    <i r="4">
      <x v="2"/>
      <x/>
      <x v="2"/>
      <x v="3"/>
      <x v="1"/>
      <x v="4"/>
      <x v="1"/>
      <x v="99"/>
      <x v="18"/>
      <x v="10"/>
      <x/>
      <x v="5"/>
      <x v="1"/>
      <x v="1"/>
      <x v="1"/>
      <x v="1"/>
      <x/>
      <x/>
      <x v="211"/>
    </i>
    <i>
      <x v="2"/>
      <x v="3"/>
      <x v="1"/>
      <x v="12"/>
      <x v="1"/>
      <x/>
      <x v="2"/>
      <x v="1"/>
      <x v="1"/>
      <x v="8"/>
      <x v="20"/>
      <x v="99"/>
      <x v="7"/>
      <x v="7"/>
      <x/>
      <x v="5"/>
      <x v="1"/>
      <x v="1"/>
      <x v="1"/>
      <x v="1"/>
      <x/>
      <x v="1"/>
      <x v="115"/>
    </i>
    <i r="22">
      <x v="116"/>
    </i>
    <i r="22">
      <x v="117"/>
    </i>
    <i r="7">
      <x v="2"/>
      <x v="1"/>
      <x v="8"/>
      <x v="32"/>
      <x v="99"/>
      <x v="17"/>
      <x v="15"/>
      <x v="1"/>
      <x v="5"/>
      <x/>
      <x/>
      <x v="2"/>
      <x v="1"/>
      <x v="1"/>
      <x v="1"/>
      <x v="349"/>
    </i>
    <i r="22">
      <x v="359"/>
    </i>
    <i r="19">
      <x v="2"/>
      <x v="1"/>
      <x v="1"/>
      <x v="350"/>
    </i>
    <i r="22">
      <x v="353"/>
    </i>
    <i r="22">
      <x v="355"/>
    </i>
    <i r="7">
      <x v="3"/>
      <x v="1"/>
      <x v="8"/>
      <x v="20"/>
      <x v="99"/>
      <x v="7"/>
      <x v="5"/>
      <x/>
      <x v="5"/>
      <x v="1"/>
      <x v="1"/>
      <x v="1"/>
      <x v="1"/>
      <x/>
      <x v="1"/>
      <x v="81"/>
    </i>
    <i r="10">
      <x v="29"/>
      <x v="99"/>
      <x v="11"/>
      <x v="7"/>
      <x/>
      <x v="5"/>
      <x v="1"/>
      <x v="1"/>
      <x v="1"/>
      <x v="1"/>
      <x/>
      <x v="1"/>
      <x v="102"/>
    </i>
    <i r="22">
      <x v="103"/>
    </i>
    <i r="22">
      <x v="104"/>
    </i>
    <i r="22">
      <x v="105"/>
    </i>
    <i r="22">
      <x v="106"/>
    </i>
    <i r="2">
      <x v="2"/>
      <x v="12"/>
      <x v="1"/>
      <x/>
      <x v="2"/>
      <x v="2"/>
      <x v="1"/>
      <x v="8"/>
      <x v="32"/>
      <x v="99"/>
      <x v="17"/>
      <x v="9"/>
      <x/>
      <x v="5"/>
      <x v="1"/>
      <x v="1"/>
      <x v="1"/>
      <x v="1"/>
      <x/>
      <x/>
      <x v="127"/>
    </i>
    <i r="22">
      <x v="132"/>
    </i>
    <i r="22">
      <x v="133"/>
    </i>
    <i r="22">
      <x v="134"/>
    </i>
    <i r="22">
      <x v="135"/>
    </i>
    <i r="13">
      <x v="15"/>
      <x v="1"/>
      <x v="5"/>
      <x/>
      <x/>
      <x v="2"/>
      <x v="1"/>
      <x v="1"/>
      <x/>
      <x v="348"/>
    </i>
    <i r="22">
      <x v="358"/>
    </i>
    <i r="19">
      <x v="2"/>
      <x v="1"/>
      <x/>
      <x v="351"/>
    </i>
    <i r="22">
      <x v="354"/>
    </i>
    <i r="22">
      <x v="356"/>
    </i>
    <i r="7">
      <x v="3"/>
      <x v="1"/>
      <x v="8"/>
      <x v="20"/>
      <x v="99"/>
      <x v="7"/>
      <x v="5"/>
      <x/>
      <x v="5"/>
      <x v="1"/>
      <x v="1"/>
      <x v="1"/>
      <x v="1"/>
      <x/>
      <x/>
      <x v="80"/>
    </i>
    <i r="2">
      <x v="3"/>
      <x v="12"/>
      <x v="1"/>
      <x/>
      <x v="2"/>
      <x v="3"/>
      <x v="1"/>
      <x v="8"/>
      <x v="20"/>
      <x v="99"/>
      <x v="7"/>
      <x v="5"/>
      <x/>
      <x v="5"/>
      <x v="1"/>
      <x v="1"/>
      <x v="1"/>
      <x v="1"/>
      <x/>
      <x/>
      <x v="82"/>
    </i>
    <i r="22">
      <x v="83"/>
    </i>
    <i r="22">
      <x v="84"/>
    </i>
    <i r="22">
      <x v="85"/>
    </i>
    <i>
      <x v="4"/>
      <x v="5"/>
      <x v="5"/>
      <x v="12"/>
      <x v="2"/>
      <x/>
      <x v="2"/>
      <x/>
      <x/>
      <x/>
      <x v="19"/>
      <x v="99"/>
      <x v="3"/>
      <x/>
      <x/>
      <x v="5"/>
      <x v="1"/>
      <x v="1"/>
      <x v="1"/>
      <x v="1"/>
      <x/>
      <x v="1"/>
      <x/>
    </i>
    <i r="22">
      <x v="1"/>
    </i>
    <i>
      <x v="6"/>
      <x v="7"/>
      <x v="1"/>
      <x v="8"/>
      <x v="1"/>
      <x/>
      <x v="2"/>
      <x v="3"/>
      <x v="1"/>
      <x v="2"/>
      <x v="2"/>
      <x v="99"/>
      <x v="12"/>
      <x v="5"/>
      <x/>
      <x v="5"/>
      <x v="1"/>
      <x v="1"/>
      <x v="1"/>
      <x v="1"/>
      <x/>
      <x v="1"/>
      <x v="86"/>
    </i>
    <i r="5">
      <x v="2"/>
      <x v="2"/>
      <x v="3"/>
      <x v="1"/>
      <x v="4"/>
      <x v="1"/>
      <x v="99"/>
      <x v="13"/>
      <x v="19"/>
      <x v="1"/>
      <x v="5"/>
      <x/>
      <x/>
      <x v="1"/>
      <x v="1"/>
      <x v="1"/>
      <x v="1"/>
      <x v="571"/>
    </i>
    <i>
      <x v="7"/>
      <x v="8"/>
      <x/>
      <x v="12"/>
      <x v="2"/>
      <x/>
      <x v="2"/>
      <x v="3"/>
      <x v="1"/>
      <x v="6"/>
      <x v="6"/>
      <x v="99"/>
      <x v="5"/>
      <x v="2"/>
      <x/>
      <x v="5"/>
      <x v="1"/>
      <x v="1"/>
      <x v="1"/>
      <x v="1"/>
      <x/>
      <x/>
      <x v="23"/>
    </i>
    <i r="10">
      <x v="14"/>
      <x v="99"/>
      <x v="5"/>
      <x v="2"/>
      <x/>
      <x v="5"/>
      <x v="1"/>
      <x v="1"/>
      <x v="1"/>
      <x v="1"/>
      <x/>
      <x/>
      <x v="25"/>
    </i>
    <i r="2">
      <x v="1"/>
      <x v="6"/>
      <x v="2"/>
      <x/>
      <x v="2"/>
      <x v="3"/>
      <x v="1"/>
      <x v="6"/>
      <x v="4"/>
      <x v="99"/>
      <x v="18"/>
      <x v="11"/>
      <x/>
      <x v="5"/>
      <x v="1"/>
      <x v="1"/>
      <x v="1"/>
      <x v="1"/>
      <x/>
      <x v="1"/>
      <x v="226"/>
    </i>
    <i r="3">
      <x v="12"/>
      <x v="2"/>
      <x/>
      <x v="2"/>
      <x/>
      <x/>
      <x v="6"/>
      <x v="4"/>
      <x v="99"/>
      <x v="16"/>
      <x v="17"/>
      <x v="1"/>
      <x v="5"/>
      <x/>
      <x/>
      <x v="1"/>
      <x v="1"/>
      <x v="1"/>
      <x v="1"/>
      <x v="502"/>
    </i>
    <i r="22">
      <x v="503"/>
    </i>
    <i r="22">
      <x v="504"/>
    </i>
    <i r="22">
      <x v="505"/>
    </i>
    <i r="22">
      <x v="506"/>
    </i>
    <i r="22">
      <x v="507"/>
    </i>
    <i r="22">
      <x v="508"/>
    </i>
    <i r="22">
      <x v="509"/>
    </i>
    <i r="22">
      <x v="510"/>
    </i>
    <i r="22">
      <x v="511"/>
    </i>
    <i r="22">
      <x v="512"/>
    </i>
    <i r="22">
      <x v="513"/>
    </i>
    <i r="22">
      <x v="514"/>
    </i>
    <i r="22">
      <x v="515"/>
    </i>
    <i r="22">
      <x v="516"/>
    </i>
    <i r="22">
      <x v="517"/>
    </i>
    <i r="22">
      <x v="518"/>
    </i>
    <i r="22">
      <x v="519"/>
    </i>
    <i r="22">
      <x v="520"/>
    </i>
    <i r="22">
      <x v="521"/>
    </i>
    <i r="7">
      <x v="3"/>
      <x v="1"/>
      <x v="6"/>
      <x v="4"/>
      <x v="99"/>
      <x v="5"/>
      <x v="2"/>
      <x/>
      <x v="5"/>
      <x v="1"/>
      <x v="1"/>
      <x v="1"/>
      <x v="1"/>
      <x/>
      <x v="1"/>
      <x v="20"/>
    </i>
    <i r="13">
      <x v="3"/>
      <x/>
      <x v="5"/>
      <x v="1"/>
      <x v="1"/>
      <x v="1"/>
      <x v="1"/>
      <x/>
      <x v="1"/>
      <x v="34"/>
    </i>
    <i r="10">
      <x v="6"/>
      <x v="99"/>
      <x v="5"/>
      <x v="2"/>
      <x/>
      <x v="5"/>
      <x v="1"/>
      <x v="1"/>
      <x v="1"/>
      <x v="1"/>
      <x/>
      <x v="1"/>
      <x v="22"/>
    </i>
    <i r="10">
      <x v="14"/>
      <x v="99"/>
      <x v="5"/>
      <x v="2"/>
      <x/>
      <x v="5"/>
      <x v="1"/>
      <x v="1"/>
      <x v="1"/>
      <x v="1"/>
      <x/>
      <x v="1"/>
      <x v="24"/>
    </i>
    <i r="2">
      <x v="2"/>
      <x v="6"/>
      <x/>
      <x/>
      <x v="2"/>
      <x v="3"/>
      <x v="1"/>
      <x v="2"/>
      <x v="2"/>
      <x v="99"/>
      <x v="7"/>
      <x v="4"/>
      <x/>
      <x v="5"/>
      <x v="1"/>
      <x v="1"/>
      <x v="1"/>
      <x v="1"/>
      <x/>
      <x/>
      <x v="38"/>
    </i>
    <i r="13">
      <x v="9"/>
      <x/>
      <x v="5"/>
      <x v="1"/>
      <x v="1"/>
      <x v="1"/>
      <x v="1"/>
      <x/>
      <x/>
      <x v="129"/>
    </i>
    <i r="4">
      <x v="1"/>
      <x/>
      <x v="2"/>
      <x v="3"/>
      <x v="1"/>
      <x v="4"/>
      <x v="1"/>
      <x v="99"/>
      <x v="7"/>
      <x v="9"/>
      <x/>
      <x v="5"/>
      <x v="1"/>
      <x v="1"/>
      <x v="1"/>
      <x v="1"/>
      <x/>
      <x/>
      <x v="130"/>
    </i>
    <i r="12">
      <x v="8"/>
      <x v="7"/>
      <x/>
      <x v="5"/>
      <x v="1"/>
      <x v="1"/>
      <x v="1"/>
      <x v="1"/>
      <x/>
      <x/>
      <x v="112"/>
    </i>
    <i r="13">
      <x v="9"/>
      <x/>
      <x v="5"/>
      <x v="1"/>
      <x v="1"/>
      <x v="1"/>
      <x v="1"/>
      <x/>
      <x/>
      <x v="128"/>
    </i>
    <i r="4">
      <x v="2"/>
      <x/>
      <x v="2"/>
      <x v="3"/>
      <x v="1"/>
      <x v="6"/>
      <x v="4"/>
      <x v="99"/>
      <x v="18"/>
      <x v="11"/>
      <x/>
      <x v="5"/>
      <x v="1"/>
      <x v="1"/>
      <x v="1"/>
      <x v="1"/>
      <x/>
      <x/>
      <x v="225"/>
    </i>
    <i r="3">
      <x v="12"/>
      <x v="2"/>
      <x/>
      <x v="2"/>
      <x/>
      <x v="1"/>
      <x v="6"/>
      <x v="4"/>
      <x v="99"/>
      <x v="16"/>
      <x v="17"/>
      <x v="1"/>
      <x v="5"/>
      <x/>
      <x/>
      <x v="1"/>
      <x v="1"/>
      <x v="1"/>
      <x/>
      <x v="342"/>
    </i>
    <i r="22">
      <x v="343"/>
    </i>
    <i r="22">
      <x v="344"/>
    </i>
    <i r="22">
      <x v="345"/>
    </i>
    <i r="22">
      <x v="346"/>
    </i>
    <i r="22">
      <x v="347"/>
    </i>
    <i r="22">
      <x v="488"/>
    </i>
    <i r="22">
      <x v="489"/>
    </i>
    <i r="22">
      <x v="490"/>
    </i>
    <i r="22">
      <x v="491"/>
    </i>
    <i r="22">
      <x v="492"/>
    </i>
    <i r="22">
      <x v="493"/>
    </i>
    <i r="22">
      <x v="494"/>
    </i>
    <i r="22">
      <x v="495"/>
    </i>
    <i r="22">
      <x v="496"/>
    </i>
    <i r="22">
      <x v="497"/>
    </i>
    <i r="22">
      <x v="498"/>
    </i>
    <i r="22">
      <x v="499"/>
    </i>
    <i r="22">
      <x v="500"/>
    </i>
    <i r="22">
      <x v="501"/>
    </i>
    <i r="7">
      <x v="3"/>
      <x v="1"/>
      <x v="6"/>
      <x v="4"/>
      <x v="99"/>
      <x v="5"/>
      <x v="2"/>
      <x/>
      <x v="5"/>
      <x v="1"/>
      <x v="1"/>
      <x v="1"/>
      <x v="1"/>
      <x/>
      <x/>
      <x v="21"/>
    </i>
    <i r="12">
      <x v="16"/>
      <x v="20"/>
      <x v="1"/>
      <x v="5"/>
      <x/>
      <x/>
      <x v="1"/>
      <x v="1"/>
      <x v="1"/>
      <x/>
      <x v="360"/>
    </i>
    <i r="2">
      <x v="8"/>
      <x v="20"/>
      <x v="1"/>
      <x v="1"/>
      <x v="2"/>
      <x v="3"/>
      <x v="1"/>
      <x v="5"/>
      <x v="10"/>
      <x v="99"/>
      <x v="7"/>
      <x v="19"/>
      <x v="1"/>
      <x v="5"/>
      <x/>
      <x/>
      <x v="1"/>
      <x v="1"/>
      <x v="1"/>
      <x v="1"/>
      <x v="557"/>
    </i>
    <i>
      <x v="8"/>
      <x v="9"/>
      <x v="1"/>
      <x v="22"/>
      <x v="9"/>
      <x v="1"/>
      <x v="3"/>
      <x v="3"/>
      <x v="1"/>
      <x v="2"/>
      <x v="2"/>
      <x v="99"/>
      <x v="24"/>
      <x v="19"/>
      <x v="1"/>
      <x v="5"/>
      <x/>
      <x/>
      <x v="3"/>
      <x v="2"/>
      <x v="1"/>
      <x v="1"/>
      <x v="558"/>
    </i>
    <i>
      <x v="9"/>
      <x v="2"/>
      <x v="2"/>
      <x v="14"/>
      <x v="2"/>
      <x/>
      <x v="2"/>
      <x v="3"/>
      <x v="1"/>
      <x v="9"/>
      <x v="15"/>
      <x v="99"/>
      <x v="19"/>
      <x v="17"/>
      <x v="1"/>
      <x v="5"/>
      <x/>
      <x/>
      <x v="1"/>
      <x v="1"/>
      <x v="1"/>
      <x/>
      <x v="332"/>
    </i>
    <i r="1">
      <x v="8"/>
      <x/>
      <x v="2"/>
      <x v="2"/>
      <x/>
      <x v="2"/>
      <x v="3"/>
      <x v="1"/>
      <x v="6"/>
      <x v="4"/>
      <x v="99"/>
      <x v="18"/>
      <x v="10"/>
      <x/>
      <x v="5"/>
      <x v="1"/>
      <x v="1"/>
      <x v="1"/>
      <x v="1"/>
      <x/>
      <x/>
      <x v="204"/>
    </i>
    <i r="1">
      <x v="9"/>
      <x/>
      <x v="2"/>
      <x v="2"/>
      <x/>
      <x v="2"/>
      <x v="3"/>
      <x v="1"/>
      <x v="2"/>
      <x v="2"/>
      <x v="99"/>
      <x v="18"/>
      <x v="11"/>
      <x/>
      <x v="5"/>
      <x v="1"/>
      <x v="1"/>
      <x v="1"/>
      <x v="1"/>
      <x/>
      <x/>
      <x v="227"/>
    </i>
    <i r="1">
      <x v="10"/>
      <x/>
      <x v="2"/>
      <x/>
      <x/>
      <x v="2"/>
      <x v="3"/>
      <x v="1"/>
      <x v="5"/>
      <x v="10"/>
      <x v="99"/>
      <x v="2"/>
      <x v="3"/>
      <x/>
      <x v="5"/>
      <x v="1"/>
      <x v="1"/>
      <x v="1"/>
      <x v="1"/>
      <x/>
      <x/>
      <x v="27"/>
    </i>
    <i r="2">
      <x v="1"/>
      <x v="1"/>
      <x v="1"/>
      <x/>
      <x v="2"/>
      <x v="3"/>
      <x/>
      <x v="5"/>
      <x v="10"/>
      <x v="99"/>
      <x v="15"/>
      <x v="10"/>
      <x/>
      <x v="5"/>
      <x v="1"/>
      <x v="1"/>
      <x v="1"/>
      <x v="1"/>
      <x/>
      <x v="1"/>
      <x v="206"/>
    </i>
    <i r="10">
      <x v="34"/>
      <x v="99"/>
      <x v="15"/>
      <x v="16"/>
      <x v="1"/>
      <x v="5"/>
      <x/>
      <x/>
      <x v="2"/>
      <x v="3"/>
      <x v="1"/>
      <x v="1"/>
      <x v="382"/>
    </i>
    <i r="10">
      <x v="35"/>
      <x v="99"/>
      <x v="15"/>
      <x v="16"/>
      <x v="1"/>
      <x v="5"/>
      <x/>
      <x/>
      <x v="2"/>
      <x v="3"/>
      <x v="1"/>
      <x v="1"/>
      <x v="384"/>
    </i>
    <i r="10">
      <x v="44"/>
      <x v="99"/>
      <x v="15"/>
      <x v="16"/>
      <x v="1"/>
      <x v="5"/>
      <x/>
      <x/>
      <x v="3"/>
      <x v="3"/>
      <x v="1"/>
      <x v="1"/>
      <x v="385"/>
    </i>
    <i r="8">
      <x v="1"/>
      <x v="5"/>
      <x v="10"/>
      <x v="99"/>
      <x v="15"/>
      <x v="16"/>
      <x v="1"/>
      <x v="5"/>
      <x/>
      <x/>
      <x v="2"/>
      <x v="3"/>
      <x v="1"/>
      <x v="1"/>
      <x v="383"/>
    </i>
    <i r="4">
      <x v="2"/>
      <x/>
      <x v="2"/>
      <x v="3"/>
      <x/>
      <x v="4"/>
      <x v="1"/>
      <x v="99"/>
      <x v="16"/>
      <x v="17"/>
      <x v="1"/>
      <x v="5"/>
      <x/>
      <x/>
      <x v="3"/>
      <x v="3"/>
      <x v="1"/>
      <x v="1"/>
      <x v="381"/>
    </i>
    <i r="9">
      <x v="5"/>
      <x v="10"/>
      <x v="99"/>
      <x v="24"/>
      <x v="20"/>
      <x v="1"/>
      <x v="5"/>
      <x/>
      <x/>
      <x v="3"/>
      <x v="3"/>
      <x v="1"/>
      <x v="1"/>
      <x v="387"/>
    </i>
    <i r="4">
      <x v="7"/>
      <x/>
      <x/>
      <x v="3"/>
      <x/>
      <x v="4"/>
      <x v="1"/>
      <x v="99"/>
      <x v="15"/>
      <x v="17"/>
      <x v="1"/>
      <x v="5"/>
      <x/>
      <x/>
      <x v="1"/>
      <x v="1"/>
      <x v="1"/>
      <x v="1"/>
      <x v="379"/>
    </i>
    <i r="3">
      <x v="21"/>
      <x v="7"/>
      <x/>
      <x/>
      <x v="3"/>
      <x/>
      <x v="4"/>
      <x v="1"/>
      <x v="99"/>
      <x v="20"/>
      <x v="17"/>
      <x v="1"/>
      <x v="5"/>
      <x/>
      <x/>
      <x v="1"/>
      <x v="1"/>
      <x v="1"/>
      <x v="1"/>
      <x v="378"/>
    </i>
    <i r="2">
      <x v="2"/>
      <x v="1"/>
      <x v="2"/>
      <x/>
      <x v="2"/>
      <x v="3"/>
      <x/>
      <x v="4"/>
      <x v="1"/>
      <x v="99"/>
      <x v="16"/>
      <x v="16"/>
      <x v="1"/>
      <x v="5"/>
      <x/>
      <x/>
      <x v="3"/>
      <x v="3"/>
      <x v="1"/>
      <x/>
      <x v="380"/>
    </i>
    <i r="3">
      <x v="14"/>
      <x v="2"/>
      <x/>
      <x v="2"/>
      <x v="3"/>
      <x v="1"/>
      <x v="5"/>
      <x v="10"/>
      <x v="99"/>
      <x v="19"/>
      <x v="20"/>
      <x v="1"/>
      <x v="5"/>
      <x/>
      <x/>
      <x v="3"/>
      <x v="2"/>
      <x v="1"/>
      <x/>
      <x v="386"/>
    </i>
    <i r="2">
      <x v="6"/>
      <x v="6"/>
      <x v="5"/>
      <x/>
      <x/>
      <x v="3"/>
      <x/>
      <x v="4"/>
      <x v="1"/>
      <x v="99"/>
      <x v="12"/>
      <x v="6"/>
      <x/>
      <x v="5"/>
      <x v="1"/>
      <x v="1"/>
      <x v="1"/>
      <x v="1"/>
      <x/>
      <x v="1"/>
      <x v="88"/>
    </i>
    <i r="1">
      <x v="18"/>
      <x/>
      <x v="2"/>
      <x v="2"/>
      <x/>
      <x v="2"/>
      <x v="3"/>
      <x v="1"/>
      <x v="4"/>
      <x v="1"/>
      <x v="99"/>
      <x v="18"/>
      <x v="10"/>
      <x/>
      <x v="5"/>
      <x v="1"/>
      <x v="1"/>
      <x v="1"/>
      <x v="1"/>
      <x/>
      <x/>
      <x v="205"/>
    </i>
    <i r="2">
      <x v="2"/>
      <x v="2"/>
      <x v="2"/>
      <x/>
      <x v="2"/>
      <x v="3"/>
      <x v="1"/>
      <x v="9"/>
      <x v="33"/>
      <x v="99"/>
      <x v="14"/>
      <x v="8"/>
      <x/>
      <x v="5"/>
      <x v="1"/>
      <x v="1"/>
      <x v="1"/>
      <x v="1"/>
      <x/>
      <x/>
      <x v="119"/>
    </i>
    <i>
      <x v="10"/>
      <x v="11"/>
      <x v="1"/>
      <x v="4"/>
      <x/>
      <x/>
      <x v="2"/>
      <x v="3"/>
      <x/>
      <x v="4"/>
      <x v="1"/>
      <x v="99"/>
      <x/>
      <x v="10"/>
      <x/>
      <x v="5"/>
      <x v="1"/>
      <x v="1"/>
      <x v="1"/>
      <x v="1"/>
      <x/>
      <x v="1"/>
      <x v="213"/>
    </i>
    <i r="4">
      <x v="2"/>
      <x/>
      <x v="2"/>
      <x v="3"/>
      <x/>
      <x v="4"/>
      <x v="1"/>
      <x v="99"/>
      <x v="13"/>
      <x v="15"/>
      <x v="1"/>
      <x v="5"/>
      <x/>
      <x/>
      <x v="1"/>
      <x v="1"/>
      <x v="1"/>
      <x v="1"/>
      <x v="392"/>
    </i>
    <i r="3">
      <x v="6"/>
      <x v="2"/>
      <x/>
      <x v="1"/>
      <x v="3"/>
      <x/>
      <x v="3"/>
      <x v="43"/>
      <x v="99"/>
      <x v="21"/>
      <x v="21"/>
      <x v="1"/>
      <x v="5"/>
      <x/>
      <x/>
      <x v="3"/>
      <x v="2"/>
      <x v="1"/>
      <x v="1"/>
      <x v="393"/>
    </i>
    <i r="3">
      <x v="12"/>
      <x/>
      <x/>
      <x v="2"/>
      <x v="2"/>
      <x/>
      <x v="3"/>
      <x v="3"/>
      <x v="99"/>
      <x v="4"/>
      <x v="2"/>
      <x/>
      <x v="5"/>
      <x v="1"/>
      <x v="1"/>
      <x v="1"/>
      <x v="1"/>
      <x/>
      <x v="1"/>
      <x v="15"/>
    </i>
    <i r="10">
      <x v="13"/>
      <x v="99"/>
      <x v="4"/>
      <x v="2"/>
      <x/>
      <x v="5"/>
      <x v="1"/>
      <x v="1"/>
      <x v="1"/>
      <x v="1"/>
      <x/>
      <x v="1"/>
      <x v="8"/>
    </i>
    <i r="7">
      <x v="3"/>
      <x/>
      <x v="2"/>
      <x v="2"/>
      <x v="99"/>
      <x v="7"/>
      <x v="6"/>
      <x/>
      <x v="5"/>
      <x v="1"/>
      <x v="1"/>
      <x v="1"/>
      <x v="1"/>
      <x/>
      <x v="1"/>
      <x v="98"/>
    </i>
    <i r="2">
      <x v="2"/>
      <x v="6"/>
      <x v="2"/>
      <x/>
      <x v="1"/>
      <x v="3"/>
      <x/>
      <x v="3"/>
      <x v="43"/>
      <x v="99"/>
      <x v="21"/>
      <x v="21"/>
      <x v="1"/>
      <x v="5"/>
      <x/>
      <x/>
      <x v="3"/>
      <x v="2"/>
      <x v="1"/>
      <x/>
      <x v="394"/>
    </i>
    <i r="3">
      <x v="12"/>
      <x/>
      <x/>
      <x v="2"/>
      <x v="2"/>
      <x/>
      <x v="3"/>
      <x v="3"/>
      <x v="99"/>
      <x v="4"/>
      <x v="7"/>
      <x/>
      <x v="5"/>
      <x v="1"/>
      <x v="1"/>
      <x v="1"/>
      <x v="1"/>
      <x/>
      <x/>
      <x v="118"/>
    </i>
    <i r="10">
      <x v="7"/>
      <x v="99"/>
      <x v="4"/>
      <x v="2"/>
      <x/>
      <x v="5"/>
      <x v="1"/>
      <x v="1"/>
      <x v="1"/>
      <x v="1"/>
      <x/>
      <x/>
      <x v="9"/>
    </i>
    <i r="22">
      <x v="10"/>
    </i>
    <i r="22">
      <x v="11"/>
    </i>
    <i r="10">
      <x v="13"/>
      <x v="99"/>
      <x v="4"/>
      <x v="2"/>
      <x/>
      <x v="5"/>
      <x v="1"/>
      <x v="1"/>
      <x v="1"/>
      <x v="1"/>
      <x/>
      <x/>
      <x v="12"/>
    </i>
    <i r="22">
      <x v="13"/>
    </i>
    <i r="9">
      <x v="12"/>
      <x v="17"/>
      <x v="99"/>
      <x v="4"/>
      <x v="2"/>
      <x/>
      <x v="5"/>
      <x v="1"/>
      <x v="1"/>
      <x v="1"/>
      <x v="1"/>
      <x/>
      <x/>
      <x v="14"/>
    </i>
    <i r="7">
      <x v="3"/>
      <x/>
      <x v="2"/>
      <x v="2"/>
      <x v="99"/>
      <x v="7"/>
      <x v="6"/>
      <x/>
      <x v="5"/>
      <x v="1"/>
      <x v="1"/>
      <x v="1"/>
      <x v="1"/>
      <x/>
      <x/>
      <x v="97"/>
    </i>
    <i r="2">
      <x v="3"/>
      <x v="12"/>
      <x/>
      <x/>
      <x v="2"/>
      <x v="3"/>
      <x v="1"/>
      <x v="2"/>
      <x v="2"/>
      <x v="99"/>
      <x v="6"/>
      <x v="6"/>
      <x/>
      <x v="5"/>
      <x v="1"/>
      <x v="1"/>
      <x v="1"/>
      <x v="1"/>
      <x/>
      <x/>
      <x v="90"/>
    </i>
    <i r="2">
      <x v="4"/>
      <x v="13"/>
      <x v="4"/>
      <x/>
      <x v="3"/>
      <x v="3"/>
      <x v="1"/>
      <x v="7"/>
      <x v="16"/>
      <x v="99"/>
      <x v="1"/>
      <x v="1"/>
      <x/>
      <x v="5"/>
      <x v="1"/>
      <x v="1"/>
      <x v="1"/>
      <x v="1"/>
      <x/>
      <x v="1"/>
      <x v="6"/>
    </i>
    <i r="2">
      <x v="6"/>
      <x v="4"/>
      <x/>
      <x/>
      <x v="2"/>
      <x v="3"/>
      <x/>
      <x v="4"/>
      <x v="1"/>
      <x v="99"/>
      <x v="13"/>
      <x v="18"/>
      <x v="1"/>
      <x v="5"/>
      <x/>
      <x/>
      <x v="1"/>
      <x v="1"/>
      <x v="1"/>
      <x v="1"/>
      <x v="395"/>
    </i>
    <i r="2">
      <x v="8"/>
      <x v="3"/>
      <x/>
      <x v="2"/>
      <x v="2"/>
      <x v="3"/>
      <x v="1"/>
      <x v="7"/>
      <x v="16"/>
      <x v="99"/>
      <x v="3"/>
      <x v="13"/>
      <x v="2"/>
      <x v="5"/>
      <x/>
      <x/>
      <x v="1"/>
      <x v="1"/>
      <x v="1"/>
      <x v="1"/>
      <x v="572"/>
    </i>
    <i r="1">
      <x v="27"/>
      <x v="6"/>
      <x v="3"/>
      <x/>
      <x/>
      <x v="2"/>
      <x v="3"/>
      <x v="1"/>
      <x v="7"/>
      <x v="16"/>
      <x v="99"/>
      <x v="3"/>
      <x v="17"/>
      <x v="1"/>
      <x v="5"/>
      <x/>
      <x/>
      <x v="2"/>
      <x v="2"/>
      <x v="1"/>
      <x v="1"/>
      <x v="388"/>
    </i>
    <i r="22">
      <x v="389"/>
    </i>
    <i r="22">
      <x v="391"/>
    </i>
    <i r="18">
      <x v="3"/>
      <x v="2"/>
      <x v="1"/>
      <x v="1"/>
      <x v="390"/>
    </i>
    <i>
      <x v="11"/>
      <x v="12"/>
      <x v="2"/>
      <x/>
      <x/>
      <x/>
      <x v="2"/>
      <x v="2"/>
      <x v="1"/>
      <x v="9"/>
      <x v="15"/>
      <x v="99"/>
      <x v="12"/>
      <x v="5"/>
      <x/>
      <x v="5"/>
      <x v="1"/>
      <x v="1"/>
      <x v="1"/>
      <x v="1"/>
      <x/>
      <x/>
      <x v="50"/>
    </i>
    <i r="22">
      <x v="51"/>
    </i>
    <i r="22">
      <x v="52"/>
    </i>
    <i>
      <x v="12"/>
      <x v="15"/>
      <x v="1"/>
      <x v="12"/>
      <x/>
      <x/>
      <x v="2"/>
      <x v="3"/>
      <x v="1"/>
      <x v="2"/>
      <x v="2"/>
      <x v="99"/>
      <x v="10"/>
      <x v="7"/>
      <x/>
      <x v="5"/>
      <x v="1"/>
      <x v="1"/>
      <x v="1"/>
      <x v="1"/>
      <x/>
      <x v="1"/>
      <x v="114"/>
    </i>
    <i r="4">
      <x v="1"/>
      <x/>
      <x v="2"/>
      <x v="3"/>
      <x v="1"/>
      <x v="2"/>
      <x v="2"/>
      <x v="99"/>
      <x v="6"/>
      <x v="2"/>
      <x/>
      <x v="5"/>
      <x v="1"/>
      <x v="1"/>
      <x v="1"/>
      <x v="1"/>
      <x/>
      <x v="1"/>
      <x v="18"/>
    </i>
    <i r="13">
      <x v="3"/>
      <x/>
      <x v="5"/>
      <x v="1"/>
      <x v="1"/>
      <x v="1"/>
      <x v="1"/>
      <x/>
      <x v="1"/>
      <x v="28"/>
    </i>
    <i r="22">
      <x v="29"/>
    </i>
    <i r="22">
      <x v="30"/>
    </i>
    <i r="22">
      <x v="33"/>
    </i>
    <i r="9">
      <x v="10"/>
      <x v="11"/>
      <x v="99"/>
      <x v="11"/>
      <x v="7"/>
      <x/>
      <x v="5"/>
      <x v="1"/>
      <x v="1"/>
      <x v="1"/>
      <x v="1"/>
      <x/>
      <x v="1"/>
      <x v="108"/>
    </i>
    <i r="2">
      <x v="2"/>
      <x v="12"/>
      <x/>
      <x/>
      <x v="2"/>
      <x v="3"/>
      <x/>
      <x v="2"/>
      <x v="2"/>
      <x v="99"/>
      <x v="10"/>
      <x v="7"/>
      <x/>
      <x v="5"/>
      <x v="1"/>
      <x v="1"/>
      <x v="1"/>
      <x v="1"/>
      <x/>
      <x/>
      <x v="113"/>
    </i>
    <i r="4">
      <x v="1"/>
      <x/>
      <x v="2"/>
      <x v="3"/>
      <x/>
      <x v="2"/>
      <x v="2"/>
      <x v="99"/>
      <x v="6"/>
      <x v="2"/>
      <x/>
      <x v="5"/>
      <x v="1"/>
      <x v="1"/>
      <x v="1"/>
      <x v="1"/>
      <x/>
      <x/>
      <x v="19"/>
    </i>
    <i r="13">
      <x v="3"/>
      <x/>
      <x v="5"/>
      <x v="1"/>
      <x v="1"/>
      <x v="1"/>
      <x v="1"/>
      <x/>
      <x/>
      <x v="31"/>
    </i>
    <i r="22">
      <x v="32"/>
    </i>
    <i r="9">
      <x v="10"/>
      <x v="11"/>
      <x v="99"/>
      <x v="11"/>
      <x v="7"/>
      <x/>
      <x v="5"/>
      <x v="1"/>
      <x v="1"/>
      <x v="1"/>
      <x v="1"/>
      <x/>
      <x/>
      <x v="107"/>
    </i>
    <i>
      <x v="13"/>
      <x v="1"/>
      <x v="1"/>
      <x v="14"/>
      <x v="2"/>
      <x/>
      <x v="2"/>
      <x v="3"/>
      <x v="1"/>
      <x v="14"/>
      <x v="12"/>
      <x v="99"/>
      <x v="11"/>
      <x v="4"/>
      <x/>
      <x v="5"/>
      <x v="1"/>
      <x v="1"/>
      <x v="1"/>
      <x v="1"/>
      <x/>
      <x v="1"/>
      <x v="36"/>
    </i>
    <i r="4">
      <x v="4"/>
      <x/>
      <x v="3"/>
      <x v="3"/>
      <x v="1"/>
      <x v="14"/>
      <x v="12"/>
      <x v="99"/>
      <x v="17"/>
      <x v="7"/>
      <x/>
      <x v="5"/>
      <x v="1"/>
      <x v="1"/>
      <x v="1"/>
      <x v="1"/>
      <x/>
      <x v="1"/>
      <x v="100"/>
    </i>
    <i r="2">
      <x v="2"/>
      <x v="14"/>
      <x/>
      <x/>
      <x v="2"/>
      <x/>
      <x v="1"/>
      <x v="7"/>
      <x/>
      <x v="99"/>
      <x v="11"/>
      <x v="4"/>
      <x/>
      <x v="5"/>
      <x v="1"/>
      <x v="1"/>
      <x v="1"/>
      <x v="1"/>
      <x/>
      <x/>
      <x v="37"/>
    </i>
    <i r="6">
      <x v="3"/>
      <x v="2"/>
      <x v="1"/>
      <x v="11"/>
      <x v="30"/>
      <x v="99"/>
      <x v="26"/>
      <x v="24"/>
      <x v="1"/>
      <x v="5"/>
      <x/>
      <x/>
      <x v="3"/>
      <x v="2"/>
      <x v="1"/>
      <x/>
      <x v="487"/>
    </i>
    <i r="6">
      <x v="7"/>
      <x v="2"/>
      <x v="1"/>
      <x v="12"/>
      <x v="38"/>
      <x v="99"/>
      <x v="24"/>
      <x v="21"/>
      <x v="1"/>
      <x v="5"/>
      <x/>
      <x/>
      <x v="3"/>
      <x v="2"/>
      <x v="1"/>
      <x/>
      <x v="485"/>
    </i>
    <i r="4">
      <x v="1"/>
      <x/>
      <x v="2"/>
      <x v="2"/>
      <x v="1"/>
      <x/>
      <x v="36"/>
      <x v="99"/>
      <x v="15"/>
      <x v="9"/>
      <x/>
      <x v="5"/>
      <x v="1"/>
      <x v="1"/>
      <x v="1"/>
      <x v="1"/>
      <x/>
      <x/>
      <x v="124"/>
    </i>
    <i r="6">
      <x v="3"/>
      <x v="2"/>
      <x v="1"/>
      <x v="12"/>
      <x v="37"/>
      <x v="99"/>
      <x v="18"/>
      <x v="10"/>
      <x/>
      <x v="5"/>
      <x v="1"/>
      <x v="1"/>
      <x v="1"/>
      <x v="1"/>
      <x/>
      <x/>
      <x v="209"/>
    </i>
    <i r="9">
      <x v="13"/>
      <x v="25"/>
      <x v="99"/>
      <x v="12"/>
      <x v="5"/>
      <x/>
      <x v="5"/>
      <x v="1"/>
      <x v="1"/>
      <x v="1"/>
      <x v="1"/>
      <x/>
      <x/>
      <x v="45"/>
    </i>
    <i r="22">
      <x v="46"/>
    </i>
    <i r="9">
      <x v="14"/>
      <x v="12"/>
      <x v="99"/>
      <x v="12"/>
      <x v="5"/>
      <x/>
      <x v="5"/>
      <x v="1"/>
      <x v="1"/>
      <x v="1"/>
      <x v="1"/>
      <x/>
      <x/>
      <x v="44"/>
    </i>
    <i r="12">
      <x v="14"/>
      <x v="8"/>
      <x/>
      <x v="5"/>
      <x v="1"/>
      <x v="1"/>
      <x v="1"/>
      <x v="1"/>
      <x/>
      <x/>
      <x v="123"/>
    </i>
    <i r="12">
      <x v="15"/>
      <x v="9"/>
      <x/>
      <x v="5"/>
      <x v="1"/>
      <x v="1"/>
      <x v="1"/>
      <x v="1"/>
      <x/>
      <x/>
      <x v="125"/>
    </i>
    <i r="10">
      <x v="24"/>
      <x v="99"/>
      <x v="12"/>
      <x v="5"/>
      <x/>
      <x v="5"/>
      <x v="1"/>
      <x v="1"/>
      <x v="1"/>
      <x v="1"/>
      <x/>
      <x/>
      <x v="43"/>
    </i>
    <i r="4">
      <x v="2"/>
      <x/>
      <x v="2"/>
      <x v="2"/>
      <x v="1"/>
      <x v="12"/>
      <x v="26"/>
      <x v="99"/>
      <x v="12"/>
      <x v="5"/>
      <x/>
      <x v="5"/>
      <x v="1"/>
      <x v="1"/>
      <x v="1"/>
      <x v="1"/>
      <x/>
      <x/>
      <x v="48"/>
    </i>
    <i r="9">
      <x v="13"/>
      <x v="25"/>
      <x v="99"/>
      <x v="12"/>
      <x v="5"/>
      <x/>
      <x v="5"/>
      <x v="1"/>
      <x v="1"/>
      <x v="1"/>
      <x v="1"/>
      <x/>
      <x/>
      <x v="47"/>
    </i>
    <i r="9">
      <x v="14"/>
      <x v="27"/>
      <x v="99"/>
      <x v="12"/>
      <x v="5"/>
      <x/>
      <x v="5"/>
      <x v="1"/>
      <x v="1"/>
      <x v="1"/>
      <x v="1"/>
      <x/>
      <x/>
      <x v="49"/>
    </i>
    <i r="7">
      <x v="3"/>
      <x v="1"/>
      <x/>
      <x v="39"/>
      <x v="99"/>
      <x v="16"/>
      <x v="11"/>
      <x/>
      <x v="5"/>
      <x v="1"/>
      <x v="1"/>
      <x v="1"/>
      <x v="1"/>
      <x/>
      <x/>
      <x v="224"/>
    </i>
    <i r="9">
      <x v="14"/>
      <x v="12"/>
      <x v="99"/>
      <x v="11"/>
      <x v="4"/>
      <x/>
      <x v="5"/>
      <x v="1"/>
      <x v="1"/>
      <x v="1"/>
      <x v="1"/>
      <x/>
      <x/>
      <x v="35"/>
    </i>
    <i r="12">
      <x v="15"/>
      <x v="9"/>
      <x/>
      <x v="5"/>
      <x v="1"/>
      <x v="1"/>
      <x v="1"/>
      <x v="1"/>
      <x/>
      <x/>
      <x v="126"/>
    </i>
    <i r="13">
      <x v="11"/>
      <x/>
      <x v="5"/>
      <x v="1"/>
      <x v="1"/>
      <x v="1"/>
      <x v="1"/>
      <x/>
      <x/>
      <x v="222"/>
    </i>
    <i r="6">
      <x v="3"/>
      <x v="2"/>
      <x v="1"/>
      <x v="13"/>
      <x v="25"/>
      <x v="99"/>
      <x v="24"/>
      <x v="21"/>
      <x v="1"/>
      <x v="5"/>
      <x/>
      <x/>
      <x v="3"/>
      <x v="2"/>
      <x v="1"/>
      <x/>
      <x v="486"/>
    </i>
    <i r="4">
      <x v="4"/>
      <x/>
      <x v="2"/>
      <x v="3"/>
      <x v="1"/>
      <x v="14"/>
      <x v="12"/>
      <x v="99"/>
      <x v="17"/>
      <x v="7"/>
      <x/>
      <x v="5"/>
      <x v="1"/>
      <x v="1"/>
      <x v="1"/>
      <x v="1"/>
      <x/>
      <x/>
      <x v="99"/>
    </i>
    <i r="4">
      <x v="7"/>
      <x/>
      <x/>
      <x v="2"/>
      <x v="1"/>
      <x v="11"/>
      <x v="30"/>
      <x v="99"/>
      <x v="14"/>
      <x v="8"/>
      <x/>
      <x v="5"/>
      <x v="1"/>
      <x v="1"/>
      <x v="1"/>
      <x v="1"/>
      <x/>
      <x/>
      <x v="122"/>
    </i>
    <i r="4">
      <x v="8"/>
      <x/>
      <x v="3"/>
      <x v="3"/>
      <x v="1"/>
      <x v="14"/>
      <x v="12"/>
      <x v="99"/>
      <x v="17"/>
      <x v="7"/>
      <x/>
      <x v="5"/>
      <x v="1"/>
      <x v="1"/>
      <x v="1"/>
      <x v="1"/>
      <x/>
      <x/>
      <x v="101"/>
    </i>
    <i r="2">
      <x v="4"/>
      <x v="14"/>
      <x v="6"/>
      <x/>
      <x v="4"/>
      <x v="3"/>
      <x v="1"/>
      <x v="7"/>
      <x v="16"/>
      <x v="99"/>
      <x v="6"/>
      <x v="1"/>
      <x/>
      <x v="5"/>
      <x v="1"/>
      <x v="1"/>
      <x v="1"/>
      <x v="1"/>
      <x/>
      <x v="1"/>
      <x v="3"/>
    </i>
    <i r="1">
      <x v="2"/>
      <x v="1"/>
      <x v="14"/>
      <x/>
      <x/>
      <x v="2"/>
      <x v="3"/>
      <x v="1"/>
      <x v="6"/>
      <x v="4"/>
      <x v="99"/>
      <x v="18"/>
      <x v="15"/>
      <x v="1"/>
      <x v="5"/>
      <x/>
      <x/>
      <x v="1"/>
      <x v="1"/>
      <x v="1"/>
      <x v="1"/>
      <x v="339"/>
    </i>
    <i r="4">
      <x v="2"/>
      <x/>
      <x v="2"/>
      <x v="3"/>
      <x v="3"/>
      <x v="4"/>
      <x v="1"/>
      <x v="99"/>
      <x v="27"/>
      <x v="14"/>
      <x v="1"/>
      <x v="5"/>
      <x/>
      <x/>
      <x v="3"/>
      <x v="3"/>
      <x v="1"/>
      <x v="1"/>
      <x v="535"/>
    </i>
    <i r="4">
      <x v="3"/>
      <x/>
      <x v="3"/>
      <x v="3"/>
      <x/>
      <x v="6"/>
      <x v="4"/>
      <x v="99"/>
      <x v="25"/>
      <x v="20"/>
      <x v="1"/>
      <x v="5"/>
      <x/>
      <x/>
      <x v="1"/>
      <x v="1"/>
      <x v="1"/>
      <x v="1"/>
      <x v="538"/>
    </i>
    <i r="4">
      <x v="9"/>
      <x/>
      <x v="3"/>
      <x/>
      <x/>
      <x v="4"/>
      <x v="1"/>
      <x v="99"/>
      <x v="19"/>
      <x v="14"/>
      <x v="1"/>
      <x v="5"/>
      <x/>
      <x/>
      <x v="1"/>
      <x v="1"/>
      <x v="1"/>
      <x v="1"/>
      <x v="522"/>
    </i>
    <i r="7">
      <x v="3"/>
      <x v="1"/>
      <x v="4"/>
      <x v="1"/>
      <x v="99"/>
      <x v="19"/>
      <x v="17"/>
      <x v="1"/>
      <x v="5"/>
      <x/>
      <x/>
      <x v="1"/>
      <x v="1"/>
      <x v="1"/>
      <x v="1"/>
      <x v="328"/>
    </i>
    <i r="2">
      <x v="2"/>
      <x v="14"/>
      <x/>
      <x/>
      <x v="2"/>
      <x v="3"/>
      <x v="1"/>
      <x v="4"/>
      <x v="1"/>
      <x v="99"/>
      <x v="18"/>
      <x v="15"/>
      <x v="1"/>
      <x v="5"/>
      <x/>
      <x/>
      <x v="1"/>
      <x v="1"/>
      <x v="1"/>
      <x/>
      <x v="335"/>
    </i>
    <i r="9">
      <x v="6"/>
      <x v="4"/>
      <x v="99"/>
      <x v="18"/>
      <x v="15"/>
      <x v="1"/>
      <x v="5"/>
      <x/>
      <x/>
      <x v="1"/>
      <x v="1"/>
      <x v="1"/>
      <x/>
      <x v="340"/>
    </i>
    <i r="4">
      <x v="2"/>
      <x/>
      <x v="2"/>
      <x/>
      <x v="1"/>
      <x v="6"/>
      <x v="4"/>
      <x v="99"/>
      <x v="19"/>
      <x v="17"/>
      <x v="1"/>
      <x v="5"/>
      <x/>
      <x/>
      <x v="1"/>
      <x v="1"/>
      <x v="1"/>
      <x/>
      <x v="341"/>
    </i>
    <i r="7">
      <x v="3"/>
      <x v="1"/>
      <x v="4"/>
      <x v="1"/>
      <x v="99"/>
      <x v="18"/>
      <x v="15"/>
      <x v="1"/>
      <x v="5"/>
      <x/>
      <x/>
      <x v="1"/>
      <x v="1"/>
      <x v="1"/>
      <x/>
      <x v="336"/>
    </i>
    <i r="4">
      <x v="9"/>
      <x/>
      <x v="3"/>
      <x v="3"/>
      <x v="1"/>
      <x v="4"/>
      <x v="1"/>
      <x v="99"/>
      <x v="19"/>
      <x v="17"/>
      <x v="1"/>
      <x v="5"/>
      <x/>
      <x/>
      <x v="1"/>
      <x v="1"/>
      <x v="1"/>
      <x/>
      <x v="327"/>
    </i>
    <i r="1">
      <x v="3"/>
      <x v="3"/>
      <x v="14"/>
      <x v="2"/>
      <x/>
      <x v="2"/>
      <x v="2"/>
      <x v="1"/>
      <x v="8"/>
      <x v="40"/>
      <x v="99"/>
      <x v="18"/>
      <x v="15"/>
      <x v="1"/>
      <x v="5"/>
      <x/>
      <x/>
      <x v="3"/>
      <x v="2"/>
      <x v="1"/>
      <x/>
      <x v="352"/>
    </i>
    <i r="22">
      <x v="357"/>
    </i>
    <i r="1">
      <x v="5"/>
      <x v="2"/>
      <x v="14"/>
      <x v="1"/>
      <x/>
      <x v="2"/>
      <x/>
      <x v="1"/>
      <x v="13"/>
      <x v="21"/>
      <x v="99"/>
      <x v="7"/>
      <x/>
      <x/>
      <x v="5"/>
      <x v="1"/>
      <x v="1"/>
      <x v="1"/>
      <x v="1"/>
      <x/>
      <x/>
      <x v="2"/>
    </i>
    <i r="1">
      <x v="8"/>
      <x v="1"/>
      <x v="14"/>
      <x/>
      <x/>
      <x v="2"/>
      <x v="3"/>
      <x v="1"/>
      <x v="5"/>
      <x v="10"/>
      <x v="99"/>
      <x v="16"/>
      <x v="17"/>
      <x v="1"/>
      <x v="5"/>
      <x/>
      <x/>
      <x v="1"/>
      <x v="1"/>
      <x v="1"/>
      <x v="1"/>
      <x v="362"/>
    </i>
    <i r="4">
      <x v="9"/>
      <x/>
      <x v="3"/>
      <x/>
      <x/>
      <x v="4"/>
      <x v="1"/>
      <x v="99"/>
      <x v="19"/>
      <x v="14"/>
      <x v="1"/>
      <x v="5"/>
      <x/>
      <x/>
      <x v="1"/>
      <x v="1"/>
      <x v="1"/>
      <x v="1"/>
      <x v="523"/>
    </i>
    <i r="2">
      <x v="2"/>
      <x v="14"/>
      <x/>
      <x/>
      <x v="2"/>
      <x v="3"/>
      <x v="1"/>
      <x v="5"/>
      <x v="44"/>
      <x v="99"/>
      <x v="16"/>
      <x v="17"/>
      <x v="1"/>
      <x v="5"/>
      <x/>
      <x/>
      <x v="1"/>
      <x v="1"/>
      <x v="1"/>
      <x/>
      <x v="363"/>
    </i>
    <i r="4">
      <x v="2"/>
      <x/>
      <x v="2"/>
      <x/>
      <x v="1"/>
      <x v="5"/>
      <x v="10"/>
      <x v="99"/>
      <x v="20"/>
      <x v="12"/>
      <x v="1"/>
      <x v="5"/>
      <x/>
      <x/>
      <x v="1"/>
      <x v="1"/>
      <x v="1"/>
      <x/>
      <x v="361"/>
    </i>
    <i r="4">
      <x v="9"/>
      <x/>
      <x v="3"/>
      <x/>
      <x/>
      <x v="5"/>
      <x v="10"/>
      <x v="99"/>
      <x v="19"/>
      <x v="14"/>
      <x v="1"/>
      <x v="5"/>
      <x/>
      <x/>
      <x v="1"/>
      <x v="1"/>
      <x v="1"/>
      <x/>
      <x v="524"/>
    </i>
    <i r="2">
      <x v="4"/>
      <x v="11"/>
      <x v="5"/>
      <x/>
      <x v="2"/>
      <x v="3"/>
      <x v="1"/>
      <x v="10"/>
      <x v="11"/>
      <x v="99"/>
      <x v="7"/>
      <x v="10"/>
      <x/>
      <x v="5"/>
      <x v="1"/>
      <x v="1"/>
      <x v="1"/>
      <x v="1"/>
      <x/>
      <x v="1"/>
      <x v="212"/>
    </i>
    <i r="1">
      <x v="11"/>
      <x v="1"/>
      <x v="14"/>
      <x/>
      <x/>
      <x v="2"/>
      <x v="3"/>
      <x/>
      <x v="3"/>
      <x v="5"/>
      <x v="99"/>
      <x v="7"/>
      <x v="10"/>
      <x/>
      <x v="5"/>
      <x v="1"/>
      <x v="1"/>
      <x v="1"/>
      <x v="1"/>
      <x/>
      <x v="1"/>
      <x v="208"/>
    </i>
    <i r="2">
      <x v="2"/>
      <x v="14"/>
      <x/>
      <x/>
      <x v="2"/>
      <x v="3"/>
      <x v="1"/>
      <x v="3"/>
      <x v="5"/>
      <x v="99"/>
      <x v="7"/>
      <x v="10"/>
      <x/>
      <x v="5"/>
      <x v="1"/>
      <x v="1"/>
      <x v="1"/>
      <x v="1"/>
      <x/>
      <x/>
      <x v="207"/>
    </i>
    <i r="2">
      <x v="6"/>
      <x v="14"/>
      <x v="4"/>
      <x/>
      <x v="2"/>
      <x v="3"/>
      <x v="1"/>
      <x v="14"/>
      <x v="24"/>
      <x v="99"/>
      <x v="16"/>
      <x v="11"/>
      <x/>
      <x v="5"/>
      <x v="1"/>
      <x v="1"/>
      <x v="1"/>
      <x v="1"/>
      <x/>
      <x v="1"/>
      <x v="233"/>
    </i>
    <i r="12">
      <x v="21"/>
      <x v="17"/>
      <x v="1"/>
      <x v="5"/>
      <x/>
      <x/>
      <x v="3"/>
      <x v="2"/>
      <x v="1"/>
      <x v="1"/>
      <x v="397"/>
    </i>
    <i r="2">
      <x v="8"/>
      <x v="14"/>
      <x v="4"/>
      <x/>
      <x v="4"/>
      <x v="3"/>
      <x v="1"/>
      <x v="3"/>
      <x v="5"/>
      <x v="99"/>
      <x v="7"/>
      <x v="15"/>
      <x v="1"/>
      <x v="5"/>
      <x/>
      <x/>
      <x v="1"/>
      <x v="1"/>
      <x v="1"/>
      <x v="1"/>
      <x v="396"/>
    </i>
    <i r="1">
      <x v="15"/>
      <x v="1"/>
      <x v="14"/>
      <x v="2"/>
      <x/>
      <x v="2"/>
      <x v="3"/>
      <x v="1"/>
      <x v="4"/>
      <x v="1"/>
      <x v="99"/>
      <x v="16"/>
      <x v="15"/>
      <x v="1"/>
      <x v="5"/>
      <x/>
      <x/>
      <x v="1"/>
      <x v="1"/>
      <x v="1"/>
      <x v="1"/>
      <x v="419"/>
    </i>
    <i r="9">
      <x v="5"/>
      <x v="34"/>
      <x v="99"/>
      <x v="16"/>
      <x v="15"/>
      <x v="1"/>
      <x v="5"/>
      <x/>
      <x/>
      <x v="1"/>
      <x v="1"/>
      <x v="1"/>
      <x v="1"/>
      <x v="420"/>
    </i>
    <i r="9">
      <x v="6"/>
      <x v="4"/>
      <x v="99"/>
      <x v="16"/>
      <x v="16"/>
      <x v="1"/>
      <x v="5"/>
      <x/>
      <x/>
      <x v="1"/>
      <x v="1"/>
      <x v="1"/>
      <x v="1"/>
      <x v="422"/>
    </i>
    <i r="10">
      <x v="6"/>
      <x v="99"/>
      <x v="16"/>
      <x v="16"/>
      <x v="1"/>
      <x v="5"/>
      <x/>
      <x/>
      <x v="1"/>
      <x v="1"/>
      <x v="1"/>
      <x v="1"/>
      <x v="423"/>
    </i>
    <i r="2">
      <x v="2"/>
      <x v="14"/>
      <x v="2"/>
      <x/>
      <x v="2"/>
      <x/>
      <x v="1"/>
      <x v="5"/>
      <x v="34"/>
      <x v="99"/>
      <x v="19"/>
      <x v="21"/>
      <x v="1"/>
      <x v="5"/>
      <x/>
      <x/>
      <x v="2"/>
      <x v="1"/>
      <x v="1"/>
      <x/>
      <x v="425"/>
    </i>
    <i r="7">
      <x v="3"/>
      <x v="1"/>
      <x v="2"/>
      <x v="2"/>
      <x v="99"/>
      <x v="24"/>
      <x v="14"/>
      <x v="1"/>
      <x v="5"/>
      <x/>
      <x/>
      <x v="3"/>
      <x v="3"/>
      <x v="1"/>
      <x/>
      <x v="525"/>
    </i>
    <i r="22">
      <x v="526"/>
    </i>
    <i r="22">
      <x v="527"/>
    </i>
    <i r="22">
      <x v="528"/>
    </i>
    <i r="22">
      <x v="529"/>
    </i>
    <i r="12">
      <x v="25"/>
      <x v="17"/>
      <x v="1"/>
      <x v="5"/>
      <x/>
      <x/>
      <x v="3"/>
      <x v="3"/>
      <x v="1"/>
      <x/>
      <x v="411"/>
    </i>
    <i r="22">
      <x v="412"/>
    </i>
    <i r="22">
      <x v="413"/>
    </i>
    <i r="22">
      <x v="414"/>
    </i>
    <i r="22">
      <x v="415"/>
    </i>
    <i r="22">
      <x v="416"/>
    </i>
    <i r="22">
      <x v="417"/>
    </i>
    <i r="22">
      <x v="418"/>
    </i>
    <i r="9">
      <x v="5"/>
      <x v="34"/>
      <x v="99"/>
      <x v="7"/>
      <x v="15"/>
      <x v="1"/>
      <x v="5"/>
      <x/>
      <x/>
      <x v="1"/>
      <x v="1"/>
      <x v="1"/>
      <x/>
      <x v="421"/>
    </i>
    <i r="9">
      <x v="6"/>
      <x v="6"/>
      <x v="99"/>
      <x v="16"/>
      <x v="16"/>
      <x v="1"/>
      <x v="5"/>
      <x/>
      <x/>
      <x v="1"/>
      <x v="1"/>
      <x v="1"/>
      <x/>
      <x v="424"/>
    </i>
    <i r="4">
      <x v="3"/>
      <x/>
      <x v="2"/>
      <x v="2"/>
      <x v="1"/>
      <x v="8"/>
      <x v="40"/>
      <x v="99"/>
      <x v="25"/>
      <x v="20"/>
      <x v="1"/>
      <x v="5"/>
      <x/>
      <x/>
      <x v="1"/>
      <x v="1"/>
      <x v="1"/>
      <x/>
      <x v="539"/>
    </i>
    <i r="1">
      <x v="16"/>
      <x v="1"/>
      <x v="14"/>
      <x v="2"/>
      <x/>
      <x v="2"/>
      <x v="3"/>
      <x v="1"/>
      <x v="6"/>
      <x v="4"/>
      <x v="99"/>
      <x v="18"/>
      <x v="10"/>
      <x/>
      <x v="5"/>
      <x v="1"/>
      <x v="1"/>
      <x v="1"/>
      <x v="1"/>
      <x/>
      <x v="1"/>
      <x v="195"/>
    </i>
    <i r="13">
      <x v="11"/>
      <x/>
      <x v="5"/>
      <x v="1"/>
      <x v="1"/>
      <x v="1"/>
      <x v="1"/>
      <x/>
      <x v="1"/>
      <x v="223"/>
    </i>
    <i r="4">
      <x v="4"/>
      <x v="2"/>
      <x v="2"/>
      <x v="3"/>
      <x v="1"/>
      <x v="14"/>
      <x v="12"/>
      <x v="99"/>
      <x v="21"/>
      <x v="19"/>
      <x v="1"/>
      <x v="5"/>
      <x/>
      <x/>
      <x v="1"/>
      <x v="1"/>
      <x v="1"/>
      <x v="1"/>
      <x v="583"/>
    </i>
    <i r="2">
      <x v="2"/>
      <x v="14"/>
      <x/>
      <x/>
      <x v="2"/>
      <x/>
      <x v="1"/>
      <x v="2"/>
      <x v="2"/>
      <x v="99"/>
      <x v="21"/>
      <x v="16"/>
      <x v="1"/>
      <x v="5"/>
      <x/>
      <x/>
      <x v="1"/>
      <x v="1"/>
      <x v="1"/>
      <x/>
      <x v="433"/>
    </i>
    <i r="9">
      <x v="5"/>
      <x v="10"/>
      <x v="99"/>
      <x v="21"/>
      <x v="14"/>
      <x v="1"/>
      <x v="5"/>
      <x/>
      <x/>
      <x v="1"/>
      <x v="1"/>
      <x v="1"/>
      <x/>
      <x v="531"/>
    </i>
    <i r="13">
      <x v="16"/>
      <x v="1"/>
      <x v="5"/>
      <x/>
      <x/>
      <x v="1"/>
      <x v="1"/>
      <x v="1"/>
      <x/>
      <x v="436"/>
    </i>
    <i r="9">
      <x v="7"/>
      <x/>
      <x v="99"/>
      <x v="16"/>
      <x v="11"/>
      <x/>
      <x v="5"/>
      <x v="1"/>
      <x v="1"/>
      <x v="1"/>
      <x v="1"/>
      <x/>
      <x/>
      <x v="214"/>
    </i>
    <i r="22">
      <x v="215"/>
    </i>
    <i r="6">
      <x v="3"/>
      <x/>
      <x v="1"/>
      <x v="2"/>
      <x v="2"/>
      <x v="99"/>
      <x v="21"/>
      <x v="14"/>
      <x v="1"/>
      <x v="5"/>
      <x/>
      <x/>
      <x v="1"/>
      <x v="1"/>
      <x v="1"/>
      <x/>
      <x v="530"/>
    </i>
    <i r="4">
      <x v="2"/>
      <x/>
      <x v="2"/>
      <x v="3"/>
      <x v="1"/>
      <x v="2"/>
      <x v="2"/>
      <x v="99"/>
      <x v="18"/>
      <x v="10"/>
      <x/>
      <x v="5"/>
      <x v="1"/>
      <x v="1"/>
      <x v="1"/>
      <x v="1"/>
      <x/>
      <x/>
      <x v="197"/>
    </i>
    <i r="9">
      <x v="4"/>
      <x v="1"/>
      <x v="99"/>
      <x v="18"/>
      <x v="10"/>
      <x/>
      <x v="5"/>
      <x v="1"/>
      <x v="1"/>
      <x v="1"/>
      <x v="1"/>
      <x/>
      <x/>
      <x v="196"/>
    </i>
    <i r="13">
      <x v="11"/>
      <x/>
      <x v="5"/>
      <x v="1"/>
      <x v="1"/>
      <x v="1"/>
      <x v="1"/>
      <x/>
      <x/>
      <x v="217"/>
    </i>
    <i r="22">
      <x v="218"/>
    </i>
    <i r="9">
      <x v="6"/>
      <x v="4"/>
      <x v="99"/>
      <x v="18"/>
      <x v="10"/>
      <x/>
      <x v="5"/>
      <x v="1"/>
      <x v="1"/>
      <x v="1"/>
      <x v="1"/>
      <x/>
      <x/>
      <x v="194"/>
    </i>
    <i r="13">
      <x v="11"/>
      <x/>
      <x v="5"/>
      <x v="1"/>
      <x v="1"/>
      <x v="1"/>
      <x v="1"/>
      <x/>
      <x/>
      <x v="216"/>
    </i>
    <i r="9">
      <x v="10"/>
      <x v="11"/>
      <x v="99"/>
      <x v="11"/>
      <x v="4"/>
      <x/>
      <x v="5"/>
      <x v="1"/>
      <x v="1"/>
      <x v="1"/>
      <x v="1"/>
      <x/>
      <x/>
      <x v="39"/>
    </i>
    <i r="9">
      <x v="15"/>
      <x v="41"/>
      <x v="99"/>
      <x v="18"/>
      <x v="11"/>
      <x/>
      <x v="5"/>
      <x v="1"/>
      <x v="1"/>
      <x v="1"/>
      <x v="1"/>
      <x/>
      <x/>
      <x v="228"/>
    </i>
    <i r="4">
      <x v="4"/>
      <x/>
      <x v="3"/>
      <x/>
      <x v="1"/>
      <x v="3"/>
      <x v="5"/>
      <x v="99"/>
      <x v="21"/>
      <x v="16"/>
      <x v="1"/>
      <x v="5"/>
      <x/>
      <x/>
      <x v="1"/>
      <x v="1"/>
      <x v="1"/>
      <x/>
      <x v="435"/>
    </i>
    <i r="12">
      <x v="22"/>
      <x v="18"/>
      <x v="1"/>
      <x v="5"/>
      <x/>
      <x/>
      <x v="1"/>
      <x v="1"/>
      <x v="1"/>
      <x/>
      <x v="434"/>
    </i>
    <i r="2">
      <x v="3"/>
      <x v="14"/>
      <x/>
      <x v="2"/>
      <x v="3"/>
      <x/>
      <x v="1"/>
      <x v="2"/>
      <x v="2"/>
      <x v="99"/>
      <x v="21"/>
      <x v="19"/>
      <x v="1"/>
      <x v="5"/>
      <x/>
      <x/>
      <x v="1"/>
      <x v="1"/>
      <x v="1"/>
      <x/>
      <x v="581"/>
    </i>
    <i r="4">
      <x v="4"/>
      <x v="2"/>
      <x v="2"/>
      <x v="3"/>
      <x v="1"/>
      <x v="14"/>
      <x v="12"/>
      <x v="99"/>
      <x v="21"/>
      <x v="19"/>
      <x v="1"/>
      <x v="5"/>
      <x/>
      <x/>
      <x v="1"/>
      <x v="1"/>
      <x v="1"/>
      <x/>
      <x v="584"/>
    </i>
    <i r="2">
      <x v="6"/>
      <x v="14"/>
      <x v="4"/>
      <x v="2"/>
      <x v="4"/>
      <x v="3"/>
      <x v="1"/>
      <x v="4"/>
      <x v="1"/>
      <x v="99"/>
      <x v="21"/>
      <x v="19"/>
      <x v="1"/>
      <x v="5"/>
      <x/>
      <x/>
      <x v="1"/>
      <x v="1"/>
      <x v="1"/>
      <x v="1"/>
      <x v="582"/>
    </i>
    <i r="1">
      <x v="18"/>
      <x v="8"/>
      <x v="14"/>
      <x v="4"/>
      <x v="2"/>
      <x v="4"/>
      <x v="3"/>
      <x v="1"/>
      <x v="4"/>
      <x v="1"/>
      <x v="99"/>
      <x v="19"/>
      <x v="19"/>
      <x v="1"/>
      <x v="5"/>
      <x/>
      <x/>
      <x v="1"/>
      <x v="1"/>
      <x v="1"/>
      <x v="1"/>
      <x v="580"/>
    </i>
    <i r="4">
      <x v="6"/>
      <x v="1"/>
      <x v="4"/>
      <x v="3"/>
      <x v="1"/>
      <x v="4"/>
      <x v="1"/>
      <x v="99"/>
      <x v="21"/>
      <x v="19"/>
      <x v="1"/>
      <x v="5"/>
      <x/>
      <x/>
      <x v="1"/>
      <x v="1"/>
      <x v="1"/>
      <x v="1"/>
      <x v="567"/>
    </i>
    <i r="1">
      <x v="19"/>
      <x v="2"/>
      <x v="14"/>
      <x v="2"/>
      <x/>
      <x v="1"/>
      <x/>
      <x v="1"/>
      <x v="10"/>
      <x v="45"/>
      <x v="99"/>
      <x v="26"/>
      <x v="14"/>
      <x v="1"/>
      <x v="5"/>
      <x/>
      <x/>
      <x v="3"/>
      <x v="3"/>
      <x v="1"/>
      <x/>
      <x v="534"/>
    </i>
    <i r="6">
      <x v="3"/>
      <x/>
      <x v="1"/>
      <x v="10"/>
      <x v="11"/>
      <x v="99"/>
      <x v="26"/>
      <x v="14"/>
      <x v="1"/>
      <x v="5"/>
      <x/>
      <x/>
      <x v="3"/>
      <x v="3"/>
      <x v="1"/>
      <x/>
      <x v="532"/>
    </i>
    <i r="22">
      <x v="533"/>
    </i>
    <i r="4">
      <x v="4"/>
      <x/>
      <x v="2"/>
      <x v="3"/>
      <x v="1"/>
      <x v="10"/>
      <x v="11"/>
      <x v="99"/>
      <x v="15"/>
      <x v="9"/>
      <x/>
      <x v="5"/>
      <x v="1"/>
      <x v="1"/>
      <x v="1"/>
      <x v="1"/>
      <x/>
      <x/>
      <x v="131"/>
    </i>
    <i r="1">
      <x v="22"/>
      <x v="1"/>
      <x v="14"/>
      <x v="2"/>
      <x/>
      <x v="2"/>
      <x v="3"/>
      <x v="1"/>
      <x v="4"/>
      <x v="1"/>
      <x v="99"/>
      <x v="16"/>
      <x v="15"/>
      <x v="1"/>
      <x v="5"/>
      <x/>
      <x/>
      <x v="1"/>
      <x v="1"/>
      <x v="1"/>
      <x v="1"/>
      <x v="426"/>
    </i>
    <i r="9">
      <x v="6"/>
      <x v="14"/>
      <x v="99"/>
      <x v="16"/>
      <x v="16"/>
      <x v="1"/>
      <x v="5"/>
      <x/>
      <x/>
      <x v="1"/>
      <x v="1"/>
      <x v="1"/>
      <x v="1"/>
      <x v="427"/>
    </i>
    <i r="9">
      <x v="7"/>
      <x/>
      <x v="99"/>
      <x v="16"/>
      <x v="15"/>
      <x v="1"/>
      <x v="5"/>
      <x/>
      <x/>
      <x v="1"/>
      <x v="1"/>
      <x v="1"/>
      <x v="1"/>
      <x v="429"/>
    </i>
    <i r="9">
      <x v="9"/>
      <x v="33"/>
      <x v="99"/>
      <x v="16"/>
      <x v="15"/>
      <x v="1"/>
      <x v="5"/>
      <x/>
      <x/>
      <x v="1"/>
      <x v="1"/>
      <x v="1"/>
      <x v="1"/>
      <x v="431"/>
    </i>
    <i r="2">
      <x v="2"/>
      <x v="14"/>
      <x v="2"/>
      <x/>
      <x v="2"/>
      <x v="3"/>
      <x v="1"/>
      <x v="6"/>
      <x v="14"/>
      <x v="99"/>
      <x v="16"/>
      <x v="16"/>
      <x v="1"/>
      <x v="5"/>
      <x/>
      <x/>
      <x v="1"/>
      <x v="1"/>
      <x v="1"/>
      <x/>
      <x v="428"/>
    </i>
    <i r="9">
      <x v="9"/>
      <x v="33"/>
      <x v="99"/>
      <x v="16"/>
      <x v="15"/>
      <x v="1"/>
      <x v="5"/>
      <x/>
      <x/>
      <x v="1"/>
      <x v="1"/>
      <x v="1"/>
      <x/>
      <x v="432"/>
    </i>
    <i r="2">
      <x v="3"/>
      <x v="14"/>
      <x v="2"/>
      <x/>
      <x v="2"/>
      <x v="3"/>
      <x v="1"/>
      <x v="7"/>
      <x/>
      <x v="99"/>
      <x v="16"/>
      <x v="15"/>
      <x v="1"/>
      <x v="5"/>
      <x/>
      <x/>
      <x v="1"/>
      <x v="1"/>
      <x v="1"/>
      <x/>
      <x v="430"/>
    </i>
    <i r="1">
      <x v="26"/>
      <x v="2"/>
      <x v="14"/>
      <x v="2"/>
      <x/>
      <x v="2"/>
      <x/>
      <x v="1"/>
      <x v="3"/>
      <x v="43"/>
      <x v="99"/>
      <x v="19"/>
      <x v="21"/>
      <x v="1"/>
      <x v="5"/>
      <x/>
      <x/>
      <x v="2"/>
      <x v="1"/>
      <x v="1"/>
      <x/>
      <x v="398"/>
    </i>
    <i r="1">
      <x v="28"/>
      <x v="2"/>
      <x v="14"/>
      <x v="2"/>
      <x/>
      <x v="2"/>
      <x/>
      <x v="1"/>
      <x v="8"/>
      <x v="29"/>
      <x v="99"/>
      <x v="21"/>
      <x v="14"/>
      <x v="1"/>
      <x v="5"/>
      <x/>
      <x/>
      <x v="3"/>
      <x v="3"/>
      <x v="1"/>
      <x/>
      <x v="536"/>
    </i>
    <i r="4">
      <x v="4"/>
      <x/>
      <x v="2"/>
      <x/>
      <x v="1"/>
      <x v="4"/>
      <x v="46"/>
      <x v="99"/>
      <x v="21"/>
      <x v="14"/>
      <x v="1"/>
      <x v="5"/>
      <x/>
      <x/>
      <x v="3"/>
      <x v="3"/>
      <x v="1"/>
      <x/>
      <x v="537"/>
    </i>
    <i>
      <x v="14"/>
      <x v="17"/>
      <x v="2"/>
      <x v="2"/>
      <x v="1"/>
      <x/>
      <x v="1"/>
      <x v="3"/>
      <x v="1"/>
      <x v="4"/>
      <x v="1"/>
      <x v="99"/>
      <x v="12"/>
      <x v="9"/>
      <x/>
      <x v="5"/>
      <x v="1"/>
      <x v="1"/>
      <x v="1"/>
      <x v="1"/>
      <x/>
      <x/>
      <x v="192"/>
    </i>
    <i r="22">
      <x v="193"/>
    </i>
    <i r="6">
      <x v="3"/>
      <x v="3"/>
      <x v="1"/>
      <x v="4"/>
      <x v="1"/>
      <x v="99"/>
      <x v="12"/>
      <x v="9"/>
      <x/>
      <x v="5"/>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5"/>
      <x v="1"/>
      <x v="1"/>
      <x v="1"/>
      <x v="1"/>
      <x/>
      <x/>
      <x v="190"/>
    </i>
    <i r="22">
      <x v="191"/>
    </i>
    <i r="3">
      <x v="17"/>
      <x v="2"/>
      <x/>
      <x v="2"/>
      <x v="3"/>
      <x v="1"/>
      <x v="5"/>
      <x v="34"/>
      <x v="99"/>
      <x v="18"/>
      <x v="10"/>
      <x/>
      <x v="5"/>
      <x v="1"/>
      <x v="1"/>
      <x v="1"/>
      <x v="1"/>
      <x/>
      <x/>
      <x v="202"/>
    </i>
    <i r="5">
      <x v="2"/>
      <x v="2"/>
      <x v="3"/>
      <x v="1"/>
      <x v="5"/>
      <x v="34"/>
      <x v="99"/>
      <x v="18"/>
      <x v="19"/>
      <x v="1"/>
      <x v="5"/>
      <x/>
      <x/>
      <x v="1"/>
      <x v="1"/>
      <x v="1"/>
      <x/>
      <x v="570"/>
    </i>
    <i>
      <x v="16"/>
      <x v="20"/>
      <x v="2"/>
      <x v="18"/>
      <x v="2"/>
      <x/>
      <x v="2"/>
      <x v="3"/>
      <x/>
      <x v="6"/>
      <x v="4"/>
      <x v="99"/>
      <x v="18"/>
      <x v="10"/>
      <x/>
      <x v="5"/>
      <x v="1"/>
      <x v="1"/>
      <x v="1"/>
      <x v="1"/>
      <x/>
      <x/>
      <x v="203"/>
    </i>
    <i>
      <x v="17"/>
      <x v="21"/>
      <x v="1"/>
      <x v="12"/>
      <x/>
      <x/>
      <x v="2"/>
      <x/>
      <x v="1"/>
      <x v="2"/>
      <x v="2"/>
      <x v="99"/>
      <x v="19"/>
      <x v="21"/>
      <x v="1"/>
      <x v="5"/>
      <x/>
      <x/>
      <x v="3"/>
      <x v="2"/>
      <x v="1"/>
      <x v="1"/>
      <x v="364"/>
    </i>
    <i r="12">
      <x v="25"/>
      <x v="20"/>
      <x v="1"/>
      <x v="5"/>
      <x/>
      <x/>
      <x v="2"/>
      <x v="3"/>
      <x v="1"/>
      <x v="1"/>
      <x v="371"/>
    </i>
    <i r="22">
      <x v="372"/>
    </i>
    <i r="22">
      <x v="373"/>
    </i>
    <i r="22">
      <x v="374"/>
    </i>
    <i r="12">
      <x v="26"/>
      <x v="24"/>
      <x v="1"/>
      <x v="5"/>
      <x/>
      <x/>
      <x v="2"/>
      <x v="3"/>
      <x v="1"/>
      <x v="1"/>
      <x v="367"/>
    </i>
    <i r="22">
      <x v="368"/>
    </i>
    <i r="2">
      <x v="2"/>
      <x v="12"/>
      <x/>
      <x/>
      <x v="2"/>
      <x/>
      <x v="1"/>
      <x v="2"/>
      <x v="2"/>
      <x v="99"/>
      <x v="19"/>
      <x v="21"/>
      <x v="1"/>
      <x v="5"/>
      <x/>
      <x/>
      <x v="3"/>
      <x v="2"/>
      <x v="1"/>
      <x/>
      <x v="365"/>
    </i>
    <i r="12">
      <x v="25"/>
      <x v="20"/>
      <x v="1"/>
      <x v="5"/>
      <x/>
      <x/>
      <x v="2"/>
      <x v="3"/>
      <x v="1"/>
      <x/>
      <x v="375"/>
    </i>
    <i r="22">
      <x v="376"/>
    </i>
    <i r="22">
      <x v="377"/>
    </i>
    <i r="12">
      <x v="27"/>
      <x v="14"/>
      <x v="1"/>
      <x v="5"/>
      <x/>
      <x/>
      <x v="2"/>
      <x v="3"/>
      <x v="1"/>
      <x/>
      <x v="369"/>
    </i>
    <i r="22">
      <x v="370"/>
    </i>
    <i r="3">
      <x v="19"/>
      <x v="2"/>
      <x/>
      <x v="2"/>
      <x v="3"/>
      <x v="1"/>
      <x v="6"/>
      <x v="4"/>
      <x v="99"/>
      <x v="18"/>
      <x v="21"/>
      <x v="1"/>
      <x v="5"/>
      <x/>
      <x/>
      <x v="1"/>
      <x v="1"/>
      <x v="1"/>
      <x/>
      <x v="366"/>
    </i>
    <i>
      <x v="18"/>
      <x v="23"/>
      <x v="1"/>
      <x v="12"/>
      <x v="2"/>
      <x/>
      <x v="2"/>
      <x v="2"/>
      <x v="1"/>
      <x v="4"/>
      <x v="1"/>
      <x v="99"/>
      <x v="16"/>
      <x v="12"/>
      <x v="1"/>
      <x v="5"/>
      <x/>
      <x/>
      <x v="2"/>
      <x v="2"/>
      <x v="1"/>
      <x v="1"/>
      <x v="437"/>
    </i>
    <i r="22">
      <x v="438"/>
    </i>
    <i r="22">
      <x v="440"/>
    </i>
    <i r="22">
      <x v="441"/>
    </i>
    <i r="22">
      <x v="442"/>
    </i>
    <i r="22">
      <x v="443"/>
    </i>
    <i r="22">
      <x v="444"/>
    </i>
    <i r="22">
      <x v="445"/>
    </i>
    <i r="22">
      <x v="446"/>
    </i>
    <i r="22">
      <x v="448"/>
    </i>
    <i r="22">
      <x v="449"/>
    </i>
    <i r="22">
      <x v="450"/>
    </i>
    <i r="22">
      <x v="451"/>
    </i>
    <i r="22">
      <x v="452"/>
    </i>
    <i r="22">
      <x v="453"/>
    </i>
    <i r="22">
      <x v="454"/>
    </i>
    <i r="22">
      <x v="455"/>
    </i>
    <i r="22">
      <x v="456"/>
    </i>
    <i r="22">
      <x v="457"/>
    </i>
    <i r="22">
      <x v="458"/>
    </i>
    <i r="22">
      <x v="459"/>
    </i>
    <i r="22">
      <x v="460"/>
    </i>
    <i r="22">
      <x v="461"/>
    </i>
    <i r="22">
      <x v="476"/>
    </i>
    <i r="7">
      <x v="3"/>
      <x v="1"/>
      <x v="4"/>
      <x v="1"/>
      <x v="99"/>
      <x v="16"/>
      <x v="12"/>
      <x v="1"/>
      <x v="5"/>
      <x/>
      <x/>
      <x v="2"/>
      <x v="1"/>
      <x v="1"/>
      <x v="1"/>
      <x v="472"/>
    </i>
    <i r="22">
      <x v="474"/>
    </i>
    <i r="22">
      <x v="475"/>
    </i>
    <i r="22">
      <x v="477"/>
    </i>
    <i r="6">
      <x v="7"/>
      <x v="2"/>
      <x v="1"/>
      <x v="4"/>
      <x v="1"/>
      <x v="99"/>
      <x v="16"/>
      <x v="12"/>
      <x v="1"/>
      <x v="5"/>
      <x/>
      <x/>
      <x v="2"/>
      <x v="2"/>
      <x v="1"/>
      <x v="1"/>
      <x v="439"/>
    </i>
    <i r="22">
      <x v="447"/>
    </i>
    <i r="22">
      <x v="462"/>
    </i>
    <i r="5">
      <x v="1"/>
      <x v="2"/>
      <x v="2"/>
      <x v="1"/>
      <x v="4"/>
      <x v="1"/>
      <x v="99"/>
      <x v="26"/>
      <x v="26"/>
      <x v="3"/>
      <x v="5"/>
      <x/>
      <x/>
      <x v="3"/>
      <x v="3"/>
      <x v="1"/>
      <x v="1"/>
      <x v="565"/>
    </i>
    <i r="7">
      <x v="3"/>
      <x v="1"/>
      <x v="4"/>
      <x v="1"/>
      <x v="99"/>
      <x v="26"/>
      <x v="26"/>
      <x v="3"/>
      <x v="5"/>
      <x/>
      <x/>
      <x v="3"/>
      <x v="3"/>
      <x v="1"/>
      <x v="1"/>
      <x v="559"/>
    </i>
    <i r="22">
      <x v="560"/>
    </i>
    <i r="22">
      <x v="562"/>
    </i>
    <i r="2">
      <x v="2"/>
      <x v="12"/>
      <x v="2"/>
      <x/>
      <x v="2"/>
      <x v="2"/>
      <x v="1"/>
      <x v="4"/>
      <x v="1"/>
      <x v="99"/>
      <x v="16"/>
      <x v="12"/>
      <x v="1"/>
      <x v="5"/>
      <x/>
      <x/>
      <x v="2"/>
      <x v="2"/>
      <x v="1"/>
      <x/>
      <x v="463"/>
    </i>
    <i r="22">
      <x v="464"/>
    </i>
    <i r="22">
      <x v="465"/>
    </i>
    <i r="22">
      <x v="466"/>
    </i>
    <i r="22">
      <x v="467"/>
    </i>
    <i r="22">
      <x v="468"/>
    </i>
    <i r="22">
      <x v="469"/>
    </i>
    <i r="22">
      <x v="470"/>
    </i>
    <i r="22">
      <x v="471"/>
    </i>
    <i r="22">
      <x v="483"/>
    </i>
    <i r="13">
      <x v="17"/>
      <x v="1"/>
      <x v="5"/>
      <x/>
      <x/>
      <x v="2"/>
      <x v="2"/>
      <x v="1"/>
      <x/>
      <x v="473"/>
    </i>
    <i r="7">
      <x v="3"/>
      <x v="1"/>
      <x v="4"/>
      <x v="1"/>
      <x v="99"/>
      <x v="16"/>
      <x v="12"/>
      <x v="1"/>
      <x v="5"/>
      <x/>
      <x/>
      <x v="2"/>
      <x v="1"/>
      <x v="1"/>
      <x/>
      <x v="478"/>
    </i>
    <i r="22">
      <x v="479"/>
    </i>
    <i r="22">
      <x v="480"/>
    </i>
    <i r="22">
      <x v="481"/>
    </i>
    <i r="22">
      <x v="482"/>
    </i>
    <i r="22">
      <x v="484"/>
    </i>
    <i r="5">
      <x v="1"/>
      <x v="2"/>
      <x v="2"/>
      <x v="1"/>
      <x v="4"/>
      <x v="1"/>
      <x v="99"/>
      <x v="26"/>
      <x v="26"/>
      <x v="3"/>
      <x v="5"/>
      <x/>
      <x/>
      <x v="3"/>
      <x v="3"/>
      <x v="1"/>
      <x/>
      <x v="561"/>
    </i>
    <i r="7">
      <x v="3"/>
      <x v="1"/>
      <x v="4"/>
      <x v="1"/>
      <x v="99"/>
      <x v="26"/>
      <x v="26"/>
      <x v="3"/>
      <x v="5"/>
      <x/>
      <x/>
      <x v="3"/>
      <x v="3"/>
      <x v="1"/>
      <x/>
      <x v="563"/>
    </i>
    <i r="22">
      <x v="564"/>
    </i>
    <i r="22">
      <x v="566"/>
    </i>
    <i>
      <x v="19"/>
      <x v="27"/>
      <x v="1"/>
      <x v="6"/>
      <x v="2"/>
      <x v="2"/>
      <x v="2"/>
      <x v="2"/>
      <x v="1"/>
      <x v="8"/>
      <x v="40"/>
      <x v="99"/>
      <x v="27"/>
      <x v="19"/>
      <x v="1"/>
      <x v="5"/>
      <x/>
      <x/>
      <x v="3"/>
      <x v="2"/>
      <x v="1"/>
      <x v="1"/>
      <x v="573"/>
    </i>
    <i r="22">
      <x v="574"/>
    </i>
    <i r="22">
      <x v="575"/>
    </i>
    <i r="22">
      <x v="576"/>
    </i>
    <i r="22">
      <x v="577"/>
    </i>
    <i r="22">
      <x v="578"/>
    </i>
    <i r="22">
      <x v="579"/>
    </i>
    <i>
      <x v="20"/>
      <x v="29"/>
      <x v="1"/>
      <x v="9"/>
      <x v="2"/>
      <x v="2"/>
      <x v="3"/>
      <x v="2"/>
      <x v="1"/>
      <x v="2"/>
      <x v="2"/>
      <x v="99"/>
      <x v="25"/>
      <x v="27"/>
      <x v="1"/>
      <x v="5"/>
      <x/>
      <x/>
      <x v="3"/>
      <x v="2"/>
      <x v="1"/>
      <x v="1"/>
      <x v="590"/>
    </i>
    <i r="12">
      <x v="28"/>
      <x v="28"/>
      <x v="3"/>
      <x v="5"/>
      <x/>
      <x/>
      <x v="3"/>
      <x v="2"/>
      <x v="1"/>
      <x v="1"/>
      <x v="585"/>
    </i>
    <i r="22">
      <x v="586"/>
    </i>
    <i r="22">
      <x v="588"/>
    </i>
    <i r="22">
      <x v="589"/>
    </i>
    <i r="22">
      <x v="591"/>
    </i>
    <i r="2">
      <x v="2"/>
      <x v="9"/>
      <x/>
      <x v="2"/>
      <x v="3"/>
      <x/>
      <x v="1"/>
      <x v="2"/>
      <x v="2"/>
      <x v="99"/>
      <x v="28"/>
      <x v="28"/>
      <x v="3"/>
      <x v="5"/>
      <x/>
      <x/>
      <x v="3"/>
      <x v="2"/>
      <x v="1"/>
      <x/>
      <x v="587"/>
    </i>
    <i r="3">
      <x v="23"/>
      <x v="2"/>
      <x v="1"/>
      <x v="3"/>
      <x v="2"/>
      <x v="1"/>
      <x v="9"/>
      <x v="15"/>
      <x v="99"/>
      <x v="25"/>
      <x v="27"/>
      <x v="1"/>
      <x v="5"/>
      <x/>
      <x/>
      <x v="3"/>
      <x v="2"/>
      <x v="1"/>
      <x/>
      <x v="568"/>
    </i>
    <i>
      <x v="21"/>
      <x v="30"/>
      <x v="1"/>
      <x v="12"/>
      <x/>
      <x v="2"/>
      <x v="2"/>
      <x v="3"/>
      <x v="1"/>
      <x v="5"/>
      <x v="35"/>
      <x v="99"/>
      <x v="29"/>
      <x v="29"/>
      <x v="1"/>
      <x v="5"/>
      <x/>
      <x/>
      <x v="3"/>
      <x v="3"/>
      <x v="1"/>
      <x v="1"/>
      <x v="594"/>
    </i>
    <i r="22">
      <x v="595"/>
    </i>
    <i r="22">
      <x v="596"/>
    </i>
    <i r="22">
      <x v="597"/>
    </i>
    <i r="4">
      <x v="2"/>
      <x v="2"/>
      <x v="2"/>
      <x v="3"/>
      <x v="1"/>
      <x v="5"/>
      <x v="10"/>
      <x v="99"/>
      <x v="29"/>
      <x v="29"/>
      <x v="1"/>
      <x v="5"/>
      <x/>
      <x/>
      <x v="3"/>
      <x v="3"/>
      <x v="1"/>
      <x v="1"/>
      <x v="592"/>
    </i>
    <i r="22">
      <x v="593"/>
    </i>
    <i r="10">
      <x v="44"/>
      <x v="99"/>
      <x v="29"/>
      <x v="29"/>
      <x v="1"/>
      <x v="5"/>
      <x/>
      <x/>
      <x v="3"/>
      <x v="3"/>
      <x v="1"/>
      <x v="1"/>
      <x v="598"/>
    </i>
    <i r="22">
      <x v="599"/>
    </i>
    <i r="22">
      <x v="600"/>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604" totalsRowShown="0" headerRowDxfId="71" dataDxfId="69" headerRowBorderDxfId="70">
  <autoFilter ref="A3:BQ604"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TRIM(IF(TRIM(G4)="","N/A",PROPER(LEFT(TRIM(G4),10))))</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DATE(2020,9,30)</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IF(ISBLANK(AH4),"Unk",AH4)</calculatedColumnFormula>
    </tableColumn>
    <tableColumn id="63" xr3:uid="{7676C992-E2BA-4A91-829D-E9DDFEB4B1A0}" name="CRFM2" dataDxfId="3">
      <calculatedColumnFormula>IF(ISBLANK(AI4),"Unk",AI4)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605"/>
  <sheetViews>
    <sheetView tabSelected="1" topLeftCell="M2" zoomScale="85" zoomScaleNormal="85" workbookViewId="0">
      <selection activeCell="AE6" sqref="AE6"/>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292</v>
      </c>
      <c r="G5" s="15" t="s">
        <v>384</v>
      </c>
      <c r="H5" s="15" t="s">
        <v>114</v>
      </c>
      <c r="I5" s="15" t="s">
        <v>213</v>
      </c>
      <c r="J5" s="15" t="s">
        <v>33</v>
      </c>
      <c r="K5" s="15" t="s">
        <v>139</v>
      </c>
      <c r="L5" s="15" t="s">
        <v>345</v>
      </c>
      <c r="M5" s="27">
        <v>43982</v>
      </c>
      <c r="N5" s="27">
        <v>44316</v>
      </c>
      <c r="O5" s="51">
        <v>2021</v>
      </c>
      <c r="P5" s="27">
        <v>44104</v>
      </c>
      <c r="Q5" s="15">
        <v>2200000</v>
      </c>
      <c r="R5" s="15">
        <v>1400000</v>
      </c>
      <c r="S5" s="15" t="s">
        <v>201</v>
      </c>
      <c r="T5" s="15" t="s">
        <v>202</v>
      </c>
      <c r="U5" s="15">
        <v>2020</v>
      </c>
      <c r="V5" s="15" t="s">
        <v>747</v>
      </c>
      <c r="W5" s="15">
        <v>547</v>
      </c>
      <c r="X5" s="24">
        <v>1518</v>
      </c>
      <c r="Y5" s="24">
        <v>253</v>
      </c>
      <c r="Z5" s="24">
        <v>293</v>
      </c>
      <c r="AA5" s="24">
        <v>272</v>
      </c>
      <c r="AB5" s="24">
        <v>495</v>
      </c>
      <c r="AC5" s="24">
        <v>495</v>
      </c>
    </row>
    <row r="6" spans="1:29" x14ac:dyDescent="0.25">
      <c r="A6" s="15" t="s">
        <v>217</v>
      </c>
      <c r="B6" s="15" t="s">
        <v>217</v>
      </c>
      <c r="C6" s="15" t="s">
        <v>479</v>
      </c>
      <c r="D6" s="15" t="s">
        <v>295</v>
      </c>
      <c r="E6" s="15" t="s">
        <v>192</v>
      </c>
      <c r="F6" s="15" t="s">
        <v>292</v>
      </c>
      <c r="G6" s="15" t="s">
        <v>384</v>
      </c>
      <c r="H6" s="15" t="s">
        <v>114</v>
      </c>
      <c r="I6" s="15" t="s">
        <v>213</v>
      </c>
      <c r="J6" s="15" t="s">
        <v>33</v>
      </c>
      <c r="K6" s="15" t="s">
        <v>139</v>
      </c>
      <c r="L6" s="15" t="s">
        <v>345</v>
      </c>
      <c r="M6" s="27">
        <v>43982</v>
      </c>
      <c r="N6" s="27">
        <v>44316</v>
      </c>
      <c r="O6" s="51">
        <v>2021</v>
      </c>
      <c r="P6" s="27">
        <v>44104</v>
      </c>
      <c r="Q6" s="15">
        <v>2200000</v>
      </c>
      <c r="R6" s="15">
        <v>1400000</v>
      </c>
      <c r="S6" s="15" t="s">
        <v>201</v>
      </c>
      <c r="T6" s="15" t="s">
        <v>202</v>
      </c>
      <c r="U6" s="15">
        <v>2020</v>
      </c>
      <c r="V6" s="15" t="s">
        <v>747</v>
      </c>
      <c r="W6" s="15">
        <v>549</v>
      </c>
      <c r="X6" s="24">
        <v>1800</v>
      </c>
      <c r="Y6" s="24">
        <v>300</v>
      </c>
      <c r="Z6" s="24">
        <v>348</v>
      </c>
      <c r="AA6" s="24">
        <v>322</v>
      </c>
      <c r="AB6" s="24">
        <v>586</v>
      </c>
      <c r="AC6" s="24">
        <v>586</v>
      </c>
    </row>
    <row r="7" spans="1:29" x14ac:dyDescent="0.25">
      <c r="A7" s="15" t="s">
        <v>217</v>
      </c>
      <c r="B7" s="15" t="s">
        <v>217</v>
      </c>
      <c r="C7" s="15" t="s">
        <v>479</v>
      </c>
      <c r="D7" s="15" t="s">
        <v>295</v>
      </c>
      <c r="E7" s="15" t="s">
        <v>192</v>
      </c>
      <c r="F7" s="15" t="s">
        <v>292</v>
      </c>
      <c r="G7" s="15" t="s">
        <v>384</v>
      </c>
      <c r="H7" s="15" t="s">
        <v>114</v>
      </c>
      <c r="I7" s="15" t="s">
        <v>213</v>
      </c>
      <c r="J7" s="15" t="s">
        <v>33</v>
      </c>
      <c r="K7" s="15" t="s">
        <v>139</v>
      </c>
      <c r="L7" s="15" t="s">
        <v>345</v>
      </c>
      <c r="M7" s="27">
        <v>43982</v>
      </c>
      <c r="N7" s="27">
        <v>44316</v>
      </c>
      <c r="O7" s="51">
        <v>2021</v>
      </c>
      <c r="P7" s="27">
        <v>44104</v>
      </c>
      <c r="Q7" s="15">
        <v>2200000</v>
      </c>
      <c r="R7" s="15">
        <v>1400000</v>
      </c>
      <c r="S7" s="15" t="s">
        <v>201</v>
      </c>
      <c r="T7" s="15" t="s">
        <v>202</v>
      </c>
      <c r="U7" s="15">
        <v>2020</v>
      </c>
      <c r="V7" s="15" t="s">
        <v>747</v>
      </c>
      <c r="W7" s="15">
        <v>551</v>
      </c>
      <c r="X7" s="24">
        <v>1740</v>
      </c>
      <c r="Y7" s="24">
        <v>290</v>
      </c>
      <c r="Z7" s="24">
        <v>336</v>
      </c>
      <c r="AA7" s="24">
        <v>312</v>
      </c>
      <c r="AB7" s="24">
        <v>567</v>
      </c>
      <c r="AC7" s="24">
        <v>567</v>
      </c>
    </row>
    <row r="8" spans="1:29" x14ac:dyDescent="0.25">
      <c r="A8" s="15" t="s">
        <v>217</v>
      </c>
      <c r="B8" s="15" t="s">
        <v>217</v>
      </c>
      <c r="C8" s="15" t="s">
        <v>479</v>
      </c>
      <c r="D8" s="15" t="s">
        <v>295</v>
      </c>
      <c r="E8" s="15" t="s">
        <v>192</v>
      </c>
      <c r="F8" s="15" t="s">
        <v>292</v>
      </c>
      <c r="G8" s="15" t="s">
        <v>384</v>
      </c>
      <c r="H8" s="15" t="s">
        <v>114</v>
      </c>
      <c r="I8" s="15" t="s">
        <v>213</v>
      </c>
      <c r="J8" s="15" t="s">
        <v>33</v>
      </c>
      <c r="K8" s="15" t="s">
        <v>140</v>
      </c>
      <c r="L8" s="15" t="s">
        <v>345</v>
      </c>
      <c r="M8" s="27">
        <v>43982</v>
      </c>
      <c r="N8" s="27">
        <v>44316</v>
      </c>
      <c r="O8" s="51">
        <v>2021</v>
      </c>
      <c r="P8" s="27">
        <v>44104</v>
      </c>
      <c r="Q8" s="15">
        <v>2200000</v>
      </c>
      <c r="R8" s="15">
        <v>1400000</v>
      </c>
      <c r="S8" s="15" t="s">
        <v>201</v>
      </c>
      <c r="T8" s="15" t="s">
        <v>202</v>
      </c>
      <c r="U8" s="15">
        <v>2020</v>
      </c>
      <c r="V8" s="15" t="s">
        <v>747</v>
      </c>
      <c r="W8" s="15">
        <v>553</v>
      </c>
      <c r="X8" s="24">
        <v>2550</v>
      </c>
      <c r="Y8" s="24">
        <v>425</v>
      </c>
      <c r="Z8" s="24">
        <v>477</v>
      </c>
      <c r="AA8" s="24">
        <v>452</v>
      </c>
      <c r="AB8" s="24">
        <v>832</v>
      </c>
      <c r="AC8" s="24">
        <v>832</v>
      </c>
    </row>
    <row r="9" spans="1:29" x14ac:dyDescent="0.25">
      <c r="A9" s="15" t="s">
        <v>217</v>
      </c>
      <c r="B9" s="15" t="s">
        <v>217</v>
      </c>
      <c r="C9" s="15" t="s">
        <v>479</v>
      </c>
      <c r="D9" s="15" t="s">
        <v>295</v>
      </c>
      <c r="E9" s="15" t="s">
        <v>192</v>
      </c>
      <c r="F9" s="15" t="s">
        <v>292</v>
      </c>
      <c r="G9" s="15" t="s">
        <v>384</v>
      </c>
      <c r="H9" s="15" t="s">
        <v>114</v>
      </c>
      <c r="I9" s="15" t="s">
        <v>213</v>
      </c>
      <c r="J9" s="15" t="s">
        <v>33</v>
      </c>
      <c r="K9" s="15" t="s">
        <v>140</v>
      </c>
      <c r="L9" s="15" t="s">
        <v>345</v>
      </c>
      <c r="M9" s="27">
        <v>43982</v>
      </c>
      <c r="N9" s="27">
        <v>44316</v>
      </c>
      <c r="O9" s="51">
        <v>2021</v>
      </c>
      <c r="P9" s="27">
        <v>44104</v>
      </c>
      <c r="Q9" s="15">
        <v>2200000</v>
      </c>
      <c r="R9" s="15">
        <v>1400000</v>
      </c>
      <c r="S9" s="15" t="s">
        <v>201</v>
      </c>
      <c r="T9" s="15" t="s">
        <v>202</v>
      </c>
      <c r="U9" s="15">
        <v>2020</v>
      </c>
      <c r="V9" s="15" t="s">
        <v>747</v>
      </c>
      <c r="W9" s="15">
        <v>555</v>
      </c>
      <c r="X9" s="24">
        <v>5100</v>
      </c>
      <c r="Y9" s="24">
        <v>850</v>
      </c>
      <c r="Z9" s="24">
        <v>954</v>
      </c>
      <c r="AA9" s="24">
        <v>905</v>
      </c>
      <c r="AB9" s="24">
        <v>1663</v>
      </c>
      <c r="AC9" s="24">
        <v>1663</v>
      </c>
    </row>
    <row r="10" spans="1:29" x14ac:dyDescent="0.25">
      <c r="A10" s="15" t="s">
        <v>217</v>
      </c>
      <c r="B10" s="15" t="s">
        <v>217</v>
      </c>
      <c r="C10" s="15" t="s">
        <v>479</v>
      </c>
      <c r="D10" s="15" t="s">
        <v>295</v>
      </c>
      <c r="E10" s="15" t="s">
        <v>192</v>
      </c>
      <c r="F10" s="15" t="s">
        <v>292</v>
      </c>
      <c r="G10" s="15" t="s">
        <v>384</v>
      </c>
      <c r="H10" s="15" t="s">
        <v>114</v>
      </c>
      <c r="I10" s="15" t="s">
        <v>213</v>
      </c>
      <c r="J10" s="15" t="s">
        <v>34</v>
      </c>
      <c r="K10" s="15" t="s">
        <v>136</v>
      </c>
      <c r="L10" s="15" t="s">
        <v>345</v>
      </c>
      <c r="M10" s="27">
        <v>43982</v>
      </c>
      <c r="N10" s="27">
        <v>44316</v>
      </c>
      <c r="O10" s="51">
        <v>2021</v>
      </c>
      <c r="P10" s="27">
        <v>44104</v>
      </c>
      <c r="Q10" s="15">
        <v>2200000</v>
      </c>
      <c r="R10" s="15">
        <v>1400000</v>
      </c>
      <c r="S10" s="15" t="s">
        <v>201</v>
      </c>
      <c r="T10" s="15" t="s">
        <v>202</v>
      </c>
      <c r="U10" s="15">
        <v>2020</v>
      </c>
      <c r="V10" s="15" t="s">
        <v>747</v>
      </c>
      <c r="W10" s="15">
        <v>541</v>
      </c>
      <c r="X10" s="24">
        <v>600</v>
      </c>
      <c r="Y10" s="24">
        <v>100</v>
      </c>
      <c r="Z10" s="24">
        <v>130</v>
      </c>
      <c r="AA10" s="24">
        <v>120</v>
      </c>
      <c r="AB10" s="24">
        <v>182</v>
      </c>
      <c r="AC10" s="24">
        <v>182</v>
      </c>
    </row>
    <row r="11" spans="1:29" x14ac:dyDescent="0.25">
      <c r="A11" s="15" t="s">
        <v>217</v>
      </c>
      <c r="B11" s="15" t="s">
        <v>217</v>
      </c>
      <c r="C11" s="15" t="s">
        <v>479</v>
      </c>
      <c r="D11" s="15" t="s">
        <v>295</v>
      </c>
      <c r="E11" s="15" t="s">
        <v>192</v>
      </c>
      <c r="F11" s="15" t="s">
        <v>292</v>
      </c>
      <c r="G11" s="15" t="s">
        <v>384</v>
      </c>
      <c r="H11" s="15" t="s">
        <v>114</v>
      </c>
      <c r="I11" s="15" t="s">
        <v>213</v>
      </c>
      <c r="J11" s="15" t="s">
        <v>34</v>
      </c>
      <c r="K11" s="15" t="s">
        <v>136</v>
      </c>
      <c r="L11" s="15" t="s">
        <v>345</v>
      </c>
      <c r="M11" s="27">
        <v>43982</v>
      </c>
      <c r="N11" s="27">
        <v>44316</v>
      </c>
      <c r="O11" s="51">
        <v>2021</v>
      </c>
      <c r="P11" s="27">
        <v>44104</v>
      </c>
      <c r="Q11" s="15">
        <v>2200000</v>
      </c>
      <c r="R11" s="15">
        <v>1400000</v>
      </c>
      <c r="S11" s="15" t="s">
        <v>201</v>
      </c>
      <c r="T11" s="15" t="s">
        <v>202</v>
      </c>
      <c r="U11" s="15">
        <v>2020</v>
      </c>
      <c r="V11" s="15" t="s">
        <v>747</v>
      </c>
      <c r="W11" s="15">
        <v>543</v>
      </c>
      <c r="X11" s="24">
        <v>1800</v>
      </c>
      <c r="Y11" s="24">
        <v>300</v>
      </c>
      <c r="Z11" s="24">
        <v>391</v>
      </c>
      <c r="AA11" s="24">
        <v>361</v>
      </c>
      <c r="AB11" s="24">
        <v>545</v>
      </c>
      <c r="AC11" s="24">
        <v>545</v>
      </c>
    </row>
    <row r="12" spans="1:29" x14ac:dyDescent="0.25">
      <c r="A12" s="15" t="s">
        <v>217</v>
      </c>
      <c r="B12" s="15" t="s">
        <v>217</v>
      </c>
      <c r="C12" s="15" t="s">
        <v>479</v>
      </c>
      <c r="D12" s="15" t="s">
        <v>295</v>
      </c>
      <c r="E12" s="15" t="s">
        <v>192</v>
      </c>
      <c r="F12" s="15" t="s">
        <v>292</v>
      </c>
      <c r="G12" s="15" t="s">
        <v>384</v>
      </c>
      <c r="H12" s="15" t="s">
        <v>114</v>
      </c>
      <c r="I12" s="15" t="s">
        <v>213</v>
      </c>
      <c r="J12" s="15" t="s">
        <v>34</v>
      </c>
      <c r="K12" s="15" t="s">
        <v>136</v>
      </c>
      <c r="L12" s="15" t="s">
        <v>345</v>
      </c>
      <c r="M12" s="27">
        <v>43982</v>
      </c>
      <c r="N12" s="27">
        <v>44316</v>
      </c>
      <c r="O12" s="51">
        <v>2021</v>
      </c>
      <c r="P12" s="27">
        <v>44104</v>
      </c>
      <c r="Q12" s="15">
        <v>2200000</v>
      </c>
      <c r="R12" s="15">
        <v>1400000</v>
      </c>
      <c r="S12" s="15" t="s">
        <v>201</v>
      </c>
      <c r="T12" s="15" t="s">
        <v>202</v>
      </c>
      <c r="U12" s="15">
        <v>2020</v>
      </c>
      <c r="V12" s="15" t="s">
        <v>747</v>
      </c>
      <c r="W12" s="15">
        <v>545</v>
      </c>
      <c r="X12" s="24">
        <v>2400</v>
      </c>
      <c r="Y12" s="24">
        <v>400</v>
      </c>
      <c r="Z12" s="24">
        <v>521</v>
      </c>
      <c r="AA12" s="24">
        <v>481</v>
      </c>
      <c r="AB12" s="24">
        <v>727</v>
      </c>
      <c r="AC12" s="24">
        <v>727</v>
      </c>
    </row>
    <row r="13" spans="1:29" x14ac:dyDescent="0.25">
      <c r="A13" s="15" t="s">
        <v>217</v>
      </c>
      <c r="B13" s="15" t="s">
        <v>217</v>
      </c>
      <c r="C13" s="15" t="s">
        <v>479</v>
      </c>
      <c r="D13" s="15" t="s">
        <v>225</v>
      </c>
      <c r="E13" s="15" t="s">
        <v>192</v>
      </c>
      <c r="F13" s="15" t="s">
        <v>212</v>
      </c>
      <c r="G13" s="15" t="s">
        <v>384</v>
      </c>
      <c r="H13" s="15" t="s">
        <v>176</v>
      </c>
      <c r="I13" s="15" t="s">
        <v>213</v>
      </c>
      <c r="J13" s="15" t="s">
        <v>82</v>
      </c>
      <c r="K13" s="15" t="s">
        <v>83</v>
      </c>
      <c r="L13" s="15" t="s">
        <v>345</v>
      </c>
      <c r="M13" s="27">
        <v>43738</v>
      </c>
      <c r="N13" s="27">
        <v>43921</v>
      </c>
      <c r="O13" s="51">
        <v>2020</v>
      </c>
      <c r="P13" s="27">
        <v>44104</v>
      </c>
      <c r="Q13" s="15">
        <v>2200000</v>
      </c>
      <c r="R13" s="15">
        <v>1400000</v>
      </c>
      <c r="S13" s="15" t="s">
        <v>202</v>
      </c>
      <c r="T13" s="15" t="s">
        <v>202</v>
      </c>
      <c r="U13" s="15">
        <v>2020</v>
      </c>
      <c r="V13" s="15" t="s">
        <v>747</v>
      </c>
      <c r="W13" s="15">
        <v>235</v>
      </c>
      <c r="X13" s="24">
        <v>240</v>
      </c>
      <c r="Y13" s="24">
        <v>40</v>
      </c>
      <c r="Z13" s="24">
        <v>39</v>
      </c>
      <c r="AA13" s="24">
        <v>36</v>
      </c>
      <c r="AB13" s="24">
        <v>86</v>
      </c>
      <c r="AC13" s="24">
        <v>86</v>
      </c>
    </row>
    <row r="14" spans="1:29" x14ac:dyDescent="0.25">
      <c r="A14" s="15" t="s">
        <v>217</v>
      </c>
      <c r="B14" s="15" t="s">
        <v>217</v>
      </c>
      <c r="C14" s="15" t="s">
        <v>479</v>
      </c>
      <c r="D14" s="15" t="s">
        <v>225</v>
      </c>
      <c r="E14" s="15" t="s">
        <v>192</v>
      </c>
      <c r="F14" s="15" t="s">
        <v>212</v>
      </c>
      <c r="G14" s="15" t="s">
        <v>384</v>
      </c>
      <c r="H14" s="15" t="s">
        <v>176</v>
      </c>
      <c r="I14" s="15" t="s">
        <v>213</v>
      </c>
      <c r="J14" s="15" t="s">
        <v>82</v>
      </c>
      <c r="K14" s="15" t="s">
        <v>83</v>
      </c>
      <c r="L14" s="15" t="s">
        <v>345</v>
      </c>
      <c r="M14" s="27">
        <v>43738</v>
      </c>
      <c r="N14" s="27">
        <v>43921</v>
      </c>
      <c r="O14" s="51">
        <v>2020</v>
      </c>
      <c r="P14" s="27">
        <v>44104</v>
      </c>
      <c r="Q14" s="15">
        <v>2200000</v>
      </c>
      <c r="R14" s="15">
        <v>1400000</v>
      </c>
      <c r="S14" s="15" t="s">
        <v>202</v>
      </c>
      <c r="T14" s="15" t="s">
        <v>202</v>
      </c>
      <c r="U14" s="15">
        <v>2020</v>
      </c>
      <c r="V14" s="15" t="s">
        <v>747</v>
      </c>
      <c r="W14" s="15">
        <v>237</v>
      </c>
      <c r="X14" s="24">
        <v>240</v>
      </c>
      <c r="Y14" s="24">
        <v>40</v>
      </c>
      <c r="Z14" s="24">
        <v>39</v>
      </c>
      <c r="AA14" s="24">
        <v>36</v>
      </c>
      <c r="AB14" s="24">
        <v>86</v>
      </c>
      <c r="AC14" s="24">
        <v>86</v>
      </c>
    </row>
    <row r="15" spans="1:29" x14ac:dyDescent="0.25">
      <c r="A15" s="15" t="s">
        <v>217</v>
      </c>
      <c r="B15" s="15" t="s">
        <v>217</v>
      </c>
      <c r="C15" s="15" t="s">
        <v>479</v>
      </c>
      <c r="D15" s="15" t="s">
        <v>225</v>
      </c>
      <c r="E15" s="15" t="s">
        <v>192</v>
      </c>
      <c r="F15" s="15" t="s">
        <v>212</v>
      </c>
      <c r="G15" s="15" t="s">
        <v>384</v>
      </c>
      <c r="H15" s="15" t="s">
        <v>176</v>
      </c>
      <c r="I15" s="15" t="s">
        <v>213</v>
      </c>
      <c r="J15" s="15" t="s">
        <v>82</v>
      </c>
      <c r="K15" s="15" t="s">
        <v>83</v>
      </c>
      <c r="L15" s="15" t="s">
        <v>345</v>
      </c>
      <c r="M15" s="27">
        <v>43738</v>
      </c>
      <c r="N15" s="27">
        <v>43921</v>
      </c>
      <c r="O15" s="51">
        <v>2020</v>
      </c>
      <c r="P15" s="27">
        <v>44104</v>
      </c>
      <c r="Q15" s="15">
        <v>2200000</v>
      </c>
      <c r="R15" s="15">
        <v>1400000</v>
      </c>
      <c r="S15" s="15" t="s">
        <v>202</v>
      </c>
      <c r="T15" s="15" t="s">
        <v>202</v>
      </c>
      <c r="U15" s="15">
        <v>2020</v>
      </c>
      <c r="V15" s="15" t="s">
        <v>747</v>
      </c>
      <c r="W15" s="15">
        <v>250</v>
      </c>
      <c r="X15" s="24">
        <v>180</v>
      </c>
      <c r="Y15" s="24">
        <v>30</v>
      </c>
      <c r="Z15" s="24">
        <v>29</v>
      </c>
      <c r="AA15" s="24">
        <v>27</v>
      </c>
      <c r="AB15" s="24">
        <v>65</v>
      </c>
      <c r="AC15" s="24">
        <v>65</v>
      </c>
    </row>
    <row r="16" spans="1:29" x14ac:dyDescent="0.25">
      <c r="A16" s="15" t="s">
        <v>217</v>
      </c>
      <c r="B16" s="15" t="s">
        <v>217</v>
      </c>
      <c r="C16" s="15" t="s">
        <v>479</v>
      </c>
      <c r="D16" s="15" t="s">
        <v>225</v>
      </c>
      <c r="E16" s="15" t="s">
        <v>192</v>
      </c>
      <c r="F16" s="15" t="s">
        <v>212</v>
      </c>
      <c r="G16" s="15" t="s">
        <v>384</v>
      </c>
      <c r="H16" s="15" t="s">
        <v>176</v>
      </c>
      <c r="I16" s="15" t="s">
        <v>213</v>
      </c>
      <c r="J16" s="15" t="s">
        <v>82</v>
      </c>
      <c r="K16" s="15" t="s">
        <v>83</v>
      </c>
      <c r="L16" s="15" t="s">
        <v>345</v>
      </c>
      <c r="M16" s="27">
        <v>43738</v>
      </c>
      <c r="N16" s="27">
        <v>43921</v>
      </c>
      <c r="O16" s="51">
        <v>2020</v>
      </c>
      <c r="P16" s="27">
        <v>44104</v>
      </c>
      <c r="Q16" s="15">
        <v>2200000</v>
      </c>
      <c r="R16" s="15">
        <v>1400000</v>
      </c>
      <c r="S16" s="15" t="s">
        <v>202</v>
      </c>
      <c r="T16" s="15" t="s">
        <v>202</v>
      </c>
      <c r="U16" s="15">
        <v>2020</v>
      </c>
      <c r="V16" s="15" t="s">
        <v>747</v>
      </c>
      <c r="W16" s="15">
        <v>263</v>
      </c>
      <c r="X16" s="24">
        <v>180</v>
      </c>
      <c r="Y16" s="24">
        <v>30</v>
      </c>
      <c r="Z16" s="24">
        <v>29</v>
      </c>
      <c r="AA16" s="24">
        <v>27</v>
      </c>
      <c r="AB16" s="24">
        <v>65</v>
      </c>
      <c r="AC16" s="24">
        <v>65</v>
      </c>
    </row>
    <row r="17" spans="1:29" x14ac:dyDescent="0.25">
      <c r="A17" s="15" t="s">
        <v>217</v>
      </c>
      <c r="B17" s="15" t="s">
        <v>217</v>
      </c>
      <c r="C17" s="15" t="s">
        <v>479</v>
      </c>
      <c r="D17" s="15" t="s">
        <v>225</v>
      </c>
      <c r="E17" s="15" t="s">
        <v>192</v>
      </c>
      <c r="F17" s="15" t="s">
        <v>212</v>
      </c>
      <c r="G17" s="15" t="s">
        <v>384</v>
      </c>
      <c r="H17" s="15" t="s">
        <v>176</v>
      </c>
      <c r="I17" s="15" t="s">
        <v>213</v>
      </c>
      <c r="J17" s="15" t="s">
        <v>82</v>
      </c>
      <c r="K17" s="15" t="s">
        <v>83</v>
      </c>
      <c r="L17" s="15" t="s">
        <v>345</v>
      </c>
      <c r="M17" s="27">
        <v>43738</v>
      </c>
      <c r="N17" s="27">
        <v>43921</v>
      </c>
      <c r="O17" s="51">
        <v>2020</v>
      </c>
      <c r="P17" s="27">
        <v>44104</v>
      </c>
      <c r="Q17" s="15">
        <v>2200000</v>
      </c>
      <c r="R17" s="15">
        <v>1400000</v>
      </c>
      <c r="S17" s="15" t="s">
        <v>202</v>
      </c>
      <c r="T17" s="15" t="s">
        <v>202</v>
      </c>
      <c r="U17" s="15">
        <v>2020</v>
      </c>
      <c r="V17" s="15" t="s">
        <v>747</v>
      </c>
      <c r="W17" s="15">
        <v>270</v>
      </c>
      <c r="X17" s="24">
        <v>360</v>
      </c>
      <c r="Y17" s="24">
        <v>60</v>
      </c>
      <c r="Z17" s="24">
        <v>58</v>
      </c>
      <c r="AA17" s="24">
        <v>54</v>
      </c>
      <c r="AB17" s="24">
        <v>129</v>
      </c>
      <c r="AC17" s="24">
        <v>129</v>
      </c>
    </row>
    <row r="18" spans="1:29" x14ac:dyDescent="0.25">
      <c r="A18" s="15" t="s">
        <v>217</v>
      </c>
      <c r="B18" s="15" t="s">
        <v>217</v>
      </c>
      <c r="C18" s="15" t="s">
        <v>479</v>
      </c>
      <c r="D18" s="15" t="s">
        <v>225</v>
      </c>
      <c r="E18" s="15" t="s">
        <v>192</v>
      </c>
      <c r="F18" s="15" t="s">
        <v>212</v>
      </c>
      <c r="G18" s="15" t="s">
        <v>384</v>
      </c>
      <c r="H18" s="15" t="s">
        <v>176</v>
      </c>
      <c r="I18" s="15" t="s">
        <v>213</v>
      </c>
      <c r="J18" s="15" t="s">
        <v>82</v>
      </c>
      <c r="K18" s="15" t="s">
        <v>83</v>
      </c>
      <c r="L18" s="15" t="s">
        <v>345</v>
      </c>
      <c r="M18" s="27">
        <v>43738</v>
      </c>
      <c r="N18" s="27">
        <v>43921</v>
      </c>
      <c r="O18" s="51">
        <v>2020</v>
      </c>
      <c r="P18" s="27">
        <v>44104</v>
      </c>
      <c r="Q18" s="15">
        <v>2200000</v>
      </c>
      <c r="R18" s="15">
        <v>1400000</v>
      </c>
      <c r="S18" s="15" t="s">
        <v>202</v>
      </c>
      <c r="T18" s="15" t="s">
        <v>202</v>
      </c>
      <c r="U18" s="15">
        <v>2020</v>
      </c>
      <c r="V18" s="15" t="s">
        <v>747</v>
      </c>
      <c r="W18" s="15">
        <v>287</v>
      </c>
      <c r="X18" s="24">
        <v>300</v>
      </c>
      <c r="Y18" s="24">
        <v>50</v>
      </c>
      <c r="Z18" s="24">
        <v>49</v>
      </c>
      <c r="AA18" s="24">
        <v>45</v>
      </c>
      <c r="AB18" s="24">
        <v>108</v>
      </c>
      <c r="AC18" s="24">
        <v>108</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345</v>
      </c>
      <c r="M19" s="27">
        <v>43738</v>
      </c>
      <c r="N19" s="27">
        <v>43921</v>
      </c>
      <c r="O19" s="51">
        <v>2020</v>
      </c>
      <c r="P19" s="27">
        <v>44104</v>
      </c>
      <c r="Q19" s="15">
        <v>2200000</v>
      </c>
      <c r="R19" s="15">
        <v>1400000</v>
      </c>
      <c r="S19" s="15" t="s">
        <v>202</v>
      </c>
      <c r="T19" s="15" t="s">
        <v>202</v>
      </c>
      <c r="U19" s="15">
        <v>2020</v>
      </c>
      <c r="V19" s="15" t="s">
        <v>747</v>
      </c>
      <c r="W19" s="15">
        <v>294</v>
      </c>
      <c r="X19" s="24">
        <v>300</v>
      </c>
      <c r="Y19" s="24">
        <v>50</v>
      </c>
      <c r="Z19" s="24">
        <v>49</v>
      </c>
      <c r="AA19" s="24">
        <v>45</v>
      </c>
      <c r="AB19" s="24">
        <v>108</v>
      </c>
      <c r="AC19" s="24">
        <v>108</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345</v>
      </c>
      <c r="M20" s="27">
        <v>43738</v>
      </c>
      <c r="N20" s="27">
        <v>43921</v>
      </c>
      <c r="O20" s="51">
        <v>2020</v>
      </c>
      <c r="P20" s="27">
        <v>44104</v>
      </c>
      <c r="Q20" s="15">
        <v>2200000</v>
      </c>
      <c r="R20" s="15">
        <v>1400000</v>
      </c>
      <c r="S20" s="15" t="s">
        <v>202</v>
      </c>
      <c r="T20" s="15" t="s">
        <v>202</v>
      </c>
      <c r="U20" s="15">
        <v>2020</v>
      </c>
      <c r="V20" s="15" t="s">
        <v>747</v>
      </c>
      <c r="W20" s="15">
        <v>306</v>
      </c>
      <c r="X20" s="24">
        <v>180</v>
      </c>
      <c r="Y20" s="24">
        <v>30</v>
      </c>
      <c r="Z20" s="24">
        <v>29</v>
      </c>
      <c r="AA20" s="24">
        <v>27</v>
      </c>
      <c r="AB20" s="24">
        <v>65</v>
      </c>
      <c r="AC20" s="24">
        <v>65</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345</v>
      </c>
      <c r="M21" s="27">
        <v>43738</v>
      </c>
      <c r="N21" s="27">
        <v>43921</v>
      </c>
      <c r="O21" s="51">
        <v>2020</v>
      </c>
      <c r="P21" s="27">
        <v>44104</v>
      </c>
      <c r="Q21" s="15">
        <v>2200000</v>
      </c>
      <c r="R21" s="15">
        <v>1400000</v>
      </c>
      <c r="S21" s="15" t="s">
        <v>202</v>
      </c>
      <c r="T21" s="15" t="s">
        <v>202</v>
      </c>
      <c r="U21" s="15">
        <v>2020</v>
      </c>
      <c r="V21" s="15" t="s">
        <v>747</v>
      </c>
      <c r="W21" s="15">
        <v>309</v>
      </c>
      <c r="X21" s="24">
        <v>240</v>
      </c>
      <c r="Y21" s="24">
        <v>40</v>
      </c>
      <c r="Z21" s="24">
        <v>39</v>
      </c>
      <c r="AA21" s="24">
        <v>36</v>
      </c>
      <c r="AB21" s="24">
        <v>86</v>
      </c>
      <c r="AC21" s="24">
        <v>86</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345</v>
      </c>
      <c r="M22" s="27">
        <v>43738</v>
      </c>
      <c r="N22" s="27">
        <v>43921</v>
      </c>
      <c r="O22" s="51">
        <v>2020</v>
      </c>
      <c r="P22" s="27">
        <v>44104</v>
      </c>
      <c r="Q22" s="15">
        <v>2200000</v>
      </c>
      <c r="R22" s="15">
        <v>1400000</v>
      </c>
      <c r="S22" s="15" t="s">
        <v>202</v>
      </c>
      <c r="T22" s="15" t="s">
        <v>202</v>
      </c>
      <c r="U22" s="15">
        <v>2020</v>
      </c>
      <c r="V22" s="15" t="s">
        <v>747</v>
      </c>
      <c r="W22" s="15">
        <v>311</v>
      </c>
      <c r="X22" s="24">
        <v>120</v>
      </c>
      <c r="Y22" s="24">
        <v>20</v>
      </c>
      <c r="Z22" s="24">
        <v>19</v>
      </c>
      <c r="AA22" s="24">
        <v>18</v>
      </c>
      <c r="AB22" s="24">
        <v>43</v>
      </c>
      <c r="AC22" s="24">
        <v>43</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345</v>
      </c>
      <c r="M23" s="27">
        <v>43738</v>
      </c>
      <c r="N23" s="27">
        <v>43921</v>
      </c>
      <c r="O23" s="51">
        <v>2020</v>
      </c>
      <c r="P23" s="27">
        <v>44104</v>
      </c>
      <c r="Q23" s="15">
        <v>2200000</v>
      </c>
      <c r="R23" s="15">
        <v>1400000</v>
      </c>
      <c r="S23" s="15" t="s">
        <v>202</v>
      </c>
      <c r="T23" s="15" t="s">
        <v>202</v>
      </c>
      <c r="U23" s="15">
        <v>2020</v>
      </c>
      <c r="V23" s="15" t="s">
        <v>747</v>
      </c>
      <c r="W23" s="15">
        <v>320</v>
      </c>
      <c r="X23" s="24">
        <v>240</v>
      </c>
      <c r="Y23" s="24">
        <v>40</v>
      </c>
      <c r="Z23" s="24">
        <v>39</v>
      </c>
      <c r="AA23" s="24">
        <v>36</v>
      </c>
      <c r="AB23" s="24">
        <v>86</v>
      </c>
      <c r="AC23" s="24">
        <v>86</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345</v>
      </c>
      <c r="M24" s="27">
        <v>43738</v>
      </c>
      <c r="N24" s="27">
        <v>43921</v>
      </c>
      <c r="O24" s="51">
        <v>2020</v>
      </c>
      <c r="P24" s="27">
        <v>44104</v>
      </c>
      <c r="Q24" s="15">
        <v>2200000</v>
      </c>
      <c r="R24" s="15">
        <v>1400000</v>
      </c>
      <c r="S24" s="15" t="s">
        <v>202</v>
      </c>
      <c r="T24" s="15" t="s">
        <v>202</v>
      </c>
      <c r="U24" s="15">
        <v>2020</v>
      </c>
      <c r="V24" s="15" t="s">
        <v>747</v>
      </c>
      <c r="W24" s="15">
        <v>321</v>
      </c>
      <c r="X24" s="24">
        <v>180</v>
      </c>
      <c r="Y24" s="24">
        <v>30</v>
      </c>
      <c r="Z24" s="24">
        <v>29</v>
      </c>
      <c r="AA24" s="24">
        <v>27</v>
      </c>
      <c r="AB24" s="24">
        <v>65</v>
      </c>
      <c r="AC24" s="24">
        <v>65</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345</v>
      </c>
      <c r="M25" s="27">
        <v>43738</v>
      </c>
      <c r="N25" s="27">
        <v>43890</v>
      </c>
      <c r="O25" s="51">
        <v>2020</v>
      </c>
      <c r="P25" s="27">
        <v>44104</v>
      </c>
      <c r="Q25" s="15">
        <v>2200000</v>
      </c>
      <c r="R25" s="15">
        <v>1400000</v>
      </c>
      <c r="S25" s="15" t="s">
        <v>201</v>
      </c>
      <c r="T25" s="15" t="s">
        <v>202</v>
      </c>
      <c r="U25" s="15">
        <v>2020</v>
      </c>
      <c r="V25" s="15" t="s">
        <v>747</v>
      </c>
      <c r="W25" s="15">
        <v>236</v>
      </c>
      <c r="X25" s="24">
        <v>240</v>
      </c>
      <c r="Y25" s="24">
        <v>40</v>
      </c>
      <c r="Z25" s="24">
        <v>39</v>
      </c>
      <c r="AA25" s="24">
        <v>36</v>
      </c>
      <c r="AB25" s="24">
        <v>86</v>
      </c>
      <c r="AC25" s="24">
        <v>86</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345</v>
      </c>
      <c r="M26" s="27">
        <v>43738</v>
      </c>
      <c r="N26" s="27">
        <v>43890</v>
      </c>
      <c r="O26" s="51">
        <v>2020</v>
      </c>
      <c r="P26" s="27">
        <v>44104</v>
      </c>
      <c r="Q26" s="15">
        <v>2200000</v>
      </c>
      <c r="R26" s="15">
        <v>1400000</v>
      </c>
      <c r="S26" s="15" t="s">
        <v>201</v>
      </c>
      <c r="T26" s="15" t="s">
        <v>202</v>
      </c>
      <c r="U26" s="15">
        <v>2020</v>
      </c>
      <c r="V26" s="15" t="s">
        <v>747</v>
      </c>
      <c r="W26" s="15">
        <v>238</v>
      </c>
      <c r="X26" s="24">
        <v>240</v>
      </c>
      <c r="Y26" s="24">
        <v>40</v>
      </c>
      <c r="Z26" s="24">
        <v>39</v>
      </c>
      <c r="AA26" s="24">
        <v>36</v>
      </c>
      <c r="AB26" s="24">
        <v>86</v>
      </c>
      <c r="AC26" s="24">
        <v>86</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345</v>
      </c>
      <c r="M27" s="27">
        <v>43738</v>
      </c>
      <c r="N27" s="27">
        <v>43890</v>
      </c>
      <c r="O27" s="51">
        <v>2020</v>
      </c>
      <c r="P27" s="27">
        <v>44104</v>
      </c>
      <c r="Q27" s="15">
        <v>2200000</v>
      </c>
      <c r="R27" s="15">
        <v>1400000</v>
      </c>
      <c r="S27" s="15" t="s">
        <v>201</v>
      </c>
      <c r="T27" s="15" t="s">
        <v>202</v>
      </c>
      <c r="U27" s="15">
        <v>2020</v>
      </c>
      <c r="V27" s="15" t="s">
        <v>747</v>
      </c>
      <c r="W27" s="15">
        <v>251</v>
      </c>
      <c r="X27" s="24">
        <v>180</v>
      </c>
      <c r="Y27" s="24">
        <v>30</v>
      </c>
      <c r="Z27" s="24">
        <v>29</v>
      </c>
      <c r="AA27" s="24">
        <v>27</v>
      </c>
      <c r="AB27" s="24">
        <v>65</v>
      </c>
      <c r="AC27" s="24">
        <v>65</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345</v>
      </c>
      <c r="M28" s="27">
        <v>43738</v>
      </c>
      <c r="N28" s="27">
        <v>43890</v>
      </c>
      <c r="O28" s="51">
        <v>2020</v>
      </c>
      <c r="P28" s="27">
        <v>44104</v>
      </c>
      <c r="Q28" s="15">
        <v>2200000</v>
      </c>
      <c r="R28" s="15">
        <v>1400000</v>
      </c>
      <c r="S28" s="15" t="s">
        <v>201</v>
      </c>
      <c r="T28" s="15" t="s">
        <v>202</v>
      </c>
      <c r="U28" s="15">
        <v>2020</v>
      </c>
      <c r="V28" s="15" t="s">
        <v>747</v>
      </c>
      <c r="W28" s="15">
        <v>261</v>
      </c>
      <c r="X28" s="24">
        <v>180</v>
      </c>
      <c r="Y28" s="24">
        <v>30</v>
      </c>
      <c r="Z28" s="24">
        <v>29</v>
      </c>
      <c r="AA28" s="24">
        <v>27</v>
      </c>
      <c r="AB28" s="24">
        <v>65</v>
      </c>
      <c r="AC28" s="24">
        <v>65</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345</v>
      </c>
      <c r="M29" s="27">
        <v>43738</v>
      </c>
      <c r="N29" s="27">
        <v>43890</v>
      </c>
      <c r="O29" s="51">
        <v>2020</v>
      </c>
      <c r="P29" s="27">
        <v>44104</v>
      </c>
      <c r="Q29" s="15">
        <v>2200000</v>
      </c>
      <c r="R29" s="15">
        <v>1400000</v>
      </c>
      <c r="S29" s="15" t="s">
        <v>201</v>
      </c>
      <c r="T29" s="15" t="s">
        <v>202</v>
      </c>
      <c r="U29" s="15">
        <v>2020</v>
      </c>
      <c r="V29" s="15" t="s">
        <v>747</v>
      </c>
      <c r="W29" s="15">
        <v>269</v>
      </c>
      <c r="X29" s="24">
        <v>360</v>
      </c>
      <c r="Y29" s="24">
        <v>60</v>
      </c>
      <c r="Z29" s="24">
        <v>58</v>
      </c>
      <c r="AA29" s="24">
        <v>54</v>
      </c>
      <c r="AB29" s="24">
        <v>129</v>
      </c>
      <c r="AC29" s="24">
        <v>129</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345</v>
      </c>
      <c r="M30" s="27">
        <v>43738</v>
      </c>
      <c r="N30" s="27">
        <v>43890</v>
      </c>
      <c r="O30" s="51">
        <v>2020</v>
      </c>
      <c r="P30" s="27">
        <v>44104</v>
      </c>
      <c r="Q30" s="15">
        <v>2200000</v>
      </c>
      <c r="R30" s="15">
        <v>1400000</v>
      </c>
      <c r="S30" s="15" t="s">
        <v>201</v>
      </c>
      <c r="T30" s="15" t="s">
        <v>202</v>
      </c>
      <c r="U30" s="15">
        <v>2020</v>
      </c>
      <c r="V30" s="15" t="s">
        <v>747</v>
      </c>
      <c r="W30" s="15">
        <v>288</v>
      </c>
      <c r="X30" s="24">
        <v>300</v>
      </c>
      <c r="Y30" s="24">
        <v>50</v>
      </c>
      <c r="Z30" s="24">
        <v>49</v>
      </c>
      <c r="AA30" s="24">
        <v>45</v>
      </c>
      <c r="AB30" s="24">
        <v>108</v>
      </c>
      <c r="AC30" s="24">
        <v>108</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345</v>
      </c>
      <c r="M31" s="27">
        <v>43738</v>
      </c>
      <c r="N31" s="27">
        <v>43890</v>
      </c>
      <c r="O31" s="51">
        <v>2020</v>
      </c>
      <c r="P31" s="27">
        <v>44104</v>
      </c>
      <c r="Q31" s="15">
        <v>2200000</v>
      </c>
      <c r="R31" s="15">
        <v>1400000</v>
      </c>
      <c r="S31" s="15" t="s">
        <v>201</v>
      </c>
      <c r="T31" s="15" t="s">
        <v>202</v>
      </c>
      <c r="U31" s="15">
        <v>2020</v>
      </c>
      <c r="V31" s="15" t="s">
        <v>747</v>
      </c>
      <c r="W31" s="15">
        <v>293</v>
      </c>
      <c r="X31" s="24">
        <v>300</v>
      </c>
      <c r="Y31" s="24">
        <v>50</v>
      </c>
      <c r="Z31" s="24">
        <v>49</v>
      </c>
      <c r="AA31" s="24">
        <v>45</v>
      </c>
      <c r="AB31" s="24">
        <v>108</v>
      </c>
      <c r="AC31" s="24">
        <v>108</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345</v>
      </c>
      <c r="M32" s="27">
        <v>43738</v>
      </c>
      <c r="N32" s="27">
        <v>43890</v>
      </c>
      <c r="O32" s="51">
        <v>2020</v>
      </c>
      <c r="P32" s="27">
        <v>44104</v>
      </c>
      <c r="Q32" s="15">
        <v>2200000</v>
      </c>
      <c r="R32" s="15">
        <v>1400000</v>
      </c>
      <c r="S32" s="15" t="s">
        <v>201</v>
      </c>
      <c r="T32" s="15" t="s">
        <v>202</v>
      </c>
      <c r="U32" s="15">
        <v>2020</v>
      </c>
      <c r="V32" s="15" t="s">
        <v>747</v>
      </c>
      <c r="W32" s="15">
        <v>305</v>
      </c>
      <c r="X32" s="24">
        <v>180</v>
      </c>
      <c r="Y32" s="24">
        <v>30</v>
      </c>
      <c r="Z32" s="24">
        <v>29</v>
      </c>
      <c r="AA32" s="24">
        <v>27</v>
      </c>
      <c r="AB32" s="24">
        <v>65</v>
      </c>
      <c r="AC32" s="24">
        <v>65</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345</v>
      </c>
      <c r="M33" s="27">
        <v>43738</v>
      </c>
      <c r="N33" s="27">
        <v>43890</v>
      </c>
      <c r="O33" s="51">
        <v>2020</v>
      </c>
      <c r="P33" s="27">
        <v>44104</v>
      </c>
      <c r="Q33" s="15">
        <v>2200000</v>
      </c>
      <c r="R33" s="15">
        <v>1400000</v>
      </c>
      <c r="S33" s="15" t="s">
        <v>201</v>
      </c>
      <c r="T33" s="15" t="s">
        <v>202</v>
      </c>
      <c r="U33" s="15">
        <v>2020</v>
      </c>
      <c r="V33" s="15" t="s">
        <v>747</v>
      </c>
      <c r="W33" s="15">
        <v>308</v>
      </c>
      <c r="X33" s="24">
        <v>240</v>
      </c>
      <c r="Y33" s="24">
        <v>40</v>
      </c>
      <c r="Z33" s="24">
        <v>39</v>
      </c>
      <c r="AA33" s="24">
        <v>36</v>
      </c>
      <c r="AB33" s="24">
        <v>86</v>
      </c>
      <c r="AC33" s="24">
        <v>86</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345</v>
      </c>
      <c r="M34" s="27">
        <v>43738</v>
      </c>
      <c r="N34" s="27">
        <v>43890</v>
      </c>
      <c r="O34" s="51">
        <v>2020</v>
      </c>
      <c r="P34" s="27">
        <v>44104</v>
      </c>
      <c r="Q34" s="15">
        <v>2200000</v>
      </c>
      <c r="R34" s="15">
        <v>1400000</v>
      </c>
      <c r="S34" s="15" t="s">
        <v>201</v>
      </c>
      <c r="T34" s="15" t="s">
        <v>202</v>
      </c>
      <c r="U34" s="15">
        <v>2020</v>
      </c>
      <c r="V34" s="15" t="s">
        <v>747</v>
      </c>
      <c r="W34" s="15">
        <v>312</v>
      </c>
      <c r="X34" s="24">
        <v>120</v>
      </c>
      <c r="Y34" s="24">
        <v>20</v>
      </c>
      <c r="Z34" s="24">
        <v>19</v>
      </c>
      <c r="AA34" s="24">
        <v>18</v>
      </c>
      <c r="AB34" s="24">
        <v>43</v>
      </c>
      <c r="AC34" s="24">
        <v>43</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345</v>
      </c>
      <c r="M35" s="27">
        <v>43738</v>
      </c>
      <c r="N35" s="27">
        <v>43890</v>
      </c>
      <c r="O35" s="51">
        <v>2020</v>
      </c>
      <c r="P35" s="27">
        <v>44104</v>
      </c>
      <c r="Q35" s="15">
        <v>2200000</v>
      </c>
      <c r="R35" s="15">
        <v>1400000</v>
      </c>
      <c r="S35" s="15" t="s">
        <v>201</v>
      </c>
      <c r="T35" s="15" t="s">
        <v>202</v>
      </c>
      <c r="U35" s="15">
        <v>2020</v>
      </c>
      <c r="V35" s="15" t="s">
        <v>747</v>
      </c>
      <c r="W35" s="15">
        <v>319</v>
      </c>
      <c r="X35" s="24">
        <v>240</v>
      </c>
      <c r="Y35" s="24">
        <v>40</v>
      </c>
      <c r="Z35" s="24">
        <v>39</v>
      </c>
      <c r="AA35" s="24">
        <v>36</v>
      </c>
      <c r="AB35" s="24">
        <v>86</v>
      </c>
      <c r="AC35" s="24">
        <v>86</v>
      </c>
    </row>
    <row r="36" spans="1:29" x14ac:dyDescent="0.25">
      <c r="A36" s="15" t="s">
        <v>217</v>
      </c>
      <c r="B36" s="15" t="s">
        <v>217</v>
      </c>
      <c r="C36" s="15" t="s">
        <v>479</v>
      </c>
      <c r="D36" s="15" t="s">
        <v>225</v>
      </c>
      <c r="E36" s="15" t="s">
        <v>381</v>
      </c>
      <c r="F36" s="15" t="s">
        <v>212</v>
      </c>
      <c r="G36" s="15" t="s">
        <v>385</v>
      </c>
      <c r="H36" s="15" t="s">
        <v>114</v>
      </c>
      <c r="I36" s="15" t="s">
        <v>213</v>
      </c>
      <c r="J36" s="15" t="s">
        <v>33</v>
      </c>
      <c r="K36" s="15" t="s">
        <v>59</v>
      </c>
      <c r="L36" s="15" t="s">
        <v>345</v>
      </c>
      <c r="M36" s="27">
        <v>43738</v>
      </c>
      <c r="N36" s="27">
        <v>43921</v>
      </c>
      <c r="O36" s="51">
        <v>2020</v>
      </c>
      <c r="P36" s="27">
        <v>44104</v>
      </c>
      <c r="Q36" s="15">
        <v>2200000</v>
      </c>
      <c r="R36" s="15">
        <v>1400000</v>
      </c>
      <c r="S36" s="15" t="s">
        <v>202</v>
      </c>
      <c r="T36" s="15" t="s">
        <v>202</v>
      </c>
      <c r="U36" s="15">
        <v>2020</v>
      </c>
      <c r="V36" s="15" t="s">
        <v>747</v>
      </c>
      <c r="W36" s="15">
        <v>267</v>
      </c>
      <c r="X36" s="24">
        <v>30</v>
      </c>
      <c r="Y36" s="24">
        <v>5</v>
      </c>
      <c r="Z36" s="24">
        <v>6</v>
      </c>
      <c r="AA36" s="24">
        <v>5</v>
      </c>
      <c r="AB36" s="24">
        <v>10</v>
      </c>
      <c r="AC36" s="24">
        <v>10</v>
      </c>
    </row>
    <row r="37" spans="1:29" x14ac:dyDescent="0.25">
      <c r="A37" s="15" t="s">
        <v>217</v>
      </c>
      <c r="B37" s="15" t="s">
        <v>217</v>
      </c>
      <c r="C37" s="15" t="s">
        <v>479</v>
      </c>
      <c r="D37" s="15" t="s">
        <v>225</v>
      </c>
      <c r="E37" s="15" t="s">
        <v>381</v>
      </c>
      <c r="F37" s="15" t="s">
        <v>212</v>
      </c>
      <c r="G37" s="15" t="s">
        <v>385</v>
      </c>
      <c r="H37" s="15" t="s">
        <v>114</v>
      </c>
      <c r="I37" s="15" t="s">
        <v>213</v>
      </c>
      <c r="J37" s="15" t="s">
        <v>33</v>
      </c>
      <c r="K37" s="15" t="s">
        <v>59</v>
      </c>
      <c r="L37" s="15" t="s">
        <v>345</v>
      </c>
      <c r="M37" s="27">
        <v>43738</v>
      </c>
      <c r="N37" s="27">
        <v>43921</v>
      </c>
      <c r="O37" s="51">
        <v>2020</v>
      </c>
      <c r="P37" s="27">
        <v>44104</v>
      </c>
      <c r="Q37" s="15">
        <v>2200000</v>
      </c>
      <c r="R37" s="15">
        <v>1400000</v>
      </c>
      <c r="S37" s="15" t="s">
        <v>202</v>
      </c>
      <c r="T37" s="15" t="s">
        <v>202</v>
      </c>
      <c r="U37" s="15">
        <v>2020</v>
      </c>
      <c r="V37" s="15" t="s">
        <v>747</v>
      </c>
      <c r="W37" s="15">
        <v>277</v>
      </c>
      <c r="X37" s="24">
        <v>120</v>
      </c>
      <c r="Y37" s="24">
        <v>20</v>
      </c>
      <c r="Z37" s="24">
        <v>23</v>
      </c>
      <c r="AA37" s="24">
        <v>22</v>
      </c>
      <c r="AB37" s="24">
        <v>39</v>
      </c>
      <c r="AC37" s="24">
        <v>39</v>
      </c>
    </row>
    <row r="38" spans="1:29" x14ac:dyDescent="0.25">
      <c r="A38" s="15" t="s">
        <v>217</v>
      </c>
      <c r="B38" s="15" t="s">
        <v>217</v>
      </c>
      <c r="C38" s="15" t="s">
        <v>479</v>
      </c>
      <c r="D38" s="15" t="s">
        <v>225</v>
      </c>
      <c r="E38" s="15" t="s">
        <v>381</v>
      </c>
      <c r="F38" s="15" t="s">
        <v>212</v>
      </c>
      <c r="G38" s="15" t="s">
        <v>385</v>
      </c>
      <c r="H38" s="15" t="s">
        <v>114</v>
      </c>
      <c r="I38" s="15" t="s">
        <v>213</v>
      </c>
      <c r="J38" s="15" t="s">
        <v>33</v>
      </c>
      <c r="K38" s="15" t="s">
        <v>59</v>
      </c>
      <c r="L38" s="15" t="s">
        <v>345</v>
      </c>
      <c r="M38" s="27">
        <v>43738</v>
      </c>
      <c r="N38" s="27">
        <v>43921</v>
      </c>
      <c r="O38" s="51">
        <v>2020</v>
      </c>
      <c r="P38" s="27">
        <v>44104</v>
      </c>
      <c r="Q38" s="15">
        <v>2200000</v>
      </c>
      <c r="R38" s="15">
        <v>1400000</v>
      </c>
      <c r="S38" s="15" t="s">
        <v>202</v>
      </c>
      <c r="T38" s="15" t="s">
        <v>202</v>
      </c>
      <c r="U38" s="15">
        <v>2020</v>
      </c>
      <c r="V38" s="15" t="s">
        <v>747</v>
      </c>
      <c r="W38" s="15">
        <v>278</v>
      </c>
      <c r="X38" s="24">
        <v>120</v>
      </c>
      <c r="Y38" s="24">
        <v>20</v>
      </c>
      <c r="Z38" s="24">
        <v>23</v>
      </c>
      <c r="AA38" s="24">
        <v>22</v>
      </c>
      <c r="AB38" s="24">
        <v>39</v>
      </c>
      <c r="AC38" s="24">
        <v>39</v>
      </c>
    </row>
    <row r="39" spans="1:29" x14ac:dyDescent="0.25">
      <c r="A39" s="15" t="s">
        <v>217</v>
      </c>
      <c r="B39" s="15" t="s">
        <v>217</v>
      </c>
      <c r="C39" s="15" t="s">
        <v>479</v>
      </c>
      <c r="D39" s="15" t="s">
        <v>225</v>
      </c>
      <c r="E39" s="15" t="s">
        <v>381</v>
      </c>
      <c r="F39" s="15" t="s">
        <v>212</v>
      </c>
      <c r="G39" s="15" t="s">
        <v>385</v>
      </c>
      <c r="H39" s="15" t="s">
        <v>114</v>
      </c>
      <c r="I39" s="15" t="s">
        <v>213</v>
      </c>
      <c r="J39" s="15" t="s">
        <v>33</v>
      </c>
      <c r="K39" s="15" t="s">
        <v>59</v>
      </c>
      <c r="L39" s="15" t="s">
        <v>345</v>
      </c>
      <c r="M39" s="27">
        <v>43738</v>
      </c>
      <c r="N39" s="27">
        <v>43921</v>
      </c>
      <c r="O39" s="51">
        <v>2020</v>
      </c>
      <c r="P39" s="27">
        <v>44104</v>
      </c>
      <c r="Q39" s="15">
        <v>2200000</v>
      </c>
      <c r="R39" s="15">
        <v>1400000</v>
      </c>
      <c r="S39" s="15" t="s">
        <v>202</v>
      </c>
      <c r="T39" s="15" t="s">
        <v>202</v>
      </c>
      <c r="U39" s="15">
        <v>2020</v>
      </c>
      <c r="V39" s="15" t="s">
        <v>747</v>
      </c>
      <c r="W39" s="15">
        <v>280</v>
      </c>
      <c r="X39" s="24">
        <v>324</v>
      </c>
      <c r="Y39" s="24">
        <v>54</v>
      </c>
      <c r="Z39" s="24">
        <v>62</v>
      </c>
      <c r="AA39" s="24">
        <v>58</v>
      </c>
      <c r="AB39" s="24">
        <v>105</v>
      </c>
      <c r="AC39" s="24">
        <v>105</v>
      </c>
    </row>
    <row r="40" spans="1:29" x14ac:dyDescent="0.25">
      <c r="A40" s="15" t="s">
        <v>217</v>
      </c>
      <c r="B40" s="15" t="s">
        <v>217</v>
      </c>
      <c r="C40" s="15" t="s">
        <v>479</v>
      </c>
      <c r="D40" s="15" t="s">
        <v>225</v>
      </c>
      <c r="E40" s="15" t="s">
        <v>381</v>
      </c>
      <c r="F40" s="15" t="s">
        <v>212</v>
      </c>
      <c r="G40" s="15" t="s">
        <v>385</v>
      </c>
      <c r="H40" s="15" t="s">
        <v>114</v>
      </c>
      <c r="I40" s="15" t="s">
        <v>213</v>
      </c>
      <c r="J40" s="15" t="s">
        <v>33</v>
      </c>
      <c r="K40" s="15" t="s">
        <v>59</v>
      </c>
      <c r="L40" s="15" t="s">
        <v>345</v>
      </c>
      <c r="M40" s="27">
        <v>43738</v>
      </c>
      <c r="N40" s="27">
        <v>43921</v>
      </c>
      <c r="O40" s="51">
        <v>2020</v>
      </c>
      <c r="P40" s="27">
        <v>44104</v>
      </c>
      <c r="Q40" s="15">
        <v>2200000</v>
      </c>
      <c r="R40" s="15">
        <v>1400000</v>
      </c>
      <c r="S40" s="15" t="s">
        <v>202</v>
      </c>
      <c r="T40" s="15" t="s">
        <v>202</v>
      </c>
      <c r="U40" s="15">
        <v>2020</v>
      </c>
      <c r="V40" s="15" t="s">
        <v>747</v>
      </c>
      <c r="W40" s="15">
        <v>281</v>
      </c>
      <c r="X40" s="24">
        <v>324</v>
      </c>
      <c r="Y40" s="24">
        <v>54</v>
      </c>
      <c r="Z40" s="24">
        <v>62</v>
      </c>
      <c r="AA40" s="24">
        <v>58</v>
      </c>
      <c r="AB40" s="24">
        <v>105</v>
      </c>
      <c r="AC40" s="24">
        <v>105</v>
      </c>
    </row>
    <row r="41" spans="1:29" x14ac:dyDescent="0.25">
      <c r="A41" s="15" t="s">
        <v>217</v>
      </c>
      <c r="B41" s="15" t="s">
        <v>217</v>
      </c>
      <c r="C41" s="15" t="s">
        <v>479</v>
      </c>
      <c r="D41" s="15" t="s">
        <v>225</v>
      </c>
      <c r="E41" s="15" t="s">
        <v>381</v>
      </c>
      <c r="F41" s="15" t="s">
        <v>212</v>
      </c>
      <c r="G41" s="15" t="s">
        <v>385</v>
      </c>
      <c r="H41" s="15" t="s">
        <v>176</v>
      </c>
      <c r="I41" s="15" t="s">
        <v>213</v>
      </c>
      <c r="J41" s="15" t="s">
        <v>33</v>
      </c>
      <c r="K41" s="15" t="s">
        <v>59</v>
      </c>
      <c r="L41" s="15" t="s">
        <v>345</v>
      </c>
      <c r="M41" s="27">
        <v>43738</v>
      </c>
      <c r="N41" s="27">
        <v>43921</v>
      </c>
      <c r="O41" s="51">
        <v>2020</v>
      </c>
      <c r="P41" s="27">
        <v>44104</v>
      </c>
      <c r="Q41" s="15">
        <v>2200000</v>
      </c>
      <c r="R41" s="15">
        <v>1400000</v>
      </c>
      <c r="S41" s="15" t="s">
        <v>202</v>
      </c>
      <c r="T41" s="15" t="s">
        <v>202</v>
      </c>
      <c r="U41" s="15">
        <v>2020</v>
      </c>
      <c r="V41" s="15" t="s">
        <v>747</v>
      </c>
      <c r="W41" s="15">
        <v>244</v>
      </c>
      <c r="X41" s="24">
        <v>108</v>
      </c>
      <c r="Y41" s="24">
        <v>18</v>
      </c>
      <c r="Z41" s="24">
        <v>21</v>
      </c>
      <c r="AA41" s="24">
        <v>19</v>
      </c>
      <c r="AB41" s="24">
        <v>35</v>
      </c>
      <c r="AC41" s="24">
        <v>35</v>
      </c>
    </row>
    <row r="42" spans="1:29" x14ac:dyDescent="0.25">
      <c r="A42" s="15" t="s">
        <v>217</v>
      </c>
      <c r="B42" s="15" t="s">
        <v>217</v>
      </c>
      <c r="C42" s="15" t="s">
        <v>479</v>
      </c>
      <c r="D42" s="15" t="s">
        <v>225</v>
      </c>
      <c r="E42" s="15" t="s">
        <v>381</v>
      </c>
      <c r="F42" s="15" t="s">
        <v>212</v>
      </c>
      <c r="G42" s="15" t="s">
        <v>385</v>
      </c>
      <c r="H42" s="15" t="s">
        <v>176</v>
      </c>
      <c r="I42" s="15" t="s">
        <v>213</v>
      </c>
      <c r="J42" s="15" t="s">
        <v>33</v>
      </c>
      <c r="K42" s="15" t="s">
        <v>59</v>
      </c>
      <c r="L42" s="15" t="s">
        <v>345</v>
      </c>
      <c r="M42" s="27">
        <v>43738</v>
      </c>
      <c r="N42" s="27">
        <v>43921</v>
      </c>
      <c r="O42" s="51">
        <v>2020</v>
      </c>
      <c r="P42" s="27">
        <v>44104</v>
      </c>
      <c r="Q42" s="15">
        <v>2200000</v>
      </c>
      <c r="R42" s="15">
        <v>1400000</v>
      </c>
      <c r="S42" s="15" t="s">
        <v>202</v>
      </c>
      <c r="T42" s="15" t="s">
        <v>202</v>
      </c>
      <c r="U42" s="15">
        <v>2020</v>
      </c>
      <c r="V42" s="15" t="s">
        <v>747</v>
      </c>
      <c r="W42" s="15">
        <v>245</v>
      </c>
      <c r="X42" s="24">
        <v>108</v>
      </c>
      <c r="Y42" s="24">
        <v>18</v>
      </c>
      <c r="Z42" s="24">
        <v>21</v>
      </c>
      <c r="AA42" s="24">
        <v>19</v>
      </c>
      <c r="AB42" s="24">
        <v>35</v>
      </c>
      <c r="AC42" s="24">
        <v>35</v>
      </c>
    </row>
    <row r="43" spans="1:29" x14ac:dyDescent="0.25">
      <c r="A43" s="15" t="s">
        <v>217</v>
      </c>
      <c r="B43" s="15" t="s">
        <v>217</v>
      </c>
      <c r="C43" s="15" t="s">
        <v>479</v>
      </c>
      <c r="D43" s="15" t="s">
        <v>225</v>
      </c>
      <c r="E43" s="15" t="s">
        <v>381</v>
      </c>
      <c r="F43" s="15" t="s">
        <v>212</v>
      </c>
      <c r="G43" s="15" t="s">
        <v>385</v>
      </c>
      <c r="H43" s="15" t="s">
        <v>176</v>
      </c>
      <c r="I43" s="15" t="s">
        <v>213</v>
      </c>
      <c r="J43" s="15" t="s">
        <v>33</v>
      </c>
      <c r="K43" s="15" t="s">
        <v>59</v>
      </c>
      <c r="L43" s="15" t="s">
        <v>345</v>
      </c>
      <c r="M43" s="27">
        <v>43738</v>
      </c>
      <c r="N43" s="27">
        <v>43921</v>
      </c>
      <c r="O43" s="51">
        <v>2020</v>
      </c>
      <c r="P43" s="27">
        <v>44104</v>
      </c>
      <c r="Q43" s="15">
        <v>2200000</v>
      </c>
      <c r="R43" s="15">
        <v>1400000</v>
      </c>
      <c r="S43" s="15" t="s">
        <v>202</v>
      </c>
      <c r="T43" s="15" t="s">
        <v>202</v>
      </c>
      <c r="U43" s="15">
        <v>2020</v>
      </c>
      <c r="V43" s="15" t="s">
        <v>747</v>
      </c>
      <c r="W43" s="15">
        <v>252</v>
      </c>
      <c r="X43" s="24">
        <v>72</v>
      </c>
      <c r="Y43" s="24">
        <v>12</v>
      </c>
      <c r="Z43" s="24">
        <v>14</v>
      </c>
      <c r="AA43" s="24">
        <v>13</v>
      </c>
      <c r="AB43" s="24">
        <v>23</v>
      </c>
      <c r="AC43" s="24">
        <v>23</v>
      </c>
    </row>
    <row r="44" spans="1:29" x14ac:dyDescent="0.25">
      <c r="A44" s="15" t="s">
        <v>217</v>
      </c>
      <c r="B44" s="15" t="s">
        <v>217</v>
      </c>
      <c r="C44" s="15" t="s">
        <v>479</v>
      </c>
      <c r="D44" s="15" t="s">
        <v>225</v>
      </c>
      <c r="E44" s="15" t="s">
        <v>381</v>
      </c>
      <c r="F44" s="15" t="s">
        <v>212</v>
      </c>
      <c r="G44" s="15" t="s">
        <v>385</v>
      </c>
      <c r="H44" s="15" t="s">
        <v>176</v>
      </c>
      <c r="I44" s="15" t="s">
        <v>213</v>
      </c>
      <c r="J44" s="15" t="s">
        <v>33</v>
      </c>
      <c r="K44" s="15" t="s">
        <v>59</v>
      </c>
      <c r="L44" s="15" t="s">
        <v>345</v>
      </c>
      <c r="M44" s="27">
        <v>43738</v>
      </c>
      <c r="N44" s="27">
        <v>43921</v>
      </c>
      <c r="O44" s="51">
        <v>2020</v>
      </c>
      <c r="P44" s="27">
        <v>44104</v>
      </c>
      <c r="Q44" s="15">
        <v>2200000</v>
      </c>
      <c r="R44" s="15">
        <v>1400000</v>
      </c>
      <c r="S44" s="15" t="s">
        <v>202</v>
      </c>
      <c r="T44" s="15" t="s">
        <v>202</v>
      </c>
      <c r="U44" s="15">
        <v>2020</v>
      </c>
      <c r="V44" s="15" t="s">
        <v>747</v>
      </c>
      <c r="W44" s="15">
        <v>254</v>
      </c>
      <c r="X44" s="24">
        <v>72</v>
      </c>
      <c r="Y44" s="24">
        <v>12</v>
      </c>
      <c r="Z44" s="24">
        <v>14</v>
      </c>
      <c r="AA44" s="24">
        <v>13</v>
      </c>
      <c r="AB44" s="24">
        <v>23</v>
      </c>
      <c r="AC44" s="24">
        <v>23</v>
      </c>
    </row>
    <row r="45" spans="1:29" x14ac:dyDescent="0.25">
      <c r="A45" s="15" t="s">
        <v>217</v>
      </c>
      <c r="B45" s="15" t="s">
        <v>217</v>
      </c>
      <c r="C45" s="15" t="s">
        <v>479</v>
      </c>
      <c r="D45" s="15" t="s">
        <v>225</v>
      </c>
      <c r="E45" s="15" t="s">
        <v>381</v>
      </c>
      <c r="F45" s="15" t="s">
        <v>212</v>
      </c>
      <c r="G45" s="15" t="s">
        <v>385</v>
      </c>
      <c r="H45" s="15" t="s">
        <v>176</v>
      </c>
      <c r="I45" s="15" t="s">
        <v>213</v>
      </c>
      <c r="J45" s="15" t="s">
        <v>33</v>
      </c>
      <c r="K45" s="15" t="s">
        <v>59</v>
      </c>
      <c r="L45" s="15" t="s">
        <v>345</v>
      </c>
      <c r="M45" s="27">
        <v>43738</v>
      </c>
      <c r="N45" s="27">
        <v>43921</v>
      </c>
      <c r="O45" s="51">
        <v>2020</v>
      </c>
      <c r="P45" s="27">
        <v>44104</v>
      </c>
      <c r="Q45" s="15">
        <v>2200000</v>
      </c>
      <c r="R45" s="15">
        <v>1400000</v>
      </c>
      <c r="S45" s="15" t="s">
        <v>202</v>
      </c>
      <c r="T45" s="15" t="s">
        <v>202</v>
      </c>
      <c r="U45" s="15">
        <v>2020</v>
      </c>
      <c r="V45" s="15" t="s">
        <v>747</v>
      </c>
      <c r="W45" s="15">
        <v>255</v>
      </c>
      <c r="X45" s="24">
        <v>90</v>
      </c>
      <c r="Y45" s="24">
        <v>15</v>
      </c>
      <c r="Z45" s="24">
        <v>17</v>
      </c>
      <c r="AA45" s="24">
        <v>16</v>
      </c>
      <c r="AB45" s="24">
        <v>29</v>
      </c>
      <c r="AC45" s="24">
        <v>29</v>
      </c>
    </row>
    <row r="46" spans="1:29" x14ac:dyDescent="0.25">
      <c r="A46" s="15" t="s">
        <v>217</v>
      </c>
      <c r="B46" s="15" t="s">
        <v>217</v>
      </c>
      <c r="C46" s="15" t="s">
        <v>479</v>
      </c>
      <c r="D46" s="15" t="s">
        <v>225</v>
      </c>
      <c r="E46" s="15" t="s">
        <v>381</v>
      </c>
      <c r="F46" s="15" t="s">
        <v>212</v>
      </c>
      <c r="G46" s="15" t="s">
        <v>385</v>
      </c>
      <c r="H46" s="15" t="s">
        <v>176</v>
      </c>
      <c r="I46" s="15" t="s">
        <v>213</v>
      </c>
      <c r="J46" s="15" t="s">
        <v>33</v>
      </c>
      <c r="K46" s="15" t="s">
        <v>59</v>
      </c>
      <c r="L46" s="15" t="s">
        <v>345</v>
      </c>
      <c r="M46" s="27">
        <v>43738</v>
      </c>
      <c r="N46" s="27">
        <v>43921</v>
      </c>
      <c r="O46" s="51">
        <v>2020</v>
      </c>
      <c r="P46" s="27">
        <v>44104</v>
      </c>
      <c r="Q46" s="15">
        <v>2200000</v>
      </c>
      <c r="R46" s="15">
        <v>1400000</v>
      </c>
      <c r="S46" s="15" t="s">
        <v>202</v>
      </c>
      <c r="T46" s="15" t="s">
        <v>202</v>
      </c>
      <c r="U46" s="15">
        <v>2020</v>
      </c>
      <c r="V46" s="15" t="s">
        <v>747</v>
      </c>
      <c r="W46" s="15">
        <v>257</v>
      </c>
      <c r="X46" s="24">
        <v>90</v>
      </c>
      <c r="Y46" s="24">
        <v>15</v>
      </c>
      <c r="Z46" s="24">
        <v>17</v>
      </c>
      <c r="AA46" s="24">
        <v>16</v>
      </c>
      <c r="AB46" s="24">
        <v>29</v>
      </c>
      <c r="AC46" s="24">
        <v>29</v>
      </c>
    </row>
    <row r="47" spans="1:29" x14ac:dyDescent="0.25">
      <c r="A47" s="15" t="s">
        <v>217</v>
      </c>
      <c r="B47" s="15" t="s">
        <v>217</v>
      </c>
      <c r="C47" s="15" t="s">
        <v>479</v>
      </c>
      <c r="D47" s="15" t="s">
        <v>225</v>
      </c>
      <c r="E47" s="15" t="s">
        <v>381</v>
      </c>
      <c r="F47" s="15" t="s">
        <v>212</v>
      </c>
      <c r="G47" s="15" t="s">
        <v>385</v>
      </c>
      <c r="H47" s="15" t="s">
        <v>176</v>
      </c>
      <c r="I47" s="15" t="s">
        <v>213</v>
      </c>
      <c r="J47" s="15" t="s">
        <v>33</v>
      </c>
      <c r="K47" s="15" t="s">
        <v>59</v>
      </c>
      <c r="L47" s="15" t="s">
        <v>345</v>
      </c>
      <c r="M47" s="27">
        <v>43738</v>
      </c>
      <c r="N47" s="27">
        <v>43921</v>
      </c>
      <c r="O47" s="51">
        <v>2020</v>
      </c>
      <c r="P47" s="27">
        <v>44104</v>
      </c>
      <c r="Q47" s="15">
        <v>2200000</v>
      </c>
      <c r="R47" s="15">
        <v>1400000</v>
      </c>
      <c r="S47" s="15" t="s">
        <v>202</v>
      </c>
      <c r="T47" s="15" t="s">
        <v>202</v>
      </c>
      <c r="U47" s="15">
        <v>2020</v>
      </c>
      <c r="V47" s="15" t="s">
        <v>747</v>
      </c>
      <c r="W47" s="15">
        <v>268</v>
      </c>
      <c r="X47" s="24">
        <v>30</v>
      </c>
      <c r="Y47" s="24">
        <v>5</v>
      </c>
      <c r="Z47" s="24">
        <v>6</v>
      </c>
      <c r="AA47" s="24">
        <v>5</v>
      </c>
      <c r="AB47" s="24">
        <v>10</v>
      </c>
      <c r="AC47" s="24">
        <v>10</v>
      </c>
    </row>
    <row r="48" spans="1:29" x14ac:dyDescent="0.25">
      <c r="A48" s="15" t="s">
        <v>217</v>
      </c>
      <c r="B48" s="15" t="s">
        <v>217</v>
      </c>
      <c r="C48" s="15" t="s">
        <v>479</v>
      </c>
      <c r="D48" s="15" t="s">
        <v>225</v>
      </c>
      <c r="E48" s="15" t="s">
        <v>381</v>
      </c>
      <c r="F48" s="15" t="s">
        <v>212</v>
      </c>
      <c r="G48" s="15" t="s">
        <v>385</v>
      </c>
      <c r="H48" s="15" t="s">
        <v>176</v>
      </c>
      <c r="I48" s="15" t="s">
        <v>213</v>
      </c>
      <c r="J48" s="15" t="s">
        <v>33</v>
      </c>
      <c r="K48" s="15" t="s">
        <v>59</v>
      </c>
      <c r="L48" s="15" t="s">
        <v>345</v>
      </c>
      <c r="M48" s="27">
        <v>43738</v>
      </c>
      <c r="N48" s="27">
        <v>43921</v>
      </c>
      <c r="O48" s="51">
        <v>2020</v>
      </c>
      <c r="P48" s="27">
        <v>44104</v>
      </c>
      <c r="Q48" s="15">
        <v>2200000</v>
      </c>
      <c r="R48" s="15">
        <v>1400000</v>
      </c>
      <c r="S48" s="15" t="s">
        <v>202</v>
      </c>
      <c r="T48" s="15" t="s">
        <v>202</v>
      </c>
      <c r="U48" s="15">
        <v>2020</v>
      </c>
      <c r="V48" s="15" t="s">
        <v>747</v>
      </c>
      <c r="W48" s="15">
        <v>283</v>
      </c>
      <c r="X48" s="24">
        <v>96</v>
      </c>
      <c r="Y48" s="24">
        <v>16</v>
      </c>
      <c r="Z48" s="24">
        <v>18</v>
      </c>
      <c r="AA48" s="24">
        <v>17</v>
      </c>
      <c r="AB48" s="24">
        <v>31</v>
      </c>
      <c r="AC48" s="24">
        <v>31</v>
      </c>
    </row>
    <row r="49" spans="1:29" x14ac:dyDescent="0.25">
      <c r="A49" s="15" t="s">
        <v>217</v>
      </c>
      <c r="B49" s="15" t="s">
        <v>217</v>
      </c>
      <c r="C49" s="15" t="s">
        <v>479</v>
      </c>
      <c r="D49" s="15" t="s">
        <v>225</v>
      </c>
      <c r="E49" s="15" t="s">
        <v>381</v>
      </c>
      <c r="F49" s="15" t="s">
        <v>212</v>
      </c>
      <c r="G49" s="15" t="s">
        <v>385</v>
      </c>
      <c r="H49" s="15" t="s">
        <v>176</v>
      </c>
      <c r="I49" s="15" t="s">
        <v>213</v>
      </c>
      <c r="J49" s="15" t="s">
        <v>33</v>
      </c>
      <c r="K49" s="15" t="s">
        <v>59</v>
      </c>
      <c r="L49" s="15" t="s">
        <v>345</v>
      </c>
      <c r="M49" s="27">
        <v>43738</v>
      </c>
      <c r="N49" s="27">
        <v>43921</v>
      </c>
      <c r="O49" s="51">
        <v>2020</v>
      </c>
      <c r="P49" s="27">
        <v>44104</v>
      </c>
      <c r="Q49" s="15">
        <v>2200000</v>
      </c>
      <c r="R49" s="15">
        <v>1400000</v>
      </c>
      <c r="S49" s="15" t="s">
        <v>202</v>
      </c>
      <c r="T49" s="15" t="s">
        <v>202</v>
      </c>
      <c r="U49" s="15">
        <v>2020</v>
      </c>
      <c r="V49" s="15" t="s">
        <v>747</v>
      </c>
      <c r="W49" s="15">
        <v>284</v>
      </c>
      <c r="X49" s="24">
        <v>96</v>
      </c>
      <c r="Y49" s="24">
        <v>16</v>
      </c>
      <c r="Z49" s="24">
        <v>18</v>
      </c>
      <c r="AA49" s="24">
        <v>17</v>
      </c>
      <c r="AB49" s="24">
        <v>31</v>
      </c>
      <c r="AC49" s="24">
        <v>31</v>
      </c>
    </row>
    <row r="50" spans="1:29" x14ac:dyDescent="0.25">
      <c r="A50" s="15" t="s">
        <v>217</v>
      </c>
      <c r="B50" s="15" t="s">
        <v>217</v>
      </c>
      <c r="C50" s="15" t="s">
        <v>479</v>
      </c>
      <c r="D50" s="15" t="s">
        <v>225</v>
      </c>
      <c r="E50" s="15" t="s">
        <v>381</v>
      </c>
      <c r="F50" s="15" t="s">
        <v>212</v>
      </c>
      <c r="G50" s="15" t="s">
        <v>385</v>
      </c>
      <c r="H50" s="15" t="s">
        <v>176</v>
      </c>
      <c r="I50" s="15" t="s">
        <v>213</v>
      </c>
      <c r="J50" s="15" t="s">
        <v>33</v>
      </c>
      <c r="K50" s="15" t="s">
        <v>140</v>
      </c>
      <c r="L50" s="15" t="s">
        <v>345</v>
      </c>
      <c r="M50" s="27">
        <v>43738</v>
      </c>
      <c r="N50" s="27">
        <v>43951</v>
      </c>
      <c r="O50" s="51">
        <v>2020</v>
      </c>
      <c r="P50" s="27">
        <v>44104</v>
      </c>
      <c r="Q50" s="15">
        <v>2200000</v>
      </c>
      <c r="R50" s="15">
        <v>1400000</v>
      </c>
      <c r="S50" s="15" t="s">
        <v>202</v>
      </c>
      <c r="T50" s="15" t="s">
        <v>202</v>
      </c>
      <c r="U50" s="15">
        <v>2020</v>
      </c>
      <c r="V50" s="15" t="s">
        <v>747</v>
      </c>
      <c r="W50" s="15">
        <v>272</v>
      </c>
      <c r="X50" s="24">
        <v>360</v>
      </c>
      <c r="Y50" s="24">
        <v>60</v>
      </c>
      <c r="Z50" s="24">
        <v>67</v>
      </c>
      <c r="AA50" s="24">
        <v>64</v>
      </c>
      <c r="AB50" s="24">
        <v>117</v>
      </c>
      <c r="AC50" s="24">
        <v>117</v>
      </c>
    </row>
    <row r="51" spans="1:29" x14ac:dyDescent="0.25">
      <c r="A51" s="15" t="s">
        <v>217</v>
      </c>
      <c r="B51" s="15" t="s">
        <v>217</v>
      </c>
      <c r="C51" s="15" t="s">
        <v>479</v>
      </c>
      <c r="D51" s="15" t="s">
        <v>225</v>
      </c>
      <c r="E51" s="15" t="s">
        <v>381</v>
      </c>
      <c r="F51" s="15" t="s">
        <v>212</v>
      </c>
      <c r="G51" s="15" t="s">
        <v>385</v>
      </c>
      <c r="H51" s="15" t="s">
        <v>176</v>
      </c>
      <c r="I51" s="15" t="s">
        <v>213</v>
      </c>
      <c r="J51" s="15" t="s">
        <v>33</v>
      </c>
      <c r="K51" s="15" t="s">
        <v>140</v>
      </c>
      <c r="L51" s="15" t="s">
        <v>345</v>
      </c>
      <c r="M51" s="27">
        <v>43738</v>
      </c>
      <c r="N51" s="27">
        <v>43951</v>
      </c>
      <c r="O51" s="51">
        <v>2020</v>
      </c>
      <c r="P51" s="27">
        <v>44104</v>
      </c>
      <c r="Q51" s="15">
        <v>2200000</v>
      </c>
      <c r="R51" s="15">
        <v>1400000</v>
      </c>
      <c r="S51" s="15" t="s">
        <v>202</v>
      </c>
      <c r="T51" s="15" t="s">
        <v>202</v>
      </c>
      <c r="U51" s="15">
        <v>2020</v>
      </c>
      <c r="V51" s="15" t="s">
        <v>747</v>
      </c>
      <c r="W51" s="15">
        <v>273</v>
      </c>
      <c r="X51" s="24">
        <v>360</v>
      </c>
      <c r="Y51" s="24">
        <v>60</v>
      </c>
      <c r="Z51" s="24">
        <v>67</v>
      </c>
      <c r="AA51" s="24">
        <v>64</v>
      </c>
      <c r="AB51" s="24">
        <v>117</v>
      </c>
      <c r="AC51" s="24">
        <v>117</v>
      </c>
    </row>
    <row r="52" spans="1:29" x14ac:dyDescent="0.25">
      <c r="A52" s="15" t="s">
        <v>217</v>
      </c>
      <c r="B52" s="15" t="s">
        <v>217</v>
      </c>
      <c r="C52" s="15" t="s">
        <v>479</v>
      </c>
      <c r="D52" s="15" t="s">
        <v>219</v>
      </c>
      <c r="E52" s="15" t="s">
        <v>192</v>
      </c>
      <c r="F52" s="15" t="s">
        <v>212</v>
      </c>
      <c r="G52" s="15" t="s">
        <v>384</v>
      </c>
      <c r="H52" s="15" t="s">
        <v>176</v>
      </c>
      <c r="I52" s="15" t="s">
        <v>213</v>
      </c>
      <c r="J52" s="15" t="s">
        <v>33</v>
      </c>
      <c r="K52" s="15" t="s">
        <v>139</v>
      </c>
      <c r="L52" s="15" t="s">
        <v>345</v>
      </c>
      <c r="M52" s="27">
        <v>43616</v>
      </c>
      <c r="N52" s="27">
        <v>43616</v>
      </c>
      <c r="O52" s="51">
        <v>2019</v>
      </c>
      <c r="P52" s="27">
        <v>44104</v>
      </c>
      <c r="Q52" s="15">
        <v>2300000</v>
      </c>
      <c r="R52" s="15">
        <v>1600000</v>
      </c>
      <c r="S52" s="15" t="s">
        <v>668</v>
      </c>
      <c r="T52" s="15" t="s">
        <v>668</v>
      </c>
      <c r="U52" s="15">
        <v>2019</v>
      </c>
      <c r="V52" s="15" t="s">
        <v>747</v>
      </c>
      <c r="W52" s="15">
        <v>43</v>
      </c>
      <c r="X52" s="24">
        <v>1800</v>
      </c>
      <c r="Y52" s="24">
        <v>300</v>
      </c>
      <c r="Z52" s="24">
        <v>375</v>
      </c>
      <c r="AA52" s="24">
        <v>363</v>
      </c>
      <c r="AB52" s="24">
        <v>537</v>
      </c>
      <c r="AC52" s="24">
        <v>537</v>
      </c>
    </row>
    <row r="53" spans="1:29" x14ac:dyDescent="0.25">
      <c r="A53" s="15" t="s">
        <v>217</v>
      </c>
      <c r="B53" s="15" t="s">
        <v>217</v>
      </c>
      <c r="C53" s="15" t="s">
        <v>479</v>
      </c>
      <c r="D53" s="15" t="s">
        <v>207</v>
      </c>
      <c r="E53" s="15" t="s">
        <v>191</v>
      </c>
      <c r="F53" s="15" t="s">
        <v>212</v>
      </c>
      <c r="G53" s="15" t="s">
        <v>384</v>
      </c>
      <c r="H53" s="15" t="s">
        <v>176</v>
      </c>
      <c r="I53" s="15" t="s">
        <v>213</v>
      </c>
      <c r="J53" s="15" t="s">
        <v>51</v>
      </c>
      <c r="K53" s="15" t="s">
        <v>51</v>
      </c>
      <c r="L53" s="15" t="s">
        <v>345</v>
      </c>
      <c r="M53" s="27">
        <v>43799</v>
      </c>
      <c r="N53" s="27">
        <v>43830</v>
      </c>
      <c r="O53" s="51">
        <v>2019</v>
      </c>
      <c r="P53" s="27">
        <v>44104</v>
      </c>
      <c r="Q53" s="15">
        <v>2300000</v>
      </c>
      <c r="R53" s="15">
        <v>1600000</v>
      </c>
      <c r="S53" s="15" t="s">
        <v>668</v>
      </c>
      <c r="T53" s="15" t="s">
        <v>668</v>
      </c>
      <c r="U53" s="15">
        <v>2019</v>
      </c>
      <c r="V53" s="15" t="s">
        <v>747</v>
      </c>
      <c r="W53" s="15">
        <v>220</v>
      </c>
      <c r="X53" s="24">
        <v>600</v>
      </c>
      <c r="Y53" s="24">
        <v>100</v>
      </c>
      <c r="Z53" s="24">
        <v>125</v>
      </c>
      <c r="AA53" s="24">
        <v>121</v>
      </c>
      <c r="AB53" s="24">
        <v>179</v>
      </c>
      <c r="AC53" s="24">
        <v>179</v>
      </c>
    </row>
    <row r="54" spans="1:29" x14ac:dyDescent="0.25">
      <c r="A54" s="15" t="s">
        <v>217</v>
      </c>
      <c r="B54" s="15" t="s">
        <v>217</v>
      </c>
      <c r="C54" s="15" t="s">
        <v>479</v>
      </c>
      <c r="D54" s="15" t="s">
        <v>207</v>
      </c>
      <c r="E54" s="15" t="s">
        <v>191</v>
      </c>
      <c r="F54" s="15" t="s">
        <v>212</v>
      </c>
      <c r="G54" s="15" t="s">
        <v>384</v>
      </c>
      <c r="H54" s="15" t="s">
        <v>176</v>
      </c>
      <c r="I54" s="15" t="s">
        <v>213</v>
      </c>
      <c r="J54" s="15" t="s">
        <v>122</v>
      </c>
      <c r="K54" s="15" t="s">
        <v>132</v>
      </c>
      <c r="L54" s="15" t="s">
        <v>345</v>
      </c>
      <c r="M54" s="27">
        <v>43830</v>
      </c>
      <c r="N54" s="27">
        <v>43830</v>
      </c>
      <c r="O54" s="51">
        <v>2019</v>
      </c>
      <c r="P54" s="27">
        <v>44104</v>
      </c>
      <c r="Q54" s="15">
        <v>2300000</v>
      </c>
      <c r="R54" s="15">
        <v>1600000</v>
      </c>
      <c r="S54" s="15" t="s">
        <v>668</v>
      </c>
      <c r="T54" s="15" t="s">
        <v>668</v>
      </c>
      <c r="U54" s="15">
        <v>2019</v>
      </c>
      <c r="V54" s="15" t="s">
        <v>747</v>
      </c>
      <c r="W54" s="15">
        <v>221</v>
      </c>
      <c r="X54" s="24">
        <v>7080</v>
      </c>
      <c r="Y54" s="24">
        <v>1180</v>
      </c>
      <c r="Z54" s="24">
        <v>1473</v>
      </c>
      <c r="AA54" s="24">
        <v>1428</v>
      </c>
      <c r="AB54" s="24">
        <v>2111</v>
      </c>
      <c r="AC54" s="24">
        <v>2111</v>
      </c>
    </row>
    <row r="55" spans="1:29" x14ac:dyDescent="0.25">
      <c r="A55" s="15" t="s">
        <v>217</v>
      </c>
      <c r="B55" s="15" t="s">
        <v>217</v>
      </c>
      <c r="C55" s="15" t="s">
        <v>479</v>
      </c>
      <c r="D55" s="15" t="s">
        <v>207</v>
      </c>
      <c r="E55" s="15" t="s">
        <v>191</v>
      </c>
      <c r="F55" s="15" t="s">
        <v>212</v>
      </c>
      <c r="G55" s="15" t="s">
        <v>384</v>
      </c>
      <c r="H55" s="15" t="s">
        <v>176</v>
      </c>
      <c r="I55" s="15" t="s">
        <v>213</v>
      </c>
      <c r="J55" s="15" t="s">
        <v>122</v>
      </c>
      <c r="K55" s="15" t="s">
        <v>132</v>
      </c>
      <c r="L55" s="15" t="s">
        <v>345</v>
      </c>
      <c r="M55" s="27">
        <v>43799</v>
      </c>
      <c r="N55" s="27">
        <v>43799</v>
      </c>
      <c r="O55" s="51">
        <v>2019</v>
      </c>
      <c r="P55" s="27">
        <v>44104</v>
      </c>
      <c r="Q55" s="15">
        <v>2300000</v>
      </c>
      <c r="R55" s="15">
        <v>1600000</v>
      </c>
      <c r="S55" s="15" t="s">
        <v>668</v>
      </c>
      <c r="T55" s="15" t="s">
        <v>668</v>
      </c>
      <c r="U55" s="15">
        <v>2019</v>
      </c>
      <c r="V55" s="15" t="s">
        <v>747</v>
      </c>
      <c r="W55" s="15">
        <v>199</v>
      </c>
      <c r="X55" s="24">
        <v>2568</v>
      </c>
      <c r="Y55" s="24">
        <v>428</v>
      </c>
      <c r="Z55" s="24">
        <v>534</v>
      </c>
      <c r="AA55" s="24">
        <v>518</v>
      </c>
      <c r="AB55" s="24">
        <v>766</v>
      </c>
      <c r="AC55" s="24">
        <v>766</v>
      </c>
    </row>
    <row r="56" spans="1:29" x14ac:dyDescent="0.25">
      <c r="A56" s="15" t="s">
        <v>217</v>
      </c>
      <c r="B56" s="15" t="s">
        <v>217</v>
      </c>
      <c r="C56" s="15" t="s">
        <v>479</v>
      </c>
      <c r="D56" s="15" t="s">
        <v>207</v>
      </c>
      <c r="E56" s="15" t="s">
        <v>191</v>
      </c>
      <c r="F56" s="15" t="s">
        <v>212</v>
      </c>
      <c r="G56" s="15" t="s">
        <v>384</v>
      </c>
      <c r="H56" s="15" t="s">
        <v>176</v>
      </c>
      <c r="I56" s="15" t="s">
        <v>213</v>
      </c>
      <c r="J56" s="15" t="s">
        <v>60</v>
      </c>
      <c r="K56" s="15" t="s">
        <v>364</v>
      </c>
      <c r="L56" s="15" t="s">
        <v>345</v>
      </c>
      <c r="M56" s="27">
        <v>43799</v>
      </c>
      <c r="N56" s="27">
        <v>43799</v>
      </c>
      <c r="O56" s="51">
        <v>2019</v>
      </c>
      <c r="P56" s="27">
        <v>44104</v>
      </c>
      <c r="Q56" s="15">
        <v>2300000</v>
      </c>
      <c r="R56" s="15">
        <v>1600000</v>
      </c>
      <c r="S56" s="15" t="s">
        <v>668</v>
      </c>
      <c r="T56" s="15" t="s">
        <v>668</v>
      </c>
      <c r="U56" s="15">
        <v>2019</v>
      </c>
      <c r="V56" s="15" t="s">
        <v>747</v>
      </c>
      <c r="W56" s="15">
        <v>200</v>
      </c>
      <c r="X56" s="24">
        <v>1728</v>
      </c>
      <c r="Y56" s="24">
        <v>288</v>
      </c>
      <c r="Z56" s="24">
        <v>360</v>
      </c>
      <c r="AA56" s="24">
        <v>349</v>
      </c>
      <c r="AB56" s="24">
        <v>515</v>
      </c>
      <c r="AC56" s="24">
        <v>515</v>
      </c>
    </row>
    <row r="57" spans="1:29" x14ac:dyDescent="0.25">
      <c r="A57" s="15" t="s">
        <v>217</v>
      </c>
      <c r="B57" s="15" t="s">
        <v>217</v>
      </c>
      <c r="C57" s="15" t="s">
        <v>477</v>
      </c>
      <c r="D57" s="15" t="s">
        <v>295</v>
      </c>
      <c r="E57" s="15" t="s">
        <v>192</v>
      </c>
      <c r="F57" s="15" t="s">
        <v>292</v>
      </c>
      <c r="G57" s="15" t="s">
        <v>384</v>
      </c>
      <c r="H57" s="15" t="s">
        <v>114</v>
      </c>
      <c r="I57" s="15" t="s">
        <v>213</v>
      </c>
      <c r="J57" s="15" t="s">
        <v>33</v>
      </c>
      <c r="K57" s="15" t="s">
        <v>139</v>
      </c>
      <c r="L57" s="15" t="s">
        <v>345</v>
      </c>
      <c r="M57" s="27">
        <v>43982</v>
      </c>
      <c r="N57" s="27">
        <v>44316</v>
      </c>
      <c r="O57" s="51">
        <v>2021</v>
      </c>
      <c r="P57" s="27">
        <v>44104</v>
      </c>
      <c r="Q57" s="15">
        <v>2200000</v>
      </c>
      <c r="R57" s="15">
        <v>1400000</v>
      </c>
      <c r="S57" s="15" t="s">
        <v>201</v>
      </c>
      <c r="T57" s="15" t="s">
        <v>202</v>
      </c>
      <c r="U57" s="15">
        <v>2020</v>
      </c>
      <c r="V57" s="15" t="s">
        <v>748</v>
      </c>
      <c r="W57" s="15">
        <v>548</v>
      </c>
      <c r="X57" s="24">
        <v>1518</v>
      </c>
      <c r="Y57" s="24">
        <v>253</v>
      </c>
      <c r="Z57" s="24">
        <v>293</v>
      </c>
      <c r="AA57" s="24">
        <v>272</v>
      </c>
      <c r="AB57" s="24">
        <v>495</v>
      </c>
      <c r="AC57" s="24">
        <v>495</v>
      </c>
    </row>
    <row r="58" spans="1:29" x14ac:dyDescent="0.25">
      <c r="A58" s="15" t="s">
        <v>217</v>
      </c>
      <c r="B58" s="15" t="s">
        <v>217</v>
      </c>
      <c r="C58" s="15" t="s">
        <v>477</v>
      </c>
      <c r="D58" s="15" t="s">
        <v>295</v>
      </c>
      <c r="E58" s="15" t="s">
        <v>192</v>
      </c>
      <c r="F58" s="15" t="s">
        <v>292</v>
      </c>
      <c r="G58" s="15" t="s">
        <v>384</v>
      </c>
      <c r="H58" s="15" t="s">
        <v>114</v>
      </c>
      <c r="I58" s="15" t="s">
        <v>213</v>
      </c>
      <c r="J58" s="15" t="s">
        <v>33</v>
      </c>
      <c r="K58" s="15" t="s">
        <v>139</v>
      </c>
      <c r="L58" s="15" t="s">
        <v>345</v>
      </c>
      <c r="M58" s="27">
        <v>43982</v>
      </c>
      <c r="N58" s="27">
        <v>44316</v>
      </c>
      <c r="O58" s="51">
        <v>2021</v>
      </c>
      <c r="P58" s="27">
        <v>44104</v>
      </c>
      <c r="Q58" s="15">
        <v>2200000</v>
      </c>
      <c r="R58" s="15">
        <v>1400000</v>
      </c>
      <c r="S58" s="15" t="s">
        <v>201</v>
      </c>
      <c r="T58" s="15" t="s">
        <v>202</v>
      </c>
      <c r="U58" s="15">
        <v>2020</v>
      </c>
      <c r="V58" s="15" t="s">
        <v>748</v>
      </c>
      <c r="W58" s="15">
        <v>550</v>
      </c>
      <c r="X58" s="24">
        <v>1800</v>
      </c>
      <c r="Y58" s="24">
        <v>300</v>
      </c>
      <c r="Z58" s="24">
        <v>348</v>
      </c>
      <c r="AA58" s="24">
        <v>322</v>
      </c>
      <c r="AB58" s="24">
        <v>586</v>
      </c>
      <c r="AC58" s="24">
        <v>586</v>
      </c>
    </row>
    <row r="59" spans="1:29" x14ac:dyDescent="0.25">
      <c r="A59" s="15" t="s">
        <v>217</v>
      </c>
      <c r="B59" s="15" t="s">
        <v>217</v>
      </c>
      <c r="C59" s="15" t="s">
        <v>477</v>
      </c>
      <c r="D59" s="15" t="s">
        <v>295</v>
      </c>
      <c r="E59" s="15" t="s">
        <v>192</v>
      </c>
      <c r="F59" s="15" t="s">
        <v>292</v>
      </c>
      <c r="G59" s="15" t="s">
        <v>384</v>
      </c>
      <c r="H59" s="15" t="s">
        <v>114</v>
      </c>
      <c r="I59" s="15" t="s">
        <v>213</v>
      </c>
      <c r="J59" s="15" t="s">
        <v>33</v>
      </c>
      <c r="K59" s="15" t="s">
        <v>139</v>
      </c>
      <c r="L59" s="15" t="s">
        <v>345</v>
      </c>
      <c r="M59" s="27">
        <v>43982</v>
      </c>
      <c r="N59" s="27">
        <v>44316</v>
      </c>
      <c r="O59" s="51">
        <v>2021</v>
      </c>
      <c r="P59" s="27">
        <v>44104</v>
      </c>
      <c r="Q59" s="15">
        <v>2200000</v>
      </c>
      <c r="R59" s="15">
        <v>1400000</v>
      </c>
      <c r="S59" s="15" t="s">
        <v>201</v>
      </c>
      <c r="T59" s="15" t="s">
        <v>202</v>
      </c>
      <c r="U59" s="15">
        <v>2020</v>
      </c>
      <c r="V59" s="15" t="s">
        <v>748</v>
      </c>
      <c r="W59" s="15">
        <v>552</v>
      </c>
      <c r="X59" s="24">
        <v>1740</v>
      </c>
      <c r="Y59" s="24">
        <v>290</v>
      </c>
      <c r="Z59" s="24">
        <v>336</v>
      </c>
      <c r="AA59" s="24">
        <v>312</v>
      </c>
      <c r="AB59" s="24">
        <v>567</v>
      </c>
      <c r="AC59" s="24">
        <v>567</v>
      </c>
    </row>
    <row r="60" spans="1:29" x14ac:dyDescent="0.25">
      <c r="A60" s="15" t="s">
        <v>217</v>
      </c>
      <c r="B60" s="15" t="s">
        <v>217</v>
      </c>
      <c r="C60" s="15" t="s">
        <v>477</v>
      </c>
      <c r="D60" s="15" t="s">
        <v>295</v>
      </c>
      <c r="E60" s="15" t="s">
        <v>192</v>
      </c>
      <c r="F60" s="15" t="s">
        <v>292</v>
      </c>
      <c r="G60" s="15" t="s">
        <v>384</v>
      </c>
      <c r="H60" s="15" t="s">
        <v>114</v>
      </c>
      <c r="I60" s="15" t="s">
        <v>213</v>
      </c>
      <c r="J60" s="15" t="s">
        <v>33</v>
      </c>
      <c r="K60" s="15" t="s">
        <v>140</v>
      </c>
      <c r="L60" s="15" t="s">
        <v>345</v>
      </c>
      <c r="M60" s="27">
        <v>43982</v>
      </c>
      <c r="N60" s="27">
        <v>44316</v>
      </c>
      <c r="O60" s="51">
        <v>2021</v>
      </c>
      <c r="P60" s="27">
        <v>44104</v>
      </c>
      <c r="Q60" s="15">
        <v>2200000</v>
      </c>
      <c r="R60" s="15">
        <v>1400000</v>
      </c>
      <c r="S60" s="15" t="s">
        <v>201</v>
      </c>
      <c r="T60" s="15" t="s">
        <v>202</v>
      </c>
      <c r="U60" s="15">
        <v>2020</v>
      </c>
      <c r="V60" s="15" t="s">
        <v>748</v>
      </c>
      <c r="W60" s="15">
        <v>554</v>
      </c>
      <c r="X60" s="24">
        <v>2550</v>
      </c>
      <c r="Y60" s="24">
        <v>425</v>
      </c>
      <c r="Z60" s="24">
        <v>477</v>
      </c>
      <c r="AA60" s="24">
        <v>452</v>
      </c>
      <c r="AB60" s="24">
        <v>832</v>
      </c>
      <c r="AC60" s="24">
        <v>832</v>
      </c>
    </row>
    <row r="61" spans="1:29" x14ac:dyDescent="0.25">
      <c r="A61" s="15" t="s">
        <v>217</v>
      </c>
      <c r="B61" s="15" t="s">
        <v>217</v>
      </c>
      <c r="C61" s="15" t="s">
        <v>477</v>
      </c>
      <c r="D61" s="15" t="s">
        <v>295</v>
      </c>
      <c r="E61" s="15" t="s">
        <v>192</v>
      </c>
      <c r="F61" s="15" t="s">
        <v>292</v>
      </c>
      <c r="G61" s="15" t="s">
        <v>384</v>
      </c>
      <c r="H61" s="15" t="s">
        <v>114</v>
      </c>
      <c r="I61" s="15" t="s">
        <v>213</v>
      </c>
      <c r="J61" s="15" t="s">
        <v>33</v>
      </c>
      <c r="K61" s="15" t="s">
        <v>140</v>
      </c>
      <c r="L61" s="15" t="s">
        <v>345</v>
      </c>
      <c r="M61" s="27">
        <v>43982</v>
      </c>
      <c r="N61" s="27">
        <v>44316</v>
      </c>
      <c r="O61" s="51">
        <v>2021</v>
      </c>
      <c r="P61" s="27">
        <v>44104</v>
      </c>
      <c r="Q61" s="15">
        <v>2200000</v>
      </c>
      <c r="R61" s="15">
        <v>1400000</v>
      </c>
      <c r="S61" s="15" t="s">
        <v>201</v>
      </c>
      <c r="T61" s="15" t="s">
        <v>202</v>
      </c>
      <c r="U61" s="15">
        <v>2020</v>
      </c>
      <c r="V61" s="15" t="s">
        <v>748</v>
      </c>
      <c r="W61" s="15">
        <v>556</v>
      </c>
      <c r="X61" s="24">
        <v>5100</v>
      </c>
      <c r="Y61" s="24">
        <v>850</v>
      </c>
      <c r="Z61" s="24">
        <v>954</v>
      </c>
      <c r="AA61" s="24">
        <v>905</v>
      </c>
      <c r="AB61" s="24">
        <v>1663</v>
      </c>
      <c r="AC61" s="24">
        <v>1663</v>
      </c>
    </row>
    <row r="62" spans="1:29" x14ac:dyDescent="0.25">
      <c r="A62" s="15" t="s">
        <v>217</v>
      </c>
      <c r="B62" s="15" t="s">
        <v>217</v>
      </c>
      <c r="C62" s="15" t="s">
        <v>477</v>
      </c>
      <c r="D62" s="15" t="s">
        <v>295</v>
      </c>
      <c r="E62" s="15" t="s">
        <v>192</v>
      </c>
      <c r="F62" s="15" t="s">
        <v>292</v>
      </c>
      <c r="G62" s="15" t="s">
        <v>384</v>
      </c>
      <c r="H62" s="15" t="s">
        <v>114</v>
      </c>
      <c r="I62" s="15" t="s">
        <v>213</v>
      </c>
      <c r="J62" s="15" t="s">
        <v>34</v>
      </c>
      <c r="K62" s="15" t="s">
        <v>136</v>
      </c>
      <c r="L62" s="15" t="s">
        <v>345</v>
      </c>
      <c r="M62" s="27">
        <v>43982</v>
      </c>
      <c r="N62" s="27">
        <v>44316</v>
      </c>
      <c r="O62" s="51">
        <v>2021</v>
      </c>
      <c r="P62" s="27">
        <v>44104</v>
      </c>
      <c r="Q62" s="15">
        <v>2200000</v>
      </c>
      <c r="R62" s="15">
        <v>1400000</v>
      </c>
      <c r="S62" s="15" t="s">
        <v>201</v>
      </c>
      <c r="T62" s="15" t="s">
        <v>202</v>
      </c>
      <c r="U62" s="15">
        <v>2020</v>
      </c>
      <c r="V62" s="15" t="s">
        <v>748</v>
      </c>
      <c r="W62" s="15">
        <v>542</v>
      </c>
      <c r="X62" s="24">
        <v>600</v>
      </c>
      <c r="Y62" s="24">
        <v>100</v>
      </c>
      <c r="Z62" s="24">
        <v>130</v>
      </c>
      <c r="AA62" s="24">
        <v>120</v>
      </c>
      <c r="AB62" s="24">
        <v>182</v>
      </c>
      <c r="AC62" s="24">
        <v>182</v>
      </c>
    </row>
    <row r="63" spans="1:29" x14ac:dyDescent="0.25">
      <c r="A63" s="15" t="s">
        <v>217</v>
      </c>
      <c r="B63" s="15" t="s">
        <v>217</v>
      </c>
      <c r="C63" s="15" t="s">
        <v>477</v>
      </c>
      <c r="D63" s="15" t="s">
        <v>295</v>
      </c>
      <c r="E63" s="15" t="s">
        <v>192</v>
      </c>
      <c r="F63" s="15" t="s">
        <v>292</v>
      </c>
      <c r="G63" s="15" t="s">
        <v>384</v>
      </c>
      <c r="H63" s="15" t="s">
        <v>114</v>
      </c>
      <c r="I63" s="15" t="s">
        <v>213</v>
      </c>
      <c r="J63" s="15" t="s">
        <v>34</v>
      </c>
      <c r="K63" s="15" t="s">
        <v>136</v>
      </c>
      <c r="L63" s="15" t="s">
        <v>345</v>
      </c>
      <c r="M63" s="27">
        <v>43982</v>
      </c>
      <c r="N63" s="27">
        <v>44316</v>
      </c>
      <c r="O63" s="51">
        <v>2021</v>
      </c>
      <c r="P63" s="27">
        <v>44104</v>
      </c>
      <c r="Q63" s="15">
        <v>2200000</v>
      </c>
      <c r="R63" s="15">
        <v>1400000</v>
      </c>
      <c r="S63" s="15" t="s">
        <v>201</v>
      </c>
      <c r="T63" s="15" t="s">
        <v>202</v>
      </c>
      <c r="U63" s="15">
        <v>2020</v>
      </c>
      <c r="V63" s="15" t="s">
        <v>748</v>
      </c>
      <c r="W63" s="15">
        <v>544</v>
      </c>
      <c r="X63" s="24">
        <v>1800</v>
      </c>
      <c r="Y63" s="24">
        <v>300</v>
      </c>
      <c r="Z63" s="24">
        <v>391</v>
      </c>
      <c r="AA63" s="24">
        <v>361</v>
      </c>
      <c r="AB63" s="24">
        <v>545</v>
      </c>
      <c r="AC63" s="24">
        <v>545</v>
      </c>
    </row>
    <row r="64" spans="1:29" x14ac:dyDescent="0.25">
      <c r="A64" s="15" t="s">
        <v>217</v>
      </c>
      <c r="B64" s="15" t="s">
        <v>217</v>
      </c>
      <c r="C64" s="15" t="s">
        <v>477</v>
      </c>
      <c r="D64" s="15" t="s">
        <v>295</v>
      </c>
      <c r="E64" s="15" t="s">
        <v>192</v>
      </c>
      <c r="F64" s="15" t="s">
        <v>292</v>
      </c>
      <c r="G64" s="15" t="s">
        <v>384</v>
      </c>
      <c r="H64" s="15" t="s">
        <v>114</v>
      </c>
      <c r="I64" s="15" t="s">
        <v>213</v>
      </c>
      <c r="J64" s="15" t="s">
        <v>34</v>
      </c>
      <c r="K64" s="15" t="s">
        <v>136</v>
      </c>
      <c r="L64" s="15" t="s">
        <v>345</v>
      </c>
      <c r="M64" s="27">
        <v>43982</v>
      </c>
      <c r="N64" s="27">
        <v>44316</v>
      </c>
      <c r="O64" s="51">
        <v>2021</v>
      </c>
      <c r="P64" s="27">
        <v>44104</v>
      </c>
      <c r="Q64" s="15">
        <v>2200000</v>
      </c>
      <c r="R64" s="15">
        <v>1400000</v>
      </c>
      <c r="S64" s="15" t="s">
        <v>201</v>
      </c>
      <c r="T64" s="15" t="s">
        <v>202</v>
      </c>
      <c r="U64" s="15">
        <v>2020</v>
      </c>
      <c r="V64" s="15" t="s">
        <v>748</v>
      </c>
      <c r="W64" s="15">
        <v>546</v>
      </c>
      <c r="X64" s="24">
        <v>2400</v>
      </c>
      <c r="Y64" s="24">
        <v>400</v>
      </c>
      <c r="Z64" s="24">
        <v>521</v>
      </c>
      <c r="AA64" s="24">
        <v>481</v>
      </c>
      <c r="AB64" s="24">
        <v>727</v>
      </c>
      <c r="AC64" s="24">
        <v>727</v>
      </c>
    </row>
    <row r="65" spans="1:29" x14ac:dyDescent="0.25">
      <c r="A65" s="15" t="s">
        <v>217</v>
      </c>
      <c r="B65" s="15" t="s">
        <v>217</v>
      </c>
      <c r="C65" s="15" t="s">
        <v>477</v>
      </c>
      <c r="D65" s="15" t="s">
        <v>225</v>
      </c>
      <c r="E65" s="15" t="s">
        <v>192</v>
      </c>
      <c r="F65" s="15" t="s">
        <v>212</v>
      </c>
      <c r="G65" s="15" t="s">
        <v>386</v>
      </c>
      <c r="H65" s="15" t="s">
        <v>176</v>
      </c>
      <c r="I65" s="15" t="s">
        <v>463</v>
      </c>
      <c r="J65" s="15" t="s">
        <v>33</v>
      </c>
      <c r="K65" s="15" t="s">
        <v>59</v>
      </c>
      <c r="L65" s="15" t="s">
        <v>345</v>
      </c>
      <c r="M65" s="27">
        <v>43524</v>
      </c>
      <c r="N65" s="27">
        <v>43677</v>
      </c>
      <c r="O65" s="51">
        <v>2019</v>
      </c>
      <c r="P65" s="27">
        <v>44104</v>
      </c>
      <c r="Q65" s="15">
        <v>2300000</v>
      </c>
      <c r="R65" s="15">
        <v>1600000</v>
      </c>
      <c r="S65" s="15" t="s">
        <v>668</v>
      </c>
      <c r="T65" s="15" t="s">
        <v>668</v>
      </c>
      <c r="U65" s="15">
        <v>2019</v>
      </c>
      <c r="V65" s="15" t="s">
        <v>748</v>
      </c>
      <c r="W65" s="15">
        <v>88</v>
      </c>
      <c r="X65" s="24">
        <v>2100</v>
      </c>
      <c r="Y65" s="24">
        <v>350</v>
      </c>
      <c r="Z65" s="24">
        <v>437</v>
      </c>
      <c r="AA65" s="24">
        <v>424</v>
      </c>
      <c r="AB65" s="24">
        <v>626</v>
      </c>
      <c r="AC65" s="24">
        <v>626</v>
      </c>
    </row>
    <row r="66" spans="1:29" x14ac:dyDescent="0.25">
      <c r="A66" s="15" t="s">
        <v>217</v>
      </c>
      <c r="B66" s="15" t="s">
        <v>217</v>
      </c>
      <c r="C66" s="15" t="s">
        <v>477</v>
      </c>
      <c r="D66" s="15" t="s">
        <v>225</v>
      </c>
      <c r="E66" s="15" t="s">
        <v>192</v>
      </c>
      <c r="F66" s="15" t="s">
        <v>212</v>
      </c>
      <c r="G66" s="15" t="s">
        <v>386</v>
      </c>
      <c r="H66" s="15" t="s">
        <v>176</v>
      </c>
      <c r="I66" s="15" t="s">
        <v>463</v>
      </c>
      <c r="J66" s="15" t="s">
        <v>33</v>
      </c>
      <c r="K66" s="15" t="s">
        <v>59</v>
      </c>
      <c r="L66" s="15" t="s">
        <v>345</v>
      </c>
      <c r="M66" s="27">
        <v>43524</v>
      </c>
      <c r="N66" s="27">
        <v>43677</v>
      </c>
      <c r="O66" s="51">
        <v>2019</v>
      </c>
      <c r="P66" s="27">
        <v>44104</v>
      </c>
      <c r="Q66" s="15">
        <v>2300000</v>
      </c>
      <c r="R66" s="15">
        <v>1600000</v>
      </c>
      <c r="S66" s="15" t="s">
        <v>668</v>
      </c>
      <c r="T66" s="15" t="s">
        <v>668</v>
      </c>
      <c r="U66" s="15">
        <v>2019</v>
      </c>
      <c r="V66" s="15" t="s">
        <v>748</v>
      </c>
      <c r="W66" s="15">
        <v>97</v>
      </c>
      <c r="X66" s="24">
        <v>150</v>
      </c>
      <c r="Y66" s="24">
        <v>25</v>
      </c>
      <c r="Z66" s="24">
        <v>31</v>
      </c>
      <c r="AA66" s="24">
        <v>30</v>
      </c>
      <c r="AB66" s="24">
        <v>45</v>
      </c>
      <c r="AC66" s="24">
        <v>45</v>
      </c>
    </row>
    <row r="67" spans="1:29" x14ac:dyDescent="0.25">
      <c r="A67" s="15" t="s">
        <v>217</v>
      </c>
      <c r="B67" s="15" t="s">
        <v>217</v>
      </c>
      <c r="C67" s="15" t="s">
        <v>477</v>
      </c>
      <c r="D67" s="15" t="s">
        <v>225</v>
      </c>
      <c r="E67" s="15" t="s">
        <v>192</v>
      </c>
      <c r="F67" s="15" t="s">
        <v>212</v>
      </c>
      <c r="G67" s="15" t="s">
        <v>384</v>
      </c>
      <c r="H67" s="15" t="s">
        <v>176</v>
      </c>
      <c r="I67" s="15" t="s">
        <v>213</v>
      </c>
      <c r="J67" s="15" t="s">
        <v>82</v>
      </c>
      <c r="K67" s="15" t="s">
        <v>83</v>
      </c>
      <c r="L67" s="15" t="s">
        <v>345</v>
      </c>
      <c r="M67" s="27">
        <v>43738</v>
      </c>
      <c r="N67" s="27">
        <v>43921</v>
      </c>
      <c r="O67" s="51">
        <v>2020</v>
      </c>
      <c r="P67" s="27">
        <v>44104</v>
      </c>
      <c r="Q67" s="15">
        <v>2200000</v>
      </c>
      <c r="R67" s="15">
        <v>1400000</v>
      </c>
      <c r="S67" s="15" t="s">
        <v>201</v>
      </c>
      <c r="T67" s="15" t="s">
        <v>202</v>
      </c>
      <c r="U67" s="15">
        <v>2020</v>
      </c>
      <c r="V67" s="15" t="s">
        <v>748</v>
      </c>
      <c r="W67" s="15">
        <v>239</v>
      </c>
      <c r="X67" s="24">
        <v>300</v>
      </c>
      <c r="Y67" s="24">
        <v>50</v>
      </c>
      <c r="Z67" s="24">
        <v>49</v>
      </c>
      <c r="AA67" s="24">
        <v>45</v>
      </c>
      <c r="AB67" s="24">
        <v>108</v>
      </c>
      <c r="AC67" s="24">
        <v>108</v>
      </c>
    </row>
    <row r="68" spans="1:29" x14ac:dyDescent="0.25">
      <c r="A68" s="15" t="s">
        <v>217</v>
      </c>
      <c r="B68" s="15" t="s">
        <v>217</v>
      </c>
      <c r="C68" s="15" t="s">
        <v>477</v>
      </c>
      <c r="D68" s="15" t="s">
        <v>225</v>
      </c>
      <c r="E68" s="15" t="s">
        <v>192</v>
      </c>
      <c r="F68" s="15" t="s">
        <v>212</v>
      </c>
      <c r="G68" s="15" t="s">
        <v>384</v>
      </c>
      <c r="H68" s="15" t="s">
        <v>176</v>
      </c>
      <c r="I68" s="15" t="s">
        <v>213</v>
      </c>
      <c r="J68" s="15" t="s">
        <v>82</v>
      </c>
      <c r="K68" s="15" t="s">
        <v>83</v>
      </c>
      <c r="L68" s="15" t="s">
        <v>345</v>
      </c>
      <c r="M68" s="27">
        <v>43738</v>
      </c>
      <c r="N68" s="27">
        <v>43921</v>
      </c>
      <c r="O68" s="51">
        <v>2020</v>
      </c>
      <c r="P68" s="27">
        <v>44104</v>
      </c>
      <c r="Q68" s="15">
        <v>2200000</v>
      </c>
      <c r="R68" s="15">
        <v>1400000</v>
      </c>
      <c r="S68" s="15" t="s">
        <v>201</v>
      </c>
      <c r="T68" s="15" t="s">
        <v>202</v>
      </c>
      <c r="U68" s="15">
        <v>2020</v>
      </c>
      <c r="V68" s="15" t="s">
        <v>748</v>
      </c>
      <c r="W68" s="15">
        <v>240</v>
      </c>
      <c r="X68" s="24">
        <v>300</v>
      </c>
      <c r="Y68" s="24">
        <v>50</v>
      </c>
      <c r="Z68" s="24">
        <v>49</v>
      </c>
      <c r="AA68" s="24">
        <v>45</v>
      </c>
      <c r="AB68" s="24">
        <v>108</v>
      </c>
      <c r="AC68" s="24">
        <v>108</v>
      </c>
    </row>
    <row r="69" spans="1:29" x14ac:dyDescent="0.25">
      <c r="A69" s="15" t="s">
        <v>217</v>
      </c>
      <c r="B69" s="15" t="s">
        <v>217</v>
      </c>
      <c r="C69" s="15" t="s">
        <v>477</v>
      </c>
      <c r="D69" s="15" t="s">
        <v>225</v>
      </c>
      <c r="E69" s="15" t="s">
        <v>192</v>
      </c>
      <c r="F69" s="15" t="s">
        <v>212</v>
      </c>
      <c r="G69" s="15" t="s">
        <v>384</v>
      </c>
      <c r="H69" s="15" t="s">
        <v>176</v>
      </c>
      <c r="I69" s="15" t="s">
        <v>213</v>
      </c>
      <c r="J69" s="15" t="s">
        <v>82</v>
      </c>
      <c r="K69" s="15" t="s">
        <v>83</v>
      </c>
      <c r="L69" s="15" t="s">
        <v>345</v>
      </c>
      <c r="M69" s="27">
        <v>43738</v>
      </c>
      <c r="N69" s="27">
        <v>43921</v>
      </c>
      <c r="O69" s="51">
        <v>2020</v>
      </c>
      <c r="P69" s="27">
        <v>44104</v>
      </c>
      <c r="Q69" s="15">
        <v>2200000</v>
      </c>
      <c r="R69" s="15">
        <v>1400000</v>
      </c>
      <c r="S69" s="15" t="s">
        <v>201</v>
      </c>
      <c r="T69" s="15" t="s">
        <v>202</v>
      </c>
      <c r="U69" s="15">
        <v>2020</v>
      </c>
      <c r="V69" s="15" t="s">
        <v>748</v>
      </c>
      <c r="W69" s="15">
        <v>241</v>
      </c>
      <c r="X69" s="24">
        <v>180</v>
      </c>
      <c r="Y69" s="24">
        <v>30</v>
      </c>
      <c r="Z69" s="24">
        <v>29</v>
      </c>
      <c r="AA69" s="24">
        <v>27</v>
      </c>
      <c r="AB69" s="24">
        <v>65</v>
      </c>
      <c r="AC69" s="24">
        <v>65</v>
      </c>
    </row>
    <row r="70" spans="1:29" x14ac:dyDescent="0.25">
      <c r="A70" s="15" t="s">
        <v>217</v>
      </c>
      <c r="B70" s="15" t="s">
        <v>217</v>
      </c>
      <c r="C70" s="15" t="s">
        <v>477</v>
      </c>
      <c r="D70" s="15" t="s">
        <v>225</v>
      </c>
      <c r="E70" s="15" t="s">
        <v>192</v>
      </c>
      <c r="F70" s="15" t="s">
        <v>212</v>
      </c>
      <c r="G70" s="15" t="s">
        <v>384</v>
      </c>
      <c r="H70" s="15" t="s">
        <v>176</v>
      </c>
      <c r="I70" s="15" t="s">
        <v>213</v>
      </c>
      <c r="J70" s="15" t="s">
        <v>82</v>
      </c>
      <c r="K70" s="15" t="s">
        <v>83</v>
      </c>
      <c r="L70" s="15" t="s">
        <v>345</v>
      </c>
      <c r="M70" s="27">
        <v>43738</v>
      </c>
      <c r="N70" s="27">
        <v>43921</v>
      </c>
      <c r="O70" s="51">
        <v>2020</v>
      </c>
      <c r="P70" s="27">
        <v>44104</v>
      </c>
      <c r="Q70" s="15">
        <v>2200000</v>
      </c>
      <c r="R70" s="15">
        <v>1400000</v>
      </c>
      <c r="S70" s="15" t="s">
        <v>201</v>
      </c>
      <c r="T70" s="15" t="s">
        <v>202</v>
      </c>
      <c r="U70" s="15">
        <v>2020</v>
      </c>
      <c r="V70" s="15" t="s">
        <v>748</v>
      </c>
      <c r="W70" s="15">
        <v>242</v>
      </c>
      <c r="X70" s="24">
        <v>180</v>
      </c>
      <c r="Y70" s="24">
        <v>30</v>
      </c>
      <c r="Z70" s="24">
        <v>29</v>
      </c>
      <c r="AA70" s="24">
        <v>27</v>
      </c>
      <c r="AB70" s="24">
        <v>65</v>
      </c>
      <c r="AC70" s="24">
        <v>65</v>
      </c>
    </row>
    <row r="71" spans="1:29" x14ac:dyDescent="0.25">
      <c r="A71" s="15" t="s">
        <v>217</v>
      </c>
      <c r="B71" s="15" t="s">
        <v>217</v>
      </c>
      <c r="C71" s="15" t="s">
        <v>477</v>
      </c>
      <c r="D71" s="15" t="s">
        <v>225</v>
      </c>
      <c r="E71" s="15" t="s">
        <v>192</v>
      </c>
      <c r="F71" s="15" t="s">
        <v>212</v>
      </c>
      <c r="G71" s="15" t="s">
        <v>384</v>
      </c>
      <c r="H71" s="15" t="s">
        <v>176</v>
      </c>
      <c r="I71" s="15" t="s">
        <v>213</v>
      </c>
      <c r="J71" s="15" t="s">
        <v>82</v>
      </c>
      <c r="K71" s="15" t="s">
        <v>83</v>
      </c>
      <c r="L71" s="15" t="s">
        <v>345</v>
      </c>
      <c r="M71" s="27">
        <v>43738</v>
      </c>
      <c r="N71" s="27">
        <v>43921</v>
      </c>
      <c r="O71" s="51">
        <v>2020</v>
      </c>
      <c r="P71" s="27">
        <v>44104</v>
      </c>
      <c r="Q71" s="15">
        <v>2200000</v>
      </c>
      <c r="R71" s="15">
        <v>1400000</v>
      </c>
      <c r="S71" s="15" t="s">
        <v>201</v>
      </c>
      <c r="T71" s="15" t="s">
        <v>202</v>
      </c>
      <c r="U71" s="15">
        <v>2020</v>
      </c>
      <c r="V71" s="15" t="s">
        <v>748</v>
      </c>
      <c r="W71" s="15">
        <v>243</v>
      </c>
      <c r="X71" s="24">
        <v>450</v>
      </c>
      <c r="Y71" s="24">
        <v>75</v>
      </c>
      <c r="Z71" s="24">
        <v>73</v>
      </c>
      <c r="AA71" s="24">
        <v>67</v>
      </c>
      <c r="AB71" s="24">
        <v>162</v>
      </c>
      <c r="AC71" s="24">
        <v>162</v>
      </c>
    </row>
    <row r="72" spans="1:29" x14ac:dyDescent="0.25">
      <c r="A72" s="15" t="s">
        <v>217</v>
      </c>
      <c r="B72" s="15" t="s">
        <v>217</v>
      </c>
      <c r="C72" s="15" t="s">
        <v>477</v>
      </c>
      <c r="D72" s="15" t="s">
        <v>225</v>
      </c>
      <c r="E72" s="15" t="s">
        <v>192</v>
      </c>
      <c r="F72" s="15" t="s">
        <v>212</v>
      </c>
      <c r="G72" s="15" t="s">
        <v>384</v>
      </c>
      <c r="H72" s="15" t="s">
        <v>176</v>
      </c>
      <c r="I72" s="15" t="s">
        <v>213</v>
      </c>
      <c r="J72" s="15" t="s">
        <v>82</v>
      </c>
      <c r="K72" s="15" t="s">
        <v>83</v>
      </c>
      <c r="L72" s="15" t="s">
        <v>345</v>
      </c>
      <c r="M72" s="27">
        <v>43738</v>
      </c>
      <c r="N72" s="27">
        <v>43921</v>
      </c>
      <c r="O72" s="51">
        <v>2020</v>
      </c>
      <c r="P72" s="27">
        <v>44104</v>
      </c>
      <c r="Q72" s="15">
        <v>2200000</v>
      </c>
      <c r="R72" s="15">
        <v>1400000</v>
      </c>
      <c r="S72" s="15" t="s">
        <v>201</v>
      </c>
      <c r="T72" s="15" t="s">
        <v>202</v>
      </c>
      <c r="U72" s="15">
        <v>2020</v>
      </c>
      <c r="V72" s="15" t="s">
        <v>748</v>
      </c>
      <c r="W72" s="15">
        <v>249</v>
      </c>
      <c r="X72" s="24">
        <v>240</v>
      </c>
      <c r="Y72" s="24">
        <v>40</v>
      </c>
      <c r="Z72" s="24">
        <v>39</v>
      </c>
      <c r="AA72" s="24">
        <v>36</v>
      </c>
      <c r="AB72" s="24">
        <v>86</v>
      </c>
      <c r="AC72" s="24">
        <v>86</v>
      </c>
    </row>
    <row r="73" spans="1:29" x14ac:dyDescent="0.25">
      <c r="A73" s="15" t="s">
        <v>217</v>
      </c>
      <c r="B73" s="15" t="s">
        <v>217</v>
      </c>
      <c r="C73" s="15" t="s">
        <v>477</v>
      </c>
      <c r="D73" s="15" t="s">
        <v>225</v>
      </c>
      <c r="E73" s="15" t="s">
        <v>192</v>
      </c>
      <c r="F73" s="15" t="s">
        <v>212</v>
      </c>
      <c r="G73" s="15" t="s">
        <v>384</v>
      </c>
      <c r="H73" s="15" t="s">
        <v>176</v>
      </c>
      <c r="I73" s="15" t="s">
        <v>213</v>
      </c>
      <c r="J73" s="15" t="s">
        <v>82</v>
      </c>
      <c r="K73" s="15" t="s">
        <v>83</v>
      </c>
      <c r="L73" s="15" t="s">
        <v>345</v>
      </c>
      <c r="M73" s="27">
        <v>43738</v>
      </c>
      <c r="N73" s="27">
        <v>43921</v>
      </c>
      <c r="O73" s="51">
        <v>2020</v>
      </c>
      <c r="P73" s="27">
        <v>44104</v>
      </c>
      <c r="Q73" s="15">
        <v>2200000</v>
      </c>
      <c r="R73" s="15">
        <v>1400000</v>
      </c>
      <c r="S73" s="15" t="s">
        <v>201</v>
      </c>
      <c r="T73" s="15" t="s">
        <v>202</v>
      </c>
      <c r="U73" s="15">
        <v>2020</v>
      </c>
      <c r="V73" s="15" t="s">
        <v>748</v>
      </c>
      <c r="W73" s="15">
        <v>258</v>
      </c>
      <c r="X73" s="24">
        <v>360</v>
      </c>
      <c r="Y73" s="24">
        <v>60</v>
      </c>
      <c r="Z73" s="24">
        <v>58</v>
      </c>
      <c r="AA73" s="24">
        <v>54</v>
      </c>
      <c r="AB73" s="24">
        <v>129</v>
      </c>
      <c r="AC73" s="24">
        <v>129</v>
      </c>
    </row>
    <row r="74" spans="1:29" x14ac:dyDescent="0.25">
      <c r="A74" s="15" t="s">
        <v>217</v>
      </c>
      <c r="B74" s="15" t="s">
        <v>217</v>
      </c>
      <c r="C74" s="15" t="s">
        <v>477</v>
      </c>
      <c r="D74" s="15" t="s">
        <v>225</v>
      </c>
      <c r="E74" s="15" t="s">
        <v>192</v>
      </c>
      <c r="F74" s="15" t="s">
        <v>212</v>
      </c>
      <c r="G74" s="15" t="s">
        <v>384</v>
      </c>
      <c r="H74" s="15" t="s">
        <v>176</v>
      </c>
      <c r="I74" s="15" t="s">
        <v>213</v>
      </c>
      <c r="J74" s="15" t="s">
        <v>82</v>
      </c>
      <c r="K74" s="15" t="s">
        <v>83</v>
      </c>
      <c r="L74" s="15" t="s">
        <v>345</v>
      </c>
      <c r="M74" s="27">
        <v>43738</v>
      </c>
      <c r="N74" s="27">
        <v>43921</v>
      </c>
      <c r="O74" s="51">
        <v>2020</v>
      </c>
      <c r="P74" s="27">
        <v>44104</v>
      </c>
      <c r="Q74" s="15">
        <v>2200000</v>
      </c>
      <c r="R74" s="15">
        <v>1400000</v>
      </c>
      <c r="S74" s="15" t="s">
        <v>201</v>
      </c>
      <c r="T74" s="15" t="s">
        <v>202</v>
      </c>
      <c r="U74" s="15">
        <v>2020</v>
      </c>
      <c r="V74" s="15" t="s">
        <v>748</v>
      </c>
      <c r="W74" s="15">
        <v>259</v>
      </c>
      <c r="X74" s="24">
        <v>360</v>
      </c>
      <c r="Y74" s="24">
        <v>60</v>
      </c>
      <c r="Z74" s="24">
        <v>58</v>
      </c>
      <c r="AA74" s="24">
        <v>54</v>
      </c>
      <c r="AB74" s="24">
        <v>129</v>
      </c>
      <c r="AC74" s="24">
        <v>129</v>
      </c>
    </row>
    <row r="75" spans="1:29" x14ac:dyDescent="0.25">
      <c r="A75" s="15" t="s">
        <v>217</v>
      </c>
      <c r="B75" s="15" t="s">
        <v>217</v>
      </c>
      <c r="C75" s="15" t="s">
        <v>477</v>
      </c>
      <c r="D75" s="15" t="s">
        <v>225</v>
      </c>
      <c r="E75" s="15" t="s">
        <v>192</v>
      </c>
      <c r="F75" s="15" t="s">
        <v>212</v>
      </c>
      <c r="G75" s="15" t="s">
        <v>384</v>
      </c>
      <c r="H75" s="15" t="s">
        <v>176</v>
      </c>
      <c r="I75" s="15" t="s">
        <v>213</v>
      </c>
      <c r="J75" s="15" t="s">
        <v>82</v>
      </c>
      <c r="K75" s="15" t="s">
        <v>83</v>
      </c>
      <c r="L75" s="15" t="s">
        <v>345</v>
      </c>
      <c r="M75" s="27">
        <v>43738</v>
      </c>
      <c r="N75" s="27">
        <v>43921</v>
      </c>
      <c r="O75" s="51">
        <v>2020</v>
      </c>
      <c r="P75" s="27">
        <v>44104</v>
      </c>
      <c r="Q75" s="15">
        <v>2200000</v>
      </c>
      <c r="R75" s="15">
        <v>1400000</v>
      </c>
      <c r="S75" s="15" t="s">
        <v>201</v>
      </c>
      <c r="T75" s="15" t="s">
        <v>202</v>
      </c>
      <c r="U75" s="15">
        <v>2020</v>
      </c>
      <c r="V75" s="15" t="s">
        <v>748</v>
      </c>
      <c r="W75" s="15">
        <v>260</v>
      </c>
      <c r="X75" s="24">
        <v>450</v>
      </c>
      <c r="Y75" s="24">
        <v>75</v>
      </c>
      <c r="Z75" s="24">
        <v>73</v>
      </c>
      <c r="AA75" s="24">
        <v>67</v>
      </c>
      <c r="AB75" s="24">
        <v>162</v>
      </c>
      <c r="AC75" s="24">
        <v>162</v>
      </c>
    </row>
    <row r="76" spans="1:29" x14ac:dyDescent="0.25">
      <c r="A76" s="15" t="s">
        <v>217</v>
      </c>
      <c r="B76" s="15" t="s">
        <v>217</v>
      </c>
      <c r="C76" s="15" t="s">
        <v>477</v>
      </c>
      <c r="D76" s="15" t="s">
        <v>225</v>
      </c>
      <c r="E76" s="15" t="s">
        <v>192</v>
      </c>
      <c r="F76" s="15" t="s">
        <v>212</v>
      </c>
      <c r="G76" s="15" t="s">
        <v>384</v>
      </c>
      <c r="H76" s="15" t="s">
        <v>176</v>
      </c>
      <c r="I76" s="15" t="s">
        <v>213</v>
      </c>
      <c r="J76" s="15" t="s">
        <v>82</v>
      </c>
      <c r="K76" s="15" t="s">
        <v>83</v>
      </c>
      <c r="L76" s="15" t="s">
        <v>345</v>
      </c>
      <c r="M76" s="27">
        <v>43738</v>
      </c>
      <c r="N76" s="27">
        <v>43921</v>
      </c>
      <c r="O76" s="51">
        <v>2020</v>
      </c>
      <c r="P76" s="27">
        <v>44104</v>
      </c>
      <c r="Q76" s="15">
        <v>2200000</v>
      </c>
      <c r="R76" s="15">
        <v>1400000</v>
      </c>
      <c r="S76" s="15" t="s">
        <v>201</v>
      </c>
      <c r="T76" s="15" t="s">
        <v>202</v>
      </c>
      <c r="U76" s="15">
        <v>2020</v>
      </c>
      <c r="V76" s="15" t="s">
        <v>748</v>
      </c>
      <c r="W76" s="15">
        <v>262</v>
      </c>
      <c r="X76" s="24">
        <v>360</v>
      </c>
      <c r="Y76" s="24">
        <v>60</v>
      </c>
      <c r="Z76" s="24">
        <v>58</v>
      </c>
      <c r="AA76" s="24">
        <v>54</v>
      </c>
      <c r="AB76" s="24">
        <v>129</v>
      </c>
      <c r="AC76" s="24">
        <v>129</v>
      </c>
    </row>
    <row r="77" spans="1:29" x14ac:dyDescent="0.25">
      <c r="A77" s="15" t="s">
        <v>217</v>
      </c>
      <c r="B77" s="15" t="s">
        <v>217</v>
      </c>
      <c r="C77" s="15" t="s">
        <v>477</v>
      </c>
      <c r="D77" s="15" t="s">
        <v>225</v>
      </c>
      <c r="E77" s="15" t="s">
        <v>192</v>
      </c>
      <c r="F77" s="15" t="s">
        <v>212</v>
      </c>
      <c r="G77" s="15" t="s">
        <v>384</v>
      </c>
      <c r="H77" s="15" t="s">
        <v>176</v>
      </c>
      <c r="I77" s="15" t="s">
        <v>213</v>
      </c>
      <c r="J77" s="15" t="s">
        <v>82</v>
      </c>
      <c r="K77" s="15" t="s">
        <v>83</v>
      </c>
      <c r="L77" s="15" t="s">
        <v>345</v>
      </c>
      <c r="M77" s="27">
        <v>43738</v>
      </c>
      <c r="N77" s="27">
        <v>43921</v>
      </c>
      <c r="O77" s="51">
        <v>2020</v>
      </c>
      <c r="P77" s="27">
        <v>44104</v>
      </c>
      <c r="Q77" s="15">
        <v>2200000</v>
      </c>
      <c r="R77" s="15">
        <v>1400000</v>
      </c>
      <c r="S77" s="15" t="s">
        <v>201</v>
      </c>
      <c r="T77" s="15" t="s">
        <v>202</v>
      </c>
      <c r="U77" s="15">
        <v>2020</v>
      </c>
      <c r="V77" s="15" t="s">
        <v>748</v>
      </c>
      <c r="W77" s="15">
        <v>264</v>
      </c>
      <c r="X77" s="24">
        <v>420</v>
      </c>
      <c r="Y77" s="24">
        <v>70</v>
      </c>
      <c r="Z77" s="24">
        <v>68</v>
      </c>
      <c r="AA77" s="24">
        <v>62</v>
      </c>
      <c r="AB77" s="24">
        <v>151</v>
      </c>
      <c r="AC77" s="24">
        <v>151</v>
      </c>
    </row>
    <row r="78" spans="1:29" x14ac:dyDescent="0.25">
      <c r="A78" s="15" t="s">
        <v>217</v>
      </c>
      <c r="B78" s="15" t="s">
        <v>217</v>
      </c>
      <c r="C78" s="15" t="s">
        <v>477</v>
      </c>
      <c r="D78" s="15" t="s">
        <v>225</v>
      </c>
      <c r="E78" s="15" t="s">
        <v>192</v>
      </c>
      <c r="F78" s="15" t="s">
        <v>212</v>
      </c>
      <c r="G78" s="15" t="s">
        <v>384</v>
      </c>
      <c r="H78" s="15" t="s">
        <v>176</v>
      </c>
      <c r="I78" s="15" t="s">
        <v>213</v>
      </c>
      <c r="J78" s="15" t="s">
        <v>82</v>
      </c>
      <c r="K78" s="15" t="s">
        <v>83</v>
      </c>
      <c r="L78" s="15" t="s">
        <v>345</v>
      </c>
      <c r="M78" s="27">
        <v>43738</v>
      </c>
      <c r="N78" s="27">
        <v>43921</v>
      </c>
      <c r="O78" s="51">
        <v>2020</v>
      </c>
      <c r="P78" s="27">
        <v>44104</v>
      </c>
      <c r="Q78" s="15">
        <v>2200000</v>
      </c>
      <c r="R78" s="15">
        <v>1400000</v>
      </c>
      <c r="S78" s="15" t="s">
        <v>201</v>
      </c>
      <c r="T78" s="15" t="s">
        <v>202</v>
      </c>
      <c r="U78" s="15">
        <v>2020</v>
      </c>
      <c r="V78" s="15" t="s">
        <v>748</v>
      </c>
      <c r="W78" s="15">
        <v>265</v>
      </c>
      <c r="X78" s="24">
        <v>420</v>
      </c>
      <c r="Y78" s="24">
        <v>70</v>
      </c>
      <c r="Z78" s="24">
        <v>68</v>
      </c>
      <c r="AA78" s="24">
        <v>62</v>
      </c>
      <c r="AB78" s="24">
        <v>151</v>
      </c>
      <c r="AC78" s="24">
        <v>151</v>
      </c>
    </row>
    <row r="79" spans="1:29" x14ac:dyDescent="0.25">
      <c r="A79" s="15" t="s">
        <v>217</v>
      </c>
      <c r="B79" s="15" t="s">
        <v>217</v>
      </c>
      <c r="C79" s="15" t="s">
        <v>477</v>
      </c>
      <c r="D79" s="15" t="s">
        <v>225</v>
      </c>
      <c r="E79" s="15" t="s">
        <v>192</v>
      </c>
      <c r="F79" s="15" t="s">
        <v>212</v>
      </c>
      <c r="G79" s="15" t="s">
        <v>384</v>
      </c>
      <c r="H79" s="15" t="s">
        <v>176</v>
      </c>
      <c r="I79" s="15" t="s">
        <v>213</v>
      </c>
      <c r="J79" s="15" t="s">
        <v>82</v>
      </c>
      <c r="K79" s="15" t="s">
        <v>83</v>
      </c>
      <c r="L79" s="15" t="s">
        <v>345</v>
      </c>
      <c r="M79" s="27">
        <v>43738</v>
      </c>
      <c r="N79" s="27">
        <v>43921</v>
      </c>
      <c r="O79" s="51">
        <v>2020</v>
      </c>
      <c r="P79" s="27">
        <v>44104</v>
      </c>
      <c r="Q79" s="15">
        <v>2200000</v>
      </c>
      <c r="R79" s="15">
        <v>1400000</v>
      </c>
      <c r="S79" s="15" t="s">
        <v>201</v>
      </c>
      <c r="T79" s="15" t="s">
        <v>202</v>
      </c>
      <c r="U79" s="15">
        <v>2020</v>
      </c>
      <c r="V79" s="15" t="s">
        <v>748</v>
      </c>
      <c r="W79" s="15">
        <v>274</v>
      </c>
      <c r="X79" s="24">
        <v>420</v>
      </c>
      <c r="Y79" s="24">
        <v>70</v>
      </c>
      <c r="Z79" s="24">
        <v>68</v>
      </c>
      <c r="AA79" s="24">
        <v>62</v>
      </c>
      <c r="AB79" s="24">
        <v>151</v>
      </c>
      <c r="AC79" s="24">
        <v>151</v>
      </c>
    </row>
    <row r="80" spans="1:29" x14ac:dyDescent="0.25">
      <c r="A80" s="15" t="s">
        <v>217</v>
      </c>
      <c r="B80" s="15" t="s">
        <v>217</v>
      </c>
      <c r="C80" s="15" t="s">
        <v>477</v>
      </c>
      <c r="D80" s="15" t="s">
        <v>225</v>
      </c>
      <c r="E80" s="15" t="s">
        <v>192</v>
      </c>
      <c r="F80" s="15" t="s">
        <v>212</v>
      </c>
      <c r="G80" s="15" t="s">
        <v>384</v>
      </c>
      <c r="H80" s="15" t="s">
        <v>176</v>
      </c>
      <c r="I80" s="15" t="s">
        <v>213</v>
      </c>
      <c r="J80" s="15" t="s">
        <v>82</v>
      </c>
      <c r="K80" s="15" t="s">
        <v>83</v>
      </c>
      <c r="L80" s="15" t="s">
        <v>345</v>
      </c>
      <c r="M80" s="27">
        <v>43738</v>
      </c>
      <c r="N80" s="27">
        <v>43921</v>
      </c>
      <c r="O80" s="51">
        <v>2020</v>
      </c>
      <c r="P80" s="27">
        <v>44104</v>
      </c>
      <c r="Q80" s="15">
        <v>2200000</v>
      </c>
      <c r="R80" s="15">
        <v>1400000</v>
      </c>
      <c r="S80" s="15" t="s">
        <v>201</v>
      </c>
      <c r="T80" s="15" t="s">
        <v>202</v>
      </c>
      <c r="U80" s="15">
        <v>2020</v>
      </c>
      <c r="V80" s="15" t="s">
        <v>748</v>
      </c>
      <c r="W80" s="15">
        <v>275</v>
      </c>
      <c r="X80" s="24">
        <v>420</v>
      </c>
      <c r="Y80" s="24">
        <v>70</v>
      </c>
      <c r="Z80" s="24">
        <v>68</v>
      </c>
      <c r="AA80" s="24">
        <v>62</v>
      </c>
      <c r="AB80" s="24">
        <v>151</v>
      </c>
      <c r="AC80" s="24">
        <v>151</v>
      </c>
    </row>
    <row r="81" spans="1:29" x14ac:dyDescent="0.25">
      <c r="A81" s="15" t="s">
        <v>217</v>
      </c>
      <c r="B81" s="15" t="s">
        <v>217</v>
      </c>
      <c r="C81" s="15" t="s">
        <v>477</v>
      </c>
      <c r="D81" s="15" t="s">
        <v>225</v>
      </c>
      <c r="E81" s="15" t="s">
        <v>192</v>
      </c>
      <c r="F81" s="15" t="s">
        <v>212</v>
      </c>
      <c r="G81" s="15" t="s">
        <v>384</v>
      </c>
      <c r="H81" s="15" t="s">
        <v>176</v>
      </c>
      <c r="I81" s="15" t="s">
        <v>213</v>
      </c>
      <c r="J81" s="15" t="s">
        <v>82</v>
      </c>
      <c r="K81" s="15" t="s">
        <v>83</v>
      </c>
      <c r="L81" s="15" t="s">
        <v>345</v>
      </c>
      <c r="M81" s="27">
        <v>43738</v>
      </c>
      <c r="N81" s="27">
        <v>43921</v>
      </c>
      <c r="O81" s="51">
        <v>2020</v>
      </c>
      <c r="P81" s="27">
        <v>44104</v>
      </c>
      <c r="Q81" s="15">
        <v>2200000</v>
      </c>
      <c r="R81" s="15">
        <v>1400000</v>
      </c>
      <c r="S81" s="15" t="s">
        <v>201</v>
      </c>
      <c r="T81" s="15" t="s">
        <v>202</v>
      </c>
      <c r="U81" s="15">
        <v>2020</v>
      </c>
      <c r="V81" s="15" t="s">
        <v>748</v>
      </c>
      <c r="W81" s="15">
        <v>285</v>
      </c>
      <c r="X81" s="24">
        <v>420</v>
      </c>
      <c r="Y81" s="24">
        <v>70</v>
      </c>
      <c r="Z81" s="24">
        <v>68</v>
      </c>
      <c r="AA81" s="24">
        <v>62</v>
      </c>
      <c r="AB81" s="24">
        <v>151</v>
      </c>
      <c r="AC81" s="24">
        <v>151</v>
      </c>
    </row>
    <row r="82" spans="1:29" x14ac:dyDescent="0.25">
      <c r="A82" s="15" t="s">
        <v>217</v>
      </c>
      <c r="B82" s="15" t="s">
        <v>217</v>
      </c>
      <c r="C82" s="15" t="s">
        <v>477</v>
      </c>
      <c r="D82" s="15" t="s">
        <v>225</v>
      </c>
      <c r="E82" s="15" t="s">
        <v>192</v>
      </c>
      <c r="F82" s="15" t="s">
        <v>212</v>
      </c>
      <c r="G82" s="15" t="s">
        <v>384</v>
      </c>
      <c r="H82" s="15" t="s">
        <v>176</v>
      </c>
      <c r="I82" s="15" t="s">
        <v>213</v>
      </c>
      <c r="J82" s="15" t="s">
        <v>82</v>
      </c>
      <c r="K82" s="15" t="s">
        <v>83</v>
      </c>
      <c r="L82" s="15" t="s">
        <v>345</v>
      </c>
      <c r="M82" s="27">
        <v>43738</v>
      </c>
      <c r="N82" s="27">
        <v>43921</v>
      </c>
      <c r="O82" s="51">
        <v>2020</v>
      </c>
      <c r="P82" s="27">
        <v>44104</v>
      </c>
      <c r="Q82" s="15">
        <v>2200000</v>
      </c>
      <c r="R82" s="15">
        <v>1400000</v>
      </c>
      <c r="S82" s="15" t="s">
        <v>201</v>
      </c>
      <c r="T82" s="15" t="s">
        <v>202</v>
      </c>
      <c r="U82" s="15">
        <v>2020</v>
      </c>
      <c r="V82" s="15" t="s">
        <v>748</v>
      </c>
      <c r="W82" s="15">
        <v>286</v>
      </c>
      <c r="X82" s="24">
        <v>360</v>
      </c>
      <c r="Y82" s="24">
        <v>60</v>
      </c>
      <c r="Z82" s="24">
        <v>58</v>
      </c>
      <c r="AA82" s="24">
        <v>54</v>
      </c>
      <c r="AB82" s="24">
        <v>129</v>
      </c>
      <c r="AC82" s="24">
        <v>129</v>
      </c>
    </row>
    <row r="83" spans="1:29" x14ac:dyDescent="0.25">
      <c r="A83" s="15" t="s">
        <v>217</v>
      </c>
      <c r="B83" s="15" t="s">
        <v>217</v>
      </c>
      <c r="C83" s="15" t="s">
        <v>477</v>
      </c>
      <c r="D83" s="15" t="s">
        <v>225</v>
      </c>
      <c r="E83" s="15" t="s">
        <v>192</v>
      </c>
      <c r="F83" s="15" t="s">
        <v>212</v>
      </c>
      <c r="G83" s="15" t="s">
        <v>384</v>
      </c>
      <c r="H83" s="15" t="s">
        <v>176</v>
      </c>
      <c r="I83" s="15" t="s">
        <v>213</v>
      </c>
      <c r="J83" s="15" t="s">
        <v>82</v>
      </c>
      <c r="K83" s="15" t="s">
        <v>83</v>
      </c>
      <c r="L83" s="15" t="s">
        <v>345</v>
      </c>
      <c r="M83" s="27">
        <v>43738</v>
      </c>
      <c r="N83" s="27">
        <v>43921</v>
      </c>
      <c r="O83" s="51">
        <v>2020</v>
      </c>
      <c r="P83" s="27">
        <v>44104</v>
      </c>
      <c r="Q83" s="15">
        <v>2200000</v>
      </c>
      <c r="R83" s="15">
        <v>1400000</v>
      </c>
      <c r="S83" s="15" t="s">
        <v>201</v>
      </c>
      <c r="T83" s="15" t="s">
        <v>202</v>
      </c>
      <c r="U83" s="15">
        <v>2020</v>
      </c>
      <c r="V83" s="15" t="s">
        <v>748</v>
      </c>
      <c r="W83" s="15">
        <v>289</v>
      </c>
      <c r="X83" s="24">
        <v>390</v>
      </c>
      <c r="Y83" s="24">
        <v>65</v>
      </c>
      <c r="Z83" s="24">
        <v>63</v>
      </c>
      <c r="AA83" s="24">
        <v>58</v>
      </c>
      <c r="AB83" s="24">
        <v>140</v>
      </c>
      <c r="AC83" s="24">
        <v>140</v>
      </c>
    </row>
    <row r="84" spans="1:29" x14ac:dyDescent="0.25">
      <c r="A84" s="15" t="s">
        <v>217</v>
      </c>
      <c r="B84" s="15" t="s">
        <v>217</v>
      </c>
      <c r="C84" s="15" t="s">
        <v>477</v>
      </c>
      <c r="D84" s="15" t="s">
        <v>225</v>
      </c>
      <c r="E84" s="15" t="s">
        <v>192</v>
      </c>
      <c r="F84" s="15" t="s">
        <v>212</v>
      </c>
      <c r="G84" s="15" t="s">
        <v>384</v>
      </c>
      <c r="H84" s="15" t="s">
        <v>176</v>
      </c>
      <c r="I84" s="15" t="s">
        <v>213</v>
      </c>
      <c r="J84" s="15" t="s">
        <v>82</v>
      </c>
      <c r="K84" s="15" t="s">
        <v>83</v>
      </c>
      <c r="L84" s="15" t="s">
        <v>345</v>
      </c>
      <c r="M84" s="27">
        <v>43738</v>
      </c>
      <c r="N84" s="27">
        <v>43921</v>
      </c>
      <c r="O84" s="51">
        <v>2020</v>
      </c>
      <c r="P84" s="27">
        <v>44104</v>
      </c>
      <c r="Q84" s="15">
        <v>2200000</v>
      </c>
      <c r="R84" s="15">
        <v>1400000</v>
      </c>
      <c r="S84" s="15" t="s">
        <v>201</v>
      </c>
      <c r="T84" s="15" t="s">
        <v>202</v>
      </c>
      <c r="U84" s="15">
        <v>2020</v>
      </c>
      <c r="V84" s="15" t="s">
        <v>748</v>
      </c>
      <c r="W84" s="15">
        <v>290</v>
      </c>
      <c r="X84" s="24">
        <v>390</v>
      </c>
      <c r="Y84" s="24">
        <v>65</v>
      </c>
      <c r="Z84" s="24">
        <v>63</v>
      </c>
      <c r="AA84" s="24">
        <v>58</v>
      </c>
      <c r="AB84" s="24">
        <v>140</v>
      </c>
      <c r="AC84" s="24">
        <v>140</v>
      </c>
    </row>
    <row r="85" spans="1:29" x14ac:dyDescent="0.25">
      <c r="A85" s="15" t="s">
        <v>217</v>
      </c>
      <c r="B85" s="15" t="s">
        <v>217</v>
      </c>
      <c r="C85" s="15" t="s">
        <v>477</v>
      </c>
      <c r="D85" s="15" t="s">
        <v>225</v>
      </c>
      <c r="E85" s="15" t="s">
        <v>192</v>
      </c>
      <c r="F85" s="15" t="s">
        <v>212</v>
      </c>
      <c r="G85" s="15" t="s">
        <v>384</v>
      </c>
      <c r="H85" s="15" t="s">
        <v>176</v>
      </c>
      <c r="I85" s="15" t="s">
        <v>213</v>
      </c>
      <c r="J85" s="15" t="s">
        <v>82</v>
      </c>
      <c r="K85" s="15" t="s">
        <v>83</v>
      </c>
      <c r="L85" s="15" t="s">
        <v>345</v>
      </c>
      <c r="M85" s="27">
        <v>43738</v>
      </c>
      <c r="N85" s="27">
        <v>43921</v>
      </c>
      <c r="O85" s="51">
        <v>2020</v>
      </c>
      <c r="P85" s="27">
        <v>44104</v>
      </c>
      <c r="Q85" s="15">
        <v>2200000</v>
      </c>
      <c r="R85" s="15">
        <v>1400000</v>
      </c>
      <c r="S85" s="15" t="s">
        <v>201</v>
      </c>
      <c r="T85" s="15" t="s">
        <v>202</v>
      </c>
      <c r="U85" s="15">
        <v>2020</v>
      </c>
      <c r="V85" s="15" t="s">
        <v>748</v>
      </c>
      <c r="W85" s="15">
        <v>291</v>
      </c>
      <c r="X85" s="24">
        <v>270</v>
      </c>
      <c r="Y85" s="24">
        <v>45</v>
      </c>
      <c r="Z85" s="24">
        <v>44</v>
      </c>
      <c r="AA85" s="24">
        <v>40</v>
      </c>
      <c r="AB85" s="24">
        <v>97</v>
      </c>
      <c r="AC85" s="24">
        <v>97</v>
      </c>
    </row>
    <row r="86" spans="1:29" x14ac:dyDescent="0.25">
      <c r="A86" s="15" t="s">
        <v>217</v>
      </c>
      <c r="B86" s="15" t="s">
        <v>217</v>
      </c>
      <c r="C86" s="15" t="s">
        <v>477</v>
      </c>
      <c r="D86" s="15" t="s">
        <v>225</v>
      </c>
      <c r="E86" s="15" t="s">
        <v>192</v>
      </c>
      <c r="F86" s="15" t="s">
        <v>212</v>
      </c>
      <c r="G86" s="15" t="s">
        <v>384</v>
      </c>
      <c r="H86" s="15" t="s">
        <v>176</v>
      </c>
      <c r="I86" s="15" t="s">
        <v>213</v>
      </c>
      <c r="J86" s="15" t="s">
        <v>82</v>
      </c>
      <c r="K86" s="15" t="s">
        <v>83</v>
      </c>
      <c r="L86" s="15" t="s">
        <v>345</v>
      </c>
      <c r="M86" s="27">
        <v>43738</v>
      </c>
      <c r="N86" s="27">
        <v>43921</v>
      </c>
      <c r="O86" s="51">
        <v>2020</v>
      </c>
      <c r="P86" s="27">
        <v>44104</v>
      </c>
      <c r="Q86" s="15">
        <v>2200000</v>
      </c>
      <c r="R86" s="15">
        <v>1400000</v>
      </c>
      <c r="S86" s="15" t="s">
        <v>201</v>
      </c>
      <c r="T86" s="15" t="s">
        <v>202</v>
      </c>
      <c r="U86" s="15">
        <v>2020</v>
      </c>
      <c r="V86" s="15" t="s">
        <v>748</v>
      </c>
      <c r="W86" s="15">
        <v>292</v>
      </c>
      <c r="X86" s="24">
        <v>270</v>
      </c>
      <c r="Y86" s="24">
        <v>45</v>
      </c>
      <c r="Z86" s="24">
        <v>44</v>
      </c>
      <c r="AA86" s="24">
        <v>40</v>
      </c>
      <c r="AB86" s="24">
        <v>97</v>
      </c>
      <c r="AC86" s="24">
        <v>97</v>
      </c>
    </row>
    <row r="87" spans="1:29" x14ac:dyDescent="0.25">
      <c r="A87" s="15" t="s">
        <v>217</v>
      </c>
      <c r="B87" s="15" t="s">
        <v>217</v>
      </c>
      <c r="C87" s="15" t="s">
        <v>477</v>
      </c>
      <c r="D87" s="15" t="s">
        <v>225</v>
      </c>
      <c r="E87" s="15" t="s">
        <v>192</v>
      </c>
      <c r="F87" s="15" t="s">
        <v>212</v>
      </c>
      <c r="G87" s="15" t="s">
        <v>384</v>
      </c>
      <c r="H87" s="15" t="s">
        <v>176</v>
      </c>
      <c r="I87" s="15" t="s">
        <v>213</v>
      </c>
      <c r="J87" s="15" t="s">
        <v>82</v>
      </c>
      <c r="K87" s="15" t="s">
        <v>83</v>
      </c>
      <c r="L87" s="15" t="s">
        <v>345</v>
      </c>
      <c r="M87" s="27">
        <v>43738</v>
      </c>
      <c r="N87" s="27">
        <v>43921</v>
      </c>
      <c r="O87" s="51">
        <v>2020</v>
      </c>
      <c r="P87" s="27">
        <v>44104</v>
      </c>
      <c r="Q87" s="15">
        <v>2200000</v>
      </c>
      <c r="R87" s="15">
        <v>1400000</v>
      </c>
      <c r="S87" s="15" t="s">
        <v>201</v>
      </c>
      <c r="T87" s="15" t="s">
        <v>202</v>
      </c>
      <c r="U87" s="15">
        <v>2020</v>
      </c>
      <c r="V87" s="15" t="s">
        <v>748</v>
      </c>
      <c r="W87" s="15">
        <v>295</v>
      </c>
      <c r="X87" s="24">
        <v>240</v>
      </c>
      <c r="Y87" s="24">
        <v>40</v>
      </c>
      <c r="Z87" s="24">
        <v>39</v>
      </c>
      <c r="AA87" s="24">
        <v>36</v>
      </c>
      <c r="AB87" s="24">
        <v>86</v>
      </c>
      <c r="AC87" s="24">
        <v>86</v>
      </c>
    </row>
    <row r="88" spans="1:29" x14ac:dyDescent="0.25">
      <c r="A88" s="15" t="s">
        <v>217</v>
      </c>
      <c r="B88" s="15" t="s">
        <v>217</v>
      </c>
      <c r="C88" s="15" t="s">
        <v>477</v>
      </c>
      <c r="D88" s="15" t="s">
        <v>225</v>
      </c>
      <c r="E88" s="15" t="s">
        <v>192</v>
      </c>
      <c r="F88" s="15" t="s">
        <v>212</v>
      </c>
      <c r="G88" s="15" t="s">
        <v>384</v>
      </c>
      <c r="H88" s="15" t="s">
        <v>176</v>
      </c>
      <c r="I88" s="15" t="s">
        <v>213</v>
      </c>
      <c r="J88" s="15" t="s">
        <v>82</v>
      </c>
      <c r="K88" s="15" t="s">
        <v>83</v>
      </c>
      <c r="L88" s="15" t="s">
        <v>345</v>
      </c>
      <c r="M88" s="27">
        <v>43738</v>
      </c>
      <c r="N88" s="27">
        <v>43921</v>
      </c>
      <c r="O88" s="51">
        <v>2020</v>
      </c>
      <c r="P88" s="27">
        <v>44104</v>
      </c>
      <c r="Q88" s="15">
        <v>2200000</v>
      </c>
      <c r="R88" s="15">
        <v>1400000</v>
      </c>
      <c r="S88" s="15" t="s">
        <v>201</v>
      </c>
      <c r="T88" s="15" t="s">
        <v>202</v>
      </c>
      <c r="U88" s="15">
        <v>2020</v>
      </c>
      <c r="V88" s="15" t="s">
        <v>748</v>
      </c>
      <c r="W88" s="15">
        <v>296</v>
      </c>
      <c r="X88" s="24">
        <v>240</v>
      </c>
      <c r="Y88" s="24">
        <v>40</v>
      </c>
      <c r="Z88" s="24">
        <v>39</v>
      </c>
      <c r="AA88" s="24">
        <v>36</v>
      </c>
      <c r="AB88" s="24">
        <v>86</v>
      </c>
      <c r="AC88" s="24">
        <v>86</v>
      </c>
    </row>
    <row r="89" spans="1:29" x14ac:dyDescent="0.25">
      <c r="A89" s="15" t="s">
        <v>217</v>
      </c>
      <c r="B89" s="15" t="s">
        <v>217</v>
      </c>
      <c r="C89" s="15" t="s">
        <v>477</v>
      </c>
      <c r="D89" s="15" t="s">
        <v>225</v>
      </c>
      <c r="E89" s="15" t="s">
        <v>192</v>
      </c>
      <c r="F89" s="15" t="s">
        <v>212</v>
      </c>
      <c r="G89" s="15" t="s">
        <v>384</v>
      </c>
      <c r="H89" s="15" t="s">
        <v>176</v>
      </c>
      <c r="I89" s="15" t="s">
        <v>213</v>
      </c>
      <c r="J89" s="15" t="s">
        <v>82</v>
      </c>
      <c r="K89" s="15" t="s">
        <v>83</v>
      </c>
      <c r="L89" s="15" t="s">
        <v>345</v>
      </c>
      <c r="M89" s="27">
        <v>43738</v>
      </c>
      <c r="N89" s="27">
        <v>43921</v>
      </c>
      <c r="O89" s="51">
        <v>2020</v>
      </c>
      <c r="P89" s="27">
        <v>44104</v>
      </c>
      <c r="Q89" s="15">
        <v>2200000</v>
      </c>
      <c r="R89" s="15">
        <v>1400000</v>
      </c>
      <c r="S89" s="15" t="s">
        <v>201</v>
      </c>
      <c r="T89" s="15" t="s">
        <v>202</v>
      </c>
      <c r="U89" s="15">
        <v>2020</v>
      </c>
      <c r="V89" s="15" t="s">
        <v>748</v>
      </c>
      <c r="W89" s="15">
        <v>297</v>
      </c>
      <c r="X89" s="24">
        <v>330</v>
      </c>
      <c r="Y89" s="24">
        <v>55</v>
      </c>
      <c r="Z89" s="24">
        <v>53</v>
      </c>
      <c r="AA89" s="24">
        <v>49</v>
      </c>
      <c r="AB89" s="24">
        <v>119</v>
      </c>
      <c r="AC89" s="24">
        <v>119</v>
      </c>
    </row>
    <row r="90" spans="1:29" x14ac:dyDescent="0.25">
      <c r="A90" s="15" t="s">
        <v>217</v>
      </c>
      <c r="B90" s="15" t="s">
        <v>217</v>
      </c>
      <c r="C90" s="15" t="s">
        <v>477</v>
      </c>
      <c r="D90" s="15" t="s">
        <v>225</v>
      </c>
      <c r="E90" s="15" t="s">
        <v>192</v>
      </c>
      <c r="F90" s="15" t="s">
        <v>212</v>
      </c>
      <c r="G90" s="15" t="s">
        <v>384</v>
      </c>
      <c r="H90" s="15" t="s">
        <v>176</v>
      </c>
      <c r="I90" s="15" t="s">
        <v>213</v>
      </c>
      <c r="J90" s="15" t="s">
        <v>82</v>
      </c>
      <c r="K90" s="15" t="s">
        <v>83</v>
      </c>
      <c r="L90" s="15" t="s">
        <v>345</v>
      </c>
      <c r="M90" s="27">
        <v>43738</v>
      </c>
      <c r="N90" s="27">
        <v>43921</v>
      </c>
      <c r="O90" s="51">
        <v>2020</v>
      </c>
      <c r="P90" s="27">
        <v>44104</v>
      </c>
      <c r="Q90" s="15">
        <v>2200000</v>
      </c>
      <c r="R90" s="15">
        <v>1400000</v>
      </c>
      <c r="S90" s="15" t="s">
        <v>201</v>
      </c>
      <c r="T90" s="15" t="s">
        <v>202</v>
      </c>
      <c r="U90" s="15">
        <v>2020</v>
      </c>
      <c r="V90" s="15" t="s">
        <v>748</v>
      </c>
      <c r="W90" s="15">
        <v>298</v>
      </c>
      <c r="X90" s="24">
        <v>240</v>
      </c>
      <c r="Y90" s="24">
        <v>40</v>
      </c>
      <c r="Z90" s="24">
        <v>39</v>
      </c>
      <c r="AA90" s="24">
        <v>36</v>
      </c>
      <c r="AB90" s="24">
        <v>86</v>
      </c>
      <c r="AC90" s="24">
        <v>86</v>
      </c>
    </row>
    <row r="91" spans="1:29" x14ac:dyDescent="0.25">
      <c r="A91" s="15" t="s">
        <v>217</v>
      </c>
      <c r="B91" s="15" t="s">
        <v>217</v>
      </c>
      <c r="C91" s="15" t="s">
        <v>477</v>
      </c>
      <c r="D91" s="15" t="s">
        <v>225</v>
      </c>
      <c r="E91" s="15" t="s">
        <v>192</v>
      </c>
      <c r="F91" s="15" t="s">
        <v>212</v>
      </c>
      <c r="G91" s="15" t="s">
        <v>384</v>
      </c>
      <c r="H91" s="15" t="s">
        <v>176</v>
      </c>
      <c r="I91" s="15" t="s">
        <v>213</v>
      </c>
      <c r="J91" s="15" t="s">
        <v>82</v>
      </c>
      <c r="K91" s="15" t="s">
        <v>83</v>
      </c>
      <c r="L91" s="15" t="s">
        <v>345</v>
      </c>
      <c r="M91" s="27">
        <v>43738</v>
      </c>
      <c r="N91" s="27">
        <v>43921</v>
      </c>
      <c r="O91" s="51">
        <v>2020</v>
      </c>
      <c r="P91" s="27">
        <v>44104</v>
      </c>
      <c r="Q91" s="15">
        <v>2200000</v>
      </c>
      <c r="R91" s="15">
        <v>1400000</v>
      </c>
      <c r="S91" s="15" t="s">
        <v>201</v>
      </c>
      <c r="T91" s="15" t="s">
        <v>202</v>
      </c>
      <c r="U91" s="15">
        <v>2020</v>
      </c>
      <c r="V91" s="15" t="s">
        <v>748</v>
      </c>
      <c r="W91" s="15">
        <v>299</v>
      </c>
      <c r="X91" s="24">
        <v>240</v>
      </c>
      <c r="Y91" s="24">
        <v>40</v>
      </c>
      <c r="Z91" s="24">
        <v>39</v>
      </c>
      <c r="AA91" s="24">
        <v>36</v>
      </c>
      <c r="AB91" s="24">
        <v>86</v>
      </c>
      <c r="AC91" s="24">
        <v>86</v>
      </c>
    </row>
    <row r="92" spans="1:29" x14ac:dyDescent="0.25">
      <c r="A92" s="15" t="s">
        <v>217</v>
      </c>
      <c r="B92" s="15" t="s">
        <v>217</v>
      </c>
      <c r="C92" s="15" t="s">
        <v>477</v>
      </c>
      <c r="D92" s="15" t="s">
        <v>225</v>
      </c>
      <c r="E92" s="15" t="s">
        <v>192</v>
      </c>
      <c r="F92" s="15" t="s">
        <v>212</v>
      </c>
      <c r="G92" s="15" t="s">
        <v>384</v>
      </c>
      <c r="H92" s="15" t="s">
        <v>176</v>
      </c>
      <c r="I92" s="15" t="s">
        <v>213</v>
      </c>
      <c r="J92" s="15" t="s">
        <v>82</v>
      </c>
      <c r="K92" s="15" t="s">
        <v>83</v>
      </c>
      <c r="L92" s="15" t="s">
        <v>345</v>
      </c>
      <c r="M92" s="27">
        <v>43738</v>
      </c>
      <c r="N92" s="27">
        <v>43921</v>
      </c>
      <c r="O92" s="51">
        <v>2020</v>
      </c>
      <c r="P92" s="27">
        <v>44104</v>
      </c>
      <c r="Q92" s="15">
        <v>2200000</v>
      </c>
      <c r="R92" s="15">
        <v>1400000</v>
      </c>
      <c r="S92" s="15" t="s">
        <v>201</v>
      </c>
      <c r="T92" s="15" t="s">
        <v>202</v>
      </c>
      <c r="U92" s="15">
        <v>2020</v>
      </c>
      <c r="V92" s="15" t="s">
        <v>748</v>
      </c>
      <c r="W92" s="15">
        <v>300</v>
      </c>
      <c r="X92" s="24">
        <v>450</v>
      </c>
      <c r="Y92" s="24">
        <v>75</v>
      </c>
      <c r="Z92" s="24">
        <v>73</v>
      </c>
      <c r="AA92" s="24">
        <v>67</v>
      </c>
      <c r="AB92" s="24">
        <v>162</v>
      </c>
      <c r="AC92" s="24">
        <v>162</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345</v>
      </c>
      <c r="M93" s="27">
        <v>43738</v>
      </c>
      <c r="N93" s="27">
        <v>43921</v>
      </c>
      <c r="O93" s="51">
        <v>2020</v>
      </c>
      <c r="P93" s="27">
        <v>44104</v>
      </c>
      <c r="Q93" s="15">
        <v>2200000</v>
      </c>
      <c r="R93" s="15">
        <v>1400000</v>
      </c>
      <c r="S93" s="15" t="s">
        <v>201</v>
      </c>
      <c r="T93" s="15" t="s">
        <v>202</v>
      </c>
      <c r="U93" s="15">
        <v>2020</v>
      </c>
      <c r="V93" s="15" t="s">
        <v>748</v>
      </c>
      <c r="W93" s="15">
        <v>301</v>
      </c>
      <c r="X93" s="24">
        <v>450</v>
      </c>
      <c r="Y93" s="24">
        <v>75</v>
      </c>
      <c r="Z93" s="24">
        <v>73</v>
      </c>
      <c r="AA93" s="24">
        <v>67</v>
      </c>
      <c r="AB93" s="24">
        <v>162</v>
      </c>
      <c r="AC93" s="24">
        <v>162</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345</v>
      </c>
      <c r="M94" s="27">
        <v>43738</v>
      </c>
      <c r="N94" s="27">
        <v>43921</v>
      </c>
      <c r="O94" s="51">
        <v>2020</v>
      </c>
      <c r="P94" s="27">
        <v>44104</v>
      </c>
      <c r="Q94" s="15">
        <v>2200000</v>
      </c>
      <c r="R94" s="15">
        <v>1400000</v>
      </c>
      <c r="S94" s="15" t="s">
        <v>201</v>
      </c>
      <c r="T94" s="15" t="s">
        <v>202</v>
      </c>
      <c r="U94" s="15">
        <v>2020</v>
      </c>
      <c r="V94" s="15" t="s">
        <v>748</v>
      </c>
      <c r="W94" s="15">
        <v>302</v>
      </c>
      <c r="X94" s="24">
        <v>360</v>
      </c>
      <c r="Y94" s="24">
        <v>60</v>
      </c>
      <c r="Z94" s="24">
        <v>58</v>
      </c>
      <c r="AA94" s="24">
        <v>54</v>
      </c>
      <c r="AB94" s="24">
        <v>129</v>
      </c>
      <c r="AC94" s="24">
        <v>129</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345</v>
      </c>
      <c r="M95" s="27">
        <v>43738</v>
      </c>
      <c r="N95" s="27">
        <v>43921</v>
      </c>
      <c r="O95" s="51">
        <v>2020</v>
      </c>
      <c r="P95" s="27">
        <v>44104</v>
      </c>
      <c r="Q95" s="15">
        <v>2200000</v>
      </c>
      <c r="R95" s="15">
        <v>1400000</v>
      </c>
      <c r="S95" s="15" t="s">
        <v>201</v>
      </c>
      <c r="T95" s="15" t="s">
        <v>202</v>
      </c>
      <c r="U95" s="15">
        <v>2020</v>
      </c>
      <c r="V95" s="15" t="s">
        <v>748</v>
      </c>
      <c r="W95" s="15">
        <v>304</v>
      </c>
      <c r="X95" s="24">
        <v>480</v>
      </c>
      <c r="Y95" s="24">
        <v>80</v>
      </c>
      <c r="Z95" s="24">
        <v>78</v>
      </c>
      <c r="AA95" s="24">
        <v>71</v>
      </c>
      <c r="AB95" s="24">
        <v>172</v>
      </c>
      <c r="AC95" s="24">
        <v>172</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345</v>
      </c>
      <c r="M96" s="27">
        <v>43738</v>
      </c>
      <c r="N96" s="27">
        <v>43921</v>
      </c>
      <c r="O96" s="51">
        <v>2020</v>
      </c>
      <c r="P96" s="27">
        <v>44104</v>
      </c>
      <c r="Q96" s="15">
        <v>2200000</v>
      </c>
      <c r="R96" s="15">
        <v>1400000</v>
      </c>
      <c r="S96" s="15" t="s">
        <v>201</v>
      </c>
      <c r="T96" s="15" t="s">
        <v>202</v>
      </c>
      <c r="U96" s="15">
        <v>2020</v>
      </c>
      <c r="V96" s="15" t="s">
        <v>748</v>
      </c>
      <c r="W96" s="15">
        <v>307</v>
      </c>
      <c r="X96" s="24">
        <v>360</v>
      </c>
      <c r="Y96" s="24">
        <v>60</v>
      </c>
      <c r="Z96" s="24">
        <v>58</v>
      </c>
      <c r="AA96" s="24">
        <v>54</v>
      </c>
      <c r="AB96" s="24">
        <v>129</v>
      </c>
      <c r="AC96" s="24">
        <v>129</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345</v>
      </c>
      <c r="M97" s="27">
        <v>43738</v>
      </c>
      <c r="N97" s="27">
        <v>43921</v>
      </c>
      <c r="O97" s="51">
        <v>2020</v>
      </c>
      <c r="P97" s="27">
        <v>44104</v>
      </c>
      <c r="Q97" s="15">
        <v>2200000</v>
      </c>
      <c r="R97" s="15">
        <v>1400000</v>
      </c>
      <c r="S97" s="15" t="s">
        <v>201</v>
      </c>
      <c r="T97" s="15" t="s">
        <v>202</v>
      </c>
      <c r="U97" s="15">
        <v>2020</v>
      </c>
      <c r="V97" s="15" t="s">
        <v>748</v>
      </c>
      <c r="W97" s="15">
        <v>310</v>
      </c>
      <c r="X97" s="24">
        <v>300</v>
      </c>
      <c r="Y97" s="24">
        <v>50</v>
      </c>
      <c r="Z97" s="24">
        <v>49</v>
      </c>
      <c r="AA97" s="24">
        <v>45</v>
      </c>
      <c r="AB97" s="24">
        <v>108</v>
      </c>
      <c r="AC97" s="24">
        <v>108</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345</v>
      </c>
      <c r="M98" s="27">
        <v>43738</v>
      </c>
      <c r="N98" s="27">
        <v>43921</v>
      </c>
      <c r="O98" s="51">
        <v>2020</v>
      </c>
      <c r="P98" s="27">
        <v>44104</v>
      </c>
      <c r="Q98" s="15">
        <v>2200000</v>
      </c>
      <c r="R98" s="15">
        <v>1400000</v>
      </c>
      <c r="S98" s="15" t="s">
        <v>201</v>
      </c>
      <c r="T98" s="15" t="s">
        <v>202</v>
      </c>
      <c r="U98" s="15">
        <v>2020</v>
      </c>
      <c r="V98" s="15" t="s">
        <v>748</v>
      </c>
      <c r="W98" s="15">
        <v>313</v>
      </c>
      <c r="X98" s="24">
        <v>420</v>
      </c>
      <c r="Y98" s="24">
        <v>70</v>
      </c>
      <c r="Z98" s="24">
        <v>68</v>
      </c>
      <c r="AA98" s="24">
        <v>62</v>
      </c>
      <c r="AB98" s="24">
        <v>151</v>
      </c>
      <c r="AC98" s="24">
        <v>151</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345</v>
      </c>
      <c r="M99" s="27">
        <v>43738</v>
      </c>
      <c r="N99" s="27">
        <v>43921</v>
      </c>
      <c r="O99" s="51">
        <v>2020</v>
      </c>
      <c r="P99" s="27">
        <v>44104</v>
      </c>
      <c r="Q99" s="15">
        <v>2200000</v>
      </c>
      <c r="R99" s="15">
        <v>1400000</v>
      </c>
      <c r="S99" s="15" t="s">
        <v>201</v>
      </c>
      <c r="T99" s="15" t="s">
        <v>202</v>
      </c>
      <c r="U99" s="15">
        <v>2020</v>
      </c>
      <c r="V99" s="15" t="s">
        <v>748</v>
      </c>
      <c r="W99" s="15">
        <v>314</v>
      </c>
      <c r="X99" s="24">
        <v>420</v>
      </c>
      <c r="Y99" s="24">
        <v>70</v>
      </c>
      <c r="Z99" s="24">
        <v>68</v>
      </c>
      <c r="AA99" s="24">
        <v>62</v>
      </c>
      <c r="AB99" s="24">
        <v>151</v>
      </c>
      <c r="AC99" s="24">
        <v>151</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345</v>
      </c>
      <c r="M100" s="27">
        <v>43738</v>
      </c>
      <c r="N100" s="27">
        <v>43921</v>
      </c>
      <c r="O100" s="51">
        <v>2020</v>
      </c>
      <c r="P100" s="27">
        <v>44104</v>
      </c>
      <c r="Q100" s="15">
        <v>2200000</v>
      </c>
      <c r="R100" s="15">
        <v>1400000</v>
      </c>
      <c r="S100" s="15" t="s">
        <v>201</v>
      </c>
      <c r="T100" s="15" t="s">
        <v>202</v>
      </c>
      <c r="U100" s="15">
        <v>2020</v>
      </c>
      <c r="V100" s="15" t="s">
        <v>748</v>
      </c>
      <c r="W100" s="15">
        <v>315</v>
      </c>
      <c r="X100" s="24">
        <v>270</v>
      </c>
      <c r="Y100" s="24">
        <v>45</v>
      </c>
      <c r="Z100" s="24">
        <v>44</v>
      </c>
      <c r="AA100" s="24">
        <v>40</v>
      </c>
      <c r="AB100" s="24">
        <v>97</v>
      </c>
      <c r="AC100" s="24">
        <v>97</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345</v>
      </c>
      <c r="M101" s="27">
        <v>43738</v>
      </c>
      <c r="N101" s="27">
        <v>43921</v>
      </c>
      <c r="O101" s="51">
        <v>2020</v>
      </c>
      <c r="P101" s="27">
        <v>44104</v>
      </c>
      <c r="Q101" s="15">
        <v>2200000</v>
      </c>
      <c r="R101" s="15">
        <v>1400000</v>
      </c>
      <c r="S101" s="15" t="s">
        <v>201</v>
      </c>
      <c r="T101" s="15" t="s">
        <v>202</v>
      </c>
      <c r="U101" s="15">
        <v>2020</v>
      </c>
      <c r="V101" s="15" t="s">
        <v>748</v>
      </c>
      <c r="W101" s="15">
        <v>316</v>
      </c>
      <c r="X101" s="24">
        <v>270</v>
      </c>
      <c r="Y101" s="24">
        <v>45</v>
      </c>
      <c r="Z101" s="24">
        <v>44</v>
      </c>
      <c r="AA101" s="24">
        <v>40</v>
      </c>
      <c r="AB101" s="24">
        <v>97</v>
      </c>
      <c r="AC101" s="24">
        <v>97</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345</v>
      </c>
      <c r="M102" s="27">
        <v>43738</v>
      </c>
      <c r="N102" s="27">
        <v>43921</v>
      </c>
      <c r="O102" s="51">
        <v>2020</v>
      </c>
      <c r="P102" s="27">
        <v>44104</v>
      </c>
      <c r="Q102" s="15">
        <v>2200000</v>
      </c>
      <c r="R102" s="15">
        <v>1400000</v>
      </c>
      <c r="S102" s="15" t="s">
        <v>201</v>
      </c>
      <c r="T102" s="15" t="s">
        <v>202</v>
      </c>
      <c r="U102" s="15">
        <v>2020</v>
      </c>
      <c r="V102" s="15" t="s">
        <v>748</v>
      </c>
      <c r="W102" s="15">
        <v>317</v>
      </c>
      <c r="X102" s="24">
        <v>300</v>
      </c>
      <c r="Y102" s="24">
        <v>50</v>
      </c>
      <c r="Z102" s="24">
        <v>49</v>
      </c>
      <c r="AA102" s="24">
        <v>45</v>
      </c>
      <c r="AB102" s="24">
        <v>108</v>
      </c>
      <c r="AC102" s="24">
        <v>108</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345</v>
      </c>
      <c r="M103" s="27">
        <v>43738</v>
      </c>
      <c r="N103" s="27">
        <v>43921</v>
      </c>
      <c r="O103" s="51">
        <v>2020</v>
      </c>
      <c r="P103" s="27">
        <v>44104</v>
      </c>
      <c r="Q103" s="15">
        <v>2200000</v>
      </c>
      <c r="R103" s="15">
        <v>1400000</v>
      </c>
      <c r="S103" s="15" t="s">
        <v>201</v>
      </c>
      <c r="T103" s="15" t="s">
        <v>202</v>
      </c>
      <c r="U103" s="15">
        <v>2020</v>
      </c>
      <c r="V103" s="15" t="s">
        <v>748</v>
      </c>
      <c r="W103" s="15">
        <v>318</v>
      </c>
      <c r="X103" s="24">
        <v>300</v>
      </c>
      <c r="Y103" s="24">
        <v>50</v>
      </c>
      <c r="Z103" s="24">
        <v>49</v>
      </c>
      <c r="AA103" s="24">
        <v>45</v>
      </c>
      <c r="AB103" s="24">
        <v>108</v>
      </c>
      <c r="AC103" s="24">
        <v>108</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345</v>
      </c>
      <c r="M104" s="27">
        <v>43738</v>
      </c>
      <c r="N104" s="27">
        <v>43921</v>
      </c>
      <c r="O104" s="51">
        <v>2020</v>
      </c>
      <c r="P104" s="27">
        <v>44104</v>
      </c>
      <c r="Q104" s="15">
        <v>2200000</v>
      </c>
      <c r="R104" s="15">
        <v>1400000</v>
      </c>
      <c r="S104" s="15" t="s">
        <v>201</v>
      </c>
      <c r="T104" s="15" t="s">
        <v>202</v>
      </c>
      <c r="U104" s="15">
        <v>2020</v>
      </c>
      <c r="V104" s="15" t="s">
        <v>748</v>
      </c>
      <c r="W104" s="15">
        <v>322</v>
      </c>
      <c r="X104" s="24">
        <v>180</v>
      </c>
      <c r="Y104" s="24">
        <v>30</v>
      </c>
      <c r="Z104" s="24">
        <v>29</v>
      </c>
      <c r="AA104" s="24">
        <v>27</v>
      </c>
      <c r="AB104" s="24">
        <v>65</v>
      </c>
      <c r="AC104" s="24">
        <v>65</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345</v>
      </c>
      <c r="M105" s="27">
        <v>43738</v>
      </c>
      <c r="N105" s="27">
        <v>43921</v>
      </c>
      <c r="O105" s="51">
        <v>2020</v>
      </c>
      <c r="P105" s="27">
        <v>44104</v>
      </c>
      <c r="Q105" s="15">
        <v>2200000</v>
      </c>
      <c r="R105" s="15">
        <v>1400000</v>
      </c>
      <c r="S105" s="15" t="s">
        <v>201</v>
      </c>
      <c r="T105" s="15" t="s">
        <v>202</v>
      </c>
      <c r="U105" s="15">
        <v>2020</v>
      </c>
      <c r="V105" s="15" t="s">
        <v>748</v>
      </c>
      <c r="W105" s="15">
        <v>323</v>
      </c>
      <c r="X105" s="24">
        <v>180</v>
      </c>
      <c r="Y105" s="24">
        <v>30</v>
      </c>
      <c r="Z105" s="24">
        <v>29</v>
      </c>
      <c r="AA105" s="24">
        <v>27</v>
      </c>
      <c r="AB105" s="24">
        <v>65</v>
      </c>
      <c r="AC105" s="24">
        <v>65</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345</v>
      </c>
      <c r="M106" s="27">
        <v>43738</v>
      </c>
      <c r="N106" s="27">
        <v>43921</v>
      </c>
      <c r="O106" s="51">
        <v>2020</v>
      </c>
      <c r="P106" s="27">
        <v>44104</v>
      </c>
      <c r="Q106" s="15">
        <v>2200000</v>
      </c>
      <c r="R106" s="15">
        <v>1400000</v>
      </c>
      <c r="S106" s="15" t="s">
        <v>201</v>
      </c>
      <c r="T106" s="15" t="s">
        <v>202</v>
      </c>
      <c r="U106" s="15">
        <v>2020</v>
      </c>
      <c r="V106" s="15" t="s">
        <v>748</v>
      </c>
      <c r="W106" s="15">
        <v>324</v>
      </c>
      <c r="X106" s="24">
        <v>450</v>
      </c>
      <c r="Y106" s="24">
        <v>75</v>
      </c>
      <c r="Z106" s="24">
        <v>73</v>
      </c>
      <c r="AA106" s="24">
        <v>67</v>
      </c>
      <c r="AB106" s="24">
        <v>162</v>
      </c>
      <c r="AC106" s="24">
        <v>162</v>
      </c>
    </row>
    <row r="107" spans="1:29" x14ac:dyDescent="0.25">
      <c r="A107" s="15" t="s">
        <v>217</v>
      </c>
      <c r="B107" s="15" t="s">
        <v>217</v>
      </c>
      <c r="C107" s="15" t="s">
        <v>477</v>
      </c>
      <c r="D107" s="15" t="s">
        <v>225</v>
      </c>
      <c r="E107" s="15" t="s">
        <v>381</v>
      </c>
      <c r="F107" s="15" t="s">
        <v>212</v>
      </c>
      <c r="G107" s="15" t="s">
        <v>385</v>
      </c>
      <c r="H107" s="15" t="s">
        <v>114</v>
      </c>
      <c r="I107" s="15" t="s">
        <v>213</v>
      </c>
      <c r="J107" s="15" t="s">
        <v>33</v>
      </c>
      <c r="K107" s="15" t="s">
        <v>59</v>
      </c>
      <c r="L107" s="15" t="s">
        <v>345</v>
      </c>
      <c r="M107" s="27">
        <v>43738</v>
      </c>
      <c r="N107" s="27">
        <v>43921</v>
      </c>
      <c r="O107" s="51">
        <v>2020</v>
      </c>
      <c r="P107" s="27">
        <v>44104</v>
      </c>
      <c r="Q107" s="15">
        <v>2200000</v>
      </c>
      <c r="R107" s="15">
        <v>1400000</v>
      </c>
      <c r="S107" s="15" t="s">
        <v>202</v>
      </c>
      <c r="T107" s="15" t="s">
        <v>202</v>
      </c>
      <c r="U107" s="15">
        <v>2020</v>
      </c>
      <c r="V107" s="15" t="s">
        <v>748</v>
      </c>
      <c r="W107" s="15">
        <v>266</v>
      </c>
      <c r="X107" s="24">
        <v>150</v>
      </c>
      <c r="Y107" s="24">
        <v>25</v>
      </c>
      <c r="Z107" s="24">
        <v>28</v>
      </c>
      <c r="AA107" s="24">
        <v>27</v>
      </c>
      <c r="AB107" s="24">
        <v>49</v>
      </c>
      <c r="AC107" s="24">
        <v>49</v>
      </c>
    </row>
    <row r="108" spans="1:29" x14ac:dyDescent="0.25">
      <c r="A108" s="15" t="s">
        <v>217</v>
      </c>
      <c r="B108" s="15" t="s">
        <v>217</v>
      </c>
      <c r="C108" s="15" t="s">
        <v>477</v>
      </c>
      <c r="D108" s="15" t="s">
        <v>225</v>
      </c>
      <c r="E108" s="15" t="s">
        <v>381</v>
      </c>
      <c r="F108" s="15" t="s">
        <v>212</v>
      </c>
      <c r="G108" s="15" t="s">
        <v>385</v>
      </c>
      <c r="H108" s="15" t="s">
        <v>114</v>
      </c>
      <c r="I108" s="15" t="s">
        <v>213</v>
      </c>
      <c r="J108" s="15" t="s">
        <v>33</v>
      </c>
      <c r="K108" s="15" t="s">
        <v>59</v>
      </c>
      <c r="L108" s="15" t="s">
        <v>345</v>
      </c>
      <c r="M108" s="27">
        <v>43738</v>
      </c>
      <c r="N108" s="27">
        <v>43921</v>
      </c>
      <c r="O108" s="51">
        <v>2020</v>
      </c>
      <c r="P108" s="27">
        <v>44104</v>
      </c>
      <c r="Q108" s="15">
        <v>2200000</v>
      </c>
      <c r="R108" s="15">
        <v>1400000</v>
      </c>
      <c r="S108" s="15" t="s">
        <v>202</v>
      </c>
      <c r="T108" s="15" t="s">
        <v>202</v>
      </c>
      <c r="U108" s="15">
        <v>2020</v>
      </c>
      <c r="V108" s="15" t="s">
        <v>748</v>
      </c>
      <c r="W108" s="15">
        <v>276</v>
      </c>
      <c r="X108" s="24">
        <v>600</v>
      </c>
      <c r="Y108" s="24">
        <v>100</v>
      </c>
      <c r="Z108" s="24">
        <v>114</v>
      </c>
      <c r="AA108" s="24">
        <v>108</v>
      </c>
      <c r="AB108" s="24">
        <v>194</v>
      </c>
      <c r="AC108" s="24">
        <v>194</v>
      </c>
    </row>
    <row r="109" spans="1:29" x14ac:dyDescent="0.25">
      <c r="A109" s="15" t="s">
        <v>217</v>
      </c>
      <c r="B109" s="15" t="s">
        <v>217</v>
      </c>
      <c r="C109" s="15" t="s">
        <v>477</v>
      </c>
      <c r="D109" s="15" t="s">
        <v>225</v>
      </c>
      <c r="E109" s="15" t="s">
        <v>381</v>
      </c>
      <c r="F109" s="15" t="s">
        <v>212</v>
      </c>
      <c r="G109" s="15" t="s">
        <v>385</v>
      </c>
      <c r="H109" s="15" t="s">
        <v>114</v>
      </c>
      <c r="I109" s="15" t="s">
        <v>213</v>
      </c>
      <c r="J109" s="15" t="s">
        <v>33</v>
      </c>
      <c r="K109" s="15" t="s">
        <v>59</v>
      </c>
      <c r="L109" s="15" t="s">
        <v>345</v>
      </c>
      <c r="M109" s="27">
        <v>43738</v>
      </c>
      <c r="N109" s="27">
        <v>43921</v>
      </c>
      <c r="O109" s="51">
        <v>2020</v>
      </c>
      <c r="P109" s="27">
        <v>44104</v>
      </c>
      <c r="Q109" s="15">
        <v>2200000</v>
      </c>
      <c r="R109" s="15">
        <v>1400000</v>
      </c>
      <c r="S109" s="15" t="s">
        <v>202</v>
      </c>
      <c r="T109" s="15" t="s">
        <v>202</v>
      </c>
      <c r="U109" s="15">
        <v>2020</v>
      </c>
      <c r="V109" s="15" t="s">
        <v>748</v>
      </c>
      <c r="W109" s="15">
        <v>279</v>
      </c>
      <c r="X109" s="24">
        <v>1620</v>
      </c>
      <c r="Y109" s="24">
        <v>270</v>
      </c>
      <c r="Z109" s="24">
        <v>308</v>
      </c>
      <c r="AA109" s="24">
        <v>291</v>
      </c>
      <c r="AB109" s="24">
        <v>524</v>
      </c>
      <c r="AC109" s="24">
        <v>524</v>
      </c>
    </row>
    <row r="110" spans="1:29" x14ac:dyDescent="0.25">
      <c r="A110" s="15" t="s">
        <v>217</v>
      </c>
      <c r="B110" s="15" t="s">
        <v>217</v>
      </c>
      <c r="C110" s="15" t="s">
        <v>477</v>
      </c>
      <c r="D110" s="15" t="s">
        <v>225</v>
      </c>
      <c r="E110" s="15" t="s">
        <v>381</v>
      </c>
      <c r="F110" s="15" t="s">
        <v>212</v>
      </c>
      <c r="G110" s="15" t="s">
        <v>385</v>
      </c>
      <c r="H110" s="15" t="s">
        <v>176</v>
      </c>
      <c r="I110" s="15" t="s">
        <v>463</v>
      </c>
      <c r="J110" s="15" t="s">
        <v>82</v>
      </c>
      <c r="K110" s="15" t="s">
        <v>83</v>
      </c>
      <c r="L110" s="15" t="s">
        <v>345</v>
      </c>
      <c r="M110" s="27">
        <v>43524</v>
      </c>
      <c r="N110" s="27">
        <v>43646</v>
      </c>
      <c r="O110" s="51">
        <v>2019</v>
      </c>
      <c r="P110" s="27">
        <v>44104</v>
      </c>
      <c r="Q110" s="15">
        <v>2300000</v>
      </c>
      <c r="R110" s="15">
        <v>1600000</v>
      </c>
      <c r="S110" s="15" t="s">
        <v>668</v>
      </c>
      <c r="T110" s="15" t="s">
        <v>668</v>
      </c>
      <c r="U110" s="15">
        <v>2019</v>
      </c>
      <c r="V110" s="15" t="s">
        <v>748</v>
      </c>
      <c r="W110" s="15">
        <v>55</v>
      </c>
      <c r="X110" s="24">
        <v>360</v>
      </c>
      <c r="Y110" s="24">
        <v>60</v>
      </c>
      <c r="Z110" s="24">
        <v>61</v>
      </c>
      <c r="AA110" s="24">
        <v>64</v>
      </c>
      <c r="AB110" s="24">
        <v>132</v>
      </c>
      <c r="AC110" s="24">
        <v>132</v>
      </c>
    </row>
    <row r="111" spans="1:29" x14ac:dyDescent="0.25">
      <c r="A111" s="15" t="s">
        <v>217</v>
      </c>
      <c r="B111" s="15" t="s">
        <v>217</v>
      </c>
      <c r="C111" s="15" t="s">
        <v>477</v>
      </c>
      <c r="D111" s="15" t="s">
        <v>225</v>
      </c>
      <c r="E111" s="15" t="s">
        <v>381</v>
      </c>
      <c r="F111" s="15" t="s">
        <v>212</v>
      </c>
      <c r="G111" s="15" t="s">
        <v>385</v>
      </c>
      <c r="H111" s="15" t="s">
        <v>176</v>
      </c>
      <c r="I111" s="15" t="s">
        <v>463</v>
      </c>
      <c r="J111" s="15" t="s">
        <v>82</v>
      </c>
      <c r="K111" s="15" t="s">
        <v>83</v>
      </c>
      <c r="L111" s="15" t="s">
        <v>345</v>
      </c>
      <c r="M111" s="27">
        <v>43524</v>
      </c>
      <c r="N111" s="27">
        <v>43646</v>
      </c>
      <c r="O111" s="51">
        <v>2019</v>
      </c>
      <c r="P111" s="27">
        <v>44104</v>
      </c>
      <c r="Q111" s="15">
        <v>2300000</v>
      </c>
      <c r="R111" s="15">
        <v>1600000</v>
      </c>
      <c r="S111" s="15" t="s">
        <v>668</v>
      </c>
      <c r="T111" s="15" t="s">
        <v>668</v>
      </c>
      <c r="U111" s="15">
        <v>2019</v>
      </c>
      <c r="V111" s="15" t="s">
        <v>748</v>
      </c>
      <c r="W111" s="15">
        <v>56</v>
      </c>
      <c r="X111" s="24">
        <v>600</v>
      </c>
      <c r="Y111" s="24">
        <v>100</v>
      </c>
      <c r="Z111" s="24">
        <v>102</v>
      </c>
      <c r="AA111" s="24">
        <v>106</v>
      </c>
      <c r="AB111" s="24">
        <v>220</v>
      </c>
      <c r="AC111" s="24">
        <v>220</v>
      </c>
    </row>
    <row r="112" spans="1:29" x14ac:dyDescent="0.25">
      <c r="A112" s="15" t="s">
        <v>217</v>
      </c>
      <c r="B112" s="15" t="s">
        <v>217</v>
      </c>
      <c r="C112" s="15" t="s">
        <v>477</v>
      </c>
      <c r="D112" s="15" t="s">
        <v>225</v>
      </c>
      <c r="E112" s="15" t="s">
        <v>381</v>
      </c>
      <c r="F112" s="15" t="s">
        <v>212</v>
      </c>
      <c r="G112" s="15" t="s">
        <v>385</v>
      </c>
      <c r="H112" s="15" t="s">
        <v>176</v>
      </c>
      <c r="I112" s="15" t="s">
        <v>463</v>
      </c>
      <c r="J112" s="15" t="s">
        <v>82</v>
      </c>
      <c r="K112" s="15" t="s">
        <v>83</v>
      </c>
      <c r="L112" s="15" t="s">
        <v>345</v>
      </c>
      <c r="M112" s="27">
        <v>43524</v>
      </c>
      <c r="N112" s="27">
        <v>43646</v>
      </c>
      <c r="O112" s="51">
        <v>2019</v>
      </c>
      <c r="P112" s="27">
        <v>44104</v>
      </c>
      <c r="Q112" s="15">
        <v>2300000</v>
      </c>
      <c r="R112" s="15">
        <v>1600000</v>
      </c>
      <c r="S112" s="15" t="s">
        <v>668</v>
      </c>
      <c r="T112" s="15" t="s">
        <v>668</v>
      </c>
      <c r="U112" s="15">
        <v>2019</v>
      </c>
      <c r="V112" s="15" t="s">
        <v>748</v>
      </c>
      <c r="W112" s="15">
        <v>57</v>
      </c>
      <c r="X112" s="24">
        <v>300</v>
      </c>
      <c r="Y112" s="24">
        <v>50</v>
      </c>
      <c r="Z112" s="24">
        <v>51</v>
      </c>
      <c r="AA112" s="24">
        <v>53</v>
      </c>
      <c r="AB112" s="24">
        <v>110</v>
      </c>
      <c r="AC112" s="24">
        <v>110</v>
      </c>
    </row>
    <row r="113" spans="1:29" x14ac:dyDescent="0.25">
      <c r="A113" s="15" t="s">
        <v>217</v>
      </c>
      <c r="B113" s="15" t="s">
        <v>217</v>
      </c>
      <c r="C113" s="15" t="s">
        <v>477</v>
      </c>
      <c r="D113" s="15" t="s">
        <v>225</v>
      </c>
      <c r="E113" s="15" t="s">
        <v>381</v>
      </c>
      <c r="F113" s="15" t="s">
        <v>212</v>
      </c>
      <c r="G113" s="15" t="s">
        <v>385</v>
      </c>
      <c r="H113" s="15" t="s">
        <v>176</v>
      </c>
      <c r="I113" s="15" t="s">
        <v>463</v>
      </c>
      <c r="J113" s="15" t="s">
        <v>82</v>
      </c>
      <c r="K113" s="15" t="s">
        <v>83</v>
      </c>
      <c r="L113" s="15" t="s">
        <v>345</v>
      </c>
      <c r="M113" s="27">
        <v>43524</v>
      </c>
      <c r="N113" s="27">
        <v>43646</v>
      </c>
      <c r="O113" s="51">
        <v>2019</v>
      </c>
      <c r="P113" s="27">
        <v>44104</v>
      </c>
      <c r="Q113" s="15">
        <v>2300000</v>
      </c>
      <c r="R113" s="15">
        <v>1600000</v>
      </c>
      <c r="S113" s="15" t="s">
        <v>668</v>
      </c>
      <c r="T113" s="15" t="s">
        <v>668</v>
      </c>
      <c r="U113" s="15">
        <v>2019</v>
      </c>
      <c r="V113" s="15" t="s">
        <v>748</v>
      </c>
      <c r="W113" s="15">
        <v>58</v>
      </c>
      <c r="X113" s="24">
        <v>420</v>
      </c>
      <c r="Y113" s="24">
        <v>70</v>
      </c>
      <c r="Z113" s="24">
        <v>72</v>
      </c>
      <c r="AA113" s="24">
        <v>74</v>
      </c>
      <c r="AB113" s="24">
        <v>154</v>
      </c>
      <c r="AC113" s="24">
        <v>154</v>
      </c>
    </row>
    <row r="114" spans="1:29" x14ac:dyDescent="0.25">
      <c r="A114" s="15" t="s">
        <v>217</v>
      </c>
      <c r="B114" s="15" t="s">
        <v>217</v>
      </c>
      <c r="C114" s="15" t="s">
        <v>477</v>
      </c>
      <c r="D114" s="15" t="s">
        <v>225</v>
      </c>
      <c r="E114" s="15" t="s">
        <v>381</v>
      </c>
      <c r="F114" s="15" t="s">
        <v>212</v>
      </c>
      <c r="G114" s="15" t="s">
        <v>385</v>
      </c>
      <c r="H114" s="15" t="s">
        <v>176</v>
      </c>
      <c r="I114" s="15" t="s">
        <v>463</v>
      </c>
      <c r="J114" s="15" t="s">
        <v>82</v>
      </c>
      <c r="K114" s="15" t="s">
        <v>83</v>
      </c>
      <c r="L114" s="15" t="s">
        <v>345</v>
      </c>
      <c r="M114" s="27">
        <v>43524</v>
      </c>
      <c r="N114" s="27">
        <v>43646</v>
      </c>
      <c r="O114" s="51">
        <v>2019</v>
      </c>
      <c r="P114" s="27">
        <v>44104</v>
      </c>
      <c r="Q114" s="15">
        <v>2300000</v>
      </c>
      <c r="R114" s="15">
        <v>1600000</v>
      </c>
      <c r="S114" s="15" t="s">
        <v>668</v>
      </c>
      <c r="T114" s="15" t="s">
        <v>668</v>
      </c>
      <c r="U114" s="15">
        <v>2019</v>
      </c>
      <c r="V114" s="15" t="s">
        <v>748</v>
      </c>
      <c r="W114" s="15">
        <v>59</v>
      </c>
      <c r="X114" s="24">
        <v>180</v>
      </c>
      <c r="Y114" s="24">
        <v>30</v>
      </c>
      <c r="Z114" s="24">
        <v>31</v>
      </c>
      <c r="AA114" s="24">
        <v>32</v>
      </c>
      <c r="AB114" s="24">
        <v>66</v>
      </c>
      <c r="AC114" s="24">
        <v>66</v>
      </c>
    </row>
    <row r="115" spans="1:29" x14ac:dyDescent="0.25">
      <c r="A115" s="15" t="s">
        <v>217</v>
      </c>
      <c r="B115" s="15" t="s">
        <v>217</v>
      </c>
      <c r="C115" s="15" t="s">
        <v>477</v>
      </c>
      <c r="D115" s="15" t="s">
        <v>225</v>
      </c>
      <c r="E115" s="15" t="s">
        <v>381</v>
      </c>
      <c r="F115" s="15" t="s">
        <v>212</v>
      </c>
      <c r="G115" s="15" t="s">
        <v>385</v>
      </c>
      <c r="H115" s="15" t="s">
        <v>176</v>
      </c>
      <c r="I115" s="15" t="s">
        <v>463</v>
      </c>
      <c r="J115" s="15" t="s">
        <v>82</v>
      </c>
      <c r="K115" s="15" t="s">
        <v>83</v>
      </c>
      <c r="L115" s="15" t="s">
        <v>345</v>
      </c>
      <c r="M115" s="27">
        <v>43524</v>
      </c>
      <c r="N115" s="27">
        <v>43646</v>
      </c>
      <c r="O115" s="51">
        <v>2019</v>
      </c>
      <c r="P115" s="27">
        <v>44104</v>
      </c>
      <c r="Q115" s="15">
        <v>2300000</v>
      </c>
      <c r="R115" s="15">
        <v>1600000</v>
      </c>
      <c r="S115" s="15" t="s">
        <v>668</v>
      </c>
      <c r="T115" s="15" t="s">
        <v>668</v>
      </c>
      <c r="U115" s="15">
        <v>2019</v>
      </c>
      <c r="V115" s="15" t="s">
        <v>748</v>
      </c>
      <c r="W115" s="15">
        <v>60</v>
      </c>
      <c r="X115" s="24">
        <v>360</v>
      </c>
      <c r="Y115" s="24">
        <v>60</v>
      </c>
      <c r="Z115" s="24">
        <v>61</v>
      </c>
      <c r="AA115" s="24">
        <v>64</v>
      </c>
      <c r="AB115" s="24">
        <v>132</v>
      </c>
      <c r="AC115" s="24">
        <v>132</v>
      </c>
    </row>
    <row r="116" spans="1:29" x14ac:dyDescent="0.25">
      <c r="A116" s="15" t="s">
        <v>217</v>
      </c>
      <c r="B116" s="15" t="s">
        <v>217</v>
      </c>
      <c r="C116" s="15" t="s">
        <v>477</v>
      </c>
      <c r="D116" s="15" t="s">
        <v>225</v>
      </c>
      <c r="E116" s="15" t="s">
        <v>381</v>
      </c>
      <c r="F116" s="15" t="s">
        <v>212</v>
      </c>
      <c r="G116" s="15" t="s">
        <v>385</v>
      </c>
      <c r="H116" s="15" t="s">
        <v>176</v>
      </c>
      <c r="I116" s="15" t="s">
        <v>463</v>
      </c>
      <c r="J116" s="15" t="s">
        <v>82</v>
      </c>
      <c r="K116" s="15" t="s">
        <v>83</v>
      </c>
      <c r="L116" s="15" t="s">
        <v>345</v>
      </c>
      <c r="M116" s="27">
        <v>43524</v>
      </c>
      <c r="N116" s="27">
        <v>43646</v>
      </c>
      <c r="O116" s="51">
        <v>2019</v>
      </c>
      <c r="P116" s="27">
        <v>44104</v>
      </c>
      <c r="Q116" s="15">
        <v>2300000</v>
      </c>
      <c r="R116" s="15">
        <v>1600000</v>
      </c>
      <c r="S116" s="15" t="s">
        <v>668</v>
      </c>
      <c r="T116" s="15" t="s">
        <v>668</v>
      </c>
      <c r="U116" s="15">
        <v>2019</v>
      </c>
      <c r="V116" s="15" t="s">
        <v>748</v>
      </c>
      <c r="W116" s="15">
        <v>61</v>
      </c>
      <c r="X116" s="24">
        <v>420</v>
      </c>
      <c r="Y116" s="24">
        <v>70</v>
      </c>
      <c r="Z116" s="24">
        <v>72</v>
      </c>
      <c r="AA116" s="24">
        <v>74</v>
      </c>
      <c r="AB116" s="24">
        <v>154</v>
      </c>
      <c r="AC116" s="24">
        <v>154</v>
      </c>
    </row>
    <row r="117" spans="1:29" x14ac:dyDescent="0.25">
      <c r="A117" s="15" t="s">
        <v>217</v>
      </c>
      <c r="B117" s="15" t="s">
        <v>217</v>
      </c>
      <c r="C117" s="15" t="s">
        <v>477</v>
      </c>
      <c r="D117" s="15" t="s">
        <v>225</v>
      </c>
      <c r="E117" s="15" t="s">
        <v>381</v>
      </c>
      <c r="F117" s="15" t="s">
        <v>212</v>
      </c>
      <c r="G117" s="15" t="s">
        <v>385</v>
      </c>
      <c r="H117" s="15" t="s">
        <v>176</v>
      </c>
      <c r="I117" s="15" t="s">
        <v>463</v>
      </c>
      <c r="J117" s="15" t="s">
        <v>82</v>
      </c>
      <c r="K117" s="15" t="s">
        <v>83</v>
      </c>
      <c r="L117" s="15" t="s">
        <v>345</v>
      </c>
      <c r="M117" s="27">
        <v>43524</v>
      </c>
      <c r="N117" s="27">
        <v>43646</v>
      </c>
      <c r="O117" s="51">
        <v>2019</v>
      </c>
      <c r="P117" s="27">
        <v>44104</v>
      </c>
      <c r="Q117" s="15">
        <v>2300000</v>
      </c>
      <c r="R117" s="15">
        <v>1600000</v>
      </c>
      <c r="S117" s="15" t="s">
        <v>668</v>
      </c>
      <c r="T117" s="15" t="s">
        <v>668</v>
      </c>
      <c r="U117" s="15">
        <v>2019</v>
      </c>
      <c r="V117" s="15" t="s">
        <v>748</v>
      </c>
      <c r="W117" s="15">
        <v>62</v>
      </c>
      <c r="X117" s="24">
        <v>300</v>
      </c>
      <c r="Y117" s="24">
        <v>50</v>
      </c>
      <c r="Z117" s="24">
        <v>51</v>
      </c>
      <c r="AA117" s="24">
        <v>53</v>
      </c>
      <c r="AB117" s="24">
        <v>110</v>
      </c>
      <c r="AC117" s="24">
        <v>110</v>
      </c>
    </row>
    <row r="118" spans="1:29" x14ac:dyDescent="0.25">
      <c r="A118" s="15" t="s">
        <v>217</v>
      </c>
      <c r="B118" s="15" t="s">
        <v>217</v>
      </c>
      <c r="C118" s="15" t="s">
        <v>477</v>
      </c>
      <c r="D118" s="15" t="s">
        <v>225</v>
      </c>
      <c r="E118" s="15" t="s">
        <v>381</v>
      </c>
      <c r="F118" s="15" t="s">
        <v>212</v>
      </c>
      <c r="G118" s="15" t="s">
        <v>385</v>
      </c>
      <c r="H118" s="15" t="s">
        <v>176</v>
      </c>
      <c r="I118" s="15" t="s">
        <v>463</v>
      </c>
      <c r="J118" s="15" t="s">
        <v>82</v>
      </c>
      <c r="K118" s="15" t="s">
        <v>83</v>
      </c>
      <c r="L118" s="15" t="s">
        <v>345</v>
      </c>
      <c r="M118" s="27">
        <v>43524</v>
      </c>
      <c r="N118" s="27">
        <v>43646</v>
      </c>
      <c r="O118" s="51">
        <v>2019</v>
      </c>
      <c r="P118" s="27">
        <v>44104</v>
      </c>
      <c r="Q118" s="15">
        <v>2300000</v>
      </c>
      <c r="R118" s="15">
        <v>1600000</v>
      </c>
      <c r="S118" s="15" t="s">
        <v>668</v>
      </c>
      <c r="T118" s="15" t="s">
        <v>668</v>
      </c>
      <c r="U118" s="15">
        <v>2019</v>
      </c>
      <c r="V118" s="15" t="s">
        <v>748</v>
      </c>
      <c r="W118" s="15">
        <v>63</v>
      </c>
      <c r="X118" s="24">
        <v>474</v>
      </c>
      <c r="Y118" s="24">
        <v>79</v>
      </c>
      <c r="Z118" s="24">
        <v>81</v>
      </c>
      <c r="AA118" s="24">
        <v>84</v>
      </c>
      <c r="AB118" s="24">
        <v>174</v>
      </c>
      <c r="AC118" s="24">
        <v>174</v>
      </c>
    </row>
    <row r="119" spans="1:29" x14ac:dyDescent="0.25">
      <c r="A119" s="15" t="s">
        <v>217</v>
      </c>
      <c r="B119" s="15" t="s">
        <v>217</v>
      </c>
      <c r="C119" s="15" t="s">
        <v>477</v>
      </c>
      <c r="D119" s="15" t="s">
        <v>225</v>
      </c>
      <c r="E119" s="15" t="s">
        <v>381</v>
      </c>
      <c r="F119" s="15" t="s">
        <v>212</v>
      </c>
      <c r="G119" s="15" t="s">
        <v>385</v>
      </c>
      <c r="H119" s="15" t="s">
        <v>176</v>
      </c>
      <c r="I119" s="15" t="s">
        <v>463</v>
      </c>
      <c r="J119" s="15" t="s">
        <v>82</v>
      </c>
      <c r="K119" s="15" t="s">
        <v>83</v>
      </c>
      <c r="L119" s="15" t="s">
        <v>345</v>
      </c>
      <c r="M119" s="27">
        <v>43524</v>
      </c>
      <c r="N119" s="27">
        <v>43646</v>
      </c>
      <c r="O119" s="51">
        <v>2019</v>
      </c>
      <c r="P119" s="27">
        <v>44104</v>
      </c>
      <c r="Q119" s="15">
        <v>2300000</v>
      </c>
      <c r="R119" s="15">
        <v>1600000</v>
      </c>
      <c r="S119" s="15" t="s">
        <v>668</v>
      </c>
      <c r="T119" s="15" t="s">
        <v>668</v>
      </c>
      <c r="U119" s="15">
        <v>2019</v>
      </c>
      <c r="V119" s="15" t="s">
        <v>748</v>
      </c>
      <c r="W119" s="15">
        <v>64</v>
      </c>
      <c r="X119" s="24">
        <v>414</v>
      </c>
      <c r="Y119" s="24">
        <v>69</v>
      </c>
      <c r="Z119" s="24">
        <v>71</v>
      </c>
      <c r="AA119" s="24">
        <v>73</v>
      </c>
      <c r="AB119" s="24">
        <v>152</v>
      </c>
      <c r="AC119" s="24">
        <v>152</v>
      </c>
    </row>
    <row r="120" spans="1:29" x14ac:dyDescent="0.25">
      <c r="A120" s="15" t="s">
        <v>217</v>
      </c>
      <c r="B120" s="15" t="s">
        <v>217</v>
      </c>
      <c r="C120" s="15" t="s">
        <v>477</v>
      </c>
      <c r="D120" s="15" t="s">
        <v>225</v>
      </c>
      <c r="E120" s="15" t="s">
        <v>381</v>
      </c>
      <c r="F120" s="15" t="s">
        <v>212</v>
      </c>
      <c r="G120" s="15" t="s">
        <v>385</v>
      </c>
      <c r="H120" s="15" t="s">
        <v>176</v>
      </c>
      <c r="I120" s="15" t="s">
        <v>463</v>
      </c>
      <c r="J120" s="15" t="s">
        <v>82</v>
      </c>
      <c r="K120" s="15" t="s">
        <v>83</v>
      </c>
      <c r="L120" s="15" t="s">
        <v>345</v>
      </c>
      <c r="M120" s="27">
        <v>43524</v>
      </c>
      <c r="N120" s="27">
        <v>43646</v>
      </c>
      <c r="O120" s="51">
        <v>2019</v>
      </c>
      <c r="P120" s="27">
        <v>44104</v>
      </c>
      <c r="Q120" s="15">
        <v>2300000</v>
      </c>
      <c r="R120" s="15">
        <v>1600000</v>
      </c>
      <c r="S120" s="15" t="s">
        <v>668</v>
      </c>
      <c r="T120" s="15" t="s">
        <v>668</v>
      </c>
      <c r="U120" s="15">
        <v>2019</v>
      </c>
      <c r="V120" s="15" t="s">
        <v>748</v>
      </c>
      <c r="W120" s="15">
        <v>65</v>
      </c>
      <c r="X120" s="24">
        <v>420</v>
      </c>
      <c r="Y120" s="24">
        <v>70</v>
      </c>
      <c r="Z120" s="24">
        <v>72</v>
      </c>
      <c r="AA120" s="24">
        <v>74</v>
      </c>
      <c r="AB120" s="24">
        <v>154</v>
      </c>
      <c r="AC120" s="24">
        <v>154</v>
      </c>
    </row>
    <row r="121" spans="1:29" x14ac:dyDescent="0.25">
      <c r="A121" s="15" t="s">
        <v>217</v>
      </c>
      <c r="B121" s="15" t="s">
        <v>217</v>
      </c>
      <c r="C121" s="15" t="s">
        <v>477</v>
      </c>
      <c r="D121" s="15" t="s">
        <v>225</v>
      </c>
      <c r="E121" s="15" t="s">
        <v>381</v>
      </c>
      <c r="F121" s="15" t="s">
        <v>212</v>
      </c>
      <c r="G121" s="15" t="s">
        <v>385</v>
      </c>
      <c r="H121" s="15" t="s">
        <v>176</v>
      </c>
      <c r="I121" s="15" t="s">
        <v>463</v>
      </c>
      <c r="J121" s="15" t="s">
        <v>82</v>
      </c>
      <c r="K121" s="15" t="s">
        <v>83</v>
      </c>
      <c r="L121" s="15" t="s">
        <v>345</v>
      </c>
      <c r="M121" s="27">
        <v>43524</v>
      </c>
      <c r="N121" s="27">
        <v>43646</v>
      </c>
      <c r="O121" s="51">
        <v>2019</v>
      </c>
      <c r="P121" s="27">
        <v>44104</v>
      </c>
      <c r="Q121" s="15">
        <v>2300000</v>
      </c>
      <c r="R121" s="15">
        <v>1600000</v>
      </c>
      <c r="S121" s="15" t="s">
        <v>668</v>
      </c>
      <c r="T121" s="15" t="s">
        <v>668</v>
      </c>
      <c r="U121" s="15">
        <v>2019</v>
      </c>
      <c r="V121" s="15" t="s">
        <v>748</v>
      </c>
      <c r="W121" s="15">
        <v>66</v>
      </c>
      <c r="X121" s="24">
        <v>366</v>
      </c>
      <c r="Y121" s="24">
        <v>61</v>
      </c>
      <c r="Z121" s="24">
        <v>62</v>
      </c>
      <c r="AA121" s="24">
        <v>65</v>
      </c>
      <c r="AB121" s="24">
        <v>134</v>
      </c>
      <c r="AC121" s="24">
        <v>134</v>
      </c>
    </row>
    <row r="122" spans="1:29" x14ac:dyDescent="0.25">
      <c r="A122" s="15" t="s">
        <v>217</v>
      </c>
      <c r="B122" s="15" t="s">
        <v>217</v>
      </c>
      <c r="C122" s="15" t="s">
        <v>477</v>
      </c>
      <c r="D122" s="15" t="s">
        <v>225</v>
      </c>
      <c r="E122" s="15" t="s">
        <v>381</v>
      </c>
      <c r="F122" s="15" t="s">
        <v>212</v>
      </c>
      <c r="G122" s="15" t="s">
        <v>385</v>
      </c>
      <c r="H122" s="15" t="s">
        <v>176</v>
      </c>
      <c r="I122" s="15" t="s">
        <v>463</v>
      </c>
      <c r="J122" s="15" t="s">
        <v>82</v>
      </c>
      <c r="K122" s="15" t="s">
        <v>83</v>
      </c>
      <c r="L122" s="15" t="s">
        <v>345</v>
      </c>
      <c r="M122" s="27">
        <v>43524</v>
      </c>
      <c r="N122" s="27">
        <v>43646</v>
      </c>
      <c r="O122" s="51">
        <v>2019</v>
      </c>
      <c r="P122" s="27">
        <v>44104</v>
      </c>
      <c r="Q122" s="15">
        <v>2300000</v>
      </c>
      <c r="R122" s="15">
        <v>1600000</v>
      </c>
      <c r="S122" s="15" t="s">
        <v>668</v>
      </c>
      <c r="T122" s="15" t="s">
        <v>668</v>
      </c>
      <c r="U122" s="15">
        <v>2019</v>
      </c>
      <c r="V122" s="15" t="s">
        <v>748</v>
      </c>
      <c r="W122" s="15">
        <v>67</v>
      </c>
      <c r="X122" s="24">
        <v>600</v>
      </c>
      <c r="Y122" s="24">
        <v>100</v>
      </c>
      <c r="Z122" s="24">
        <v>102</v>
      </c>
      <c r="AA122" s="24">
        <v>106</v>
      </c>
      <c r="AB122" s="24">
        <v>220</v>
      </c>
      <c r="AC122" s="24">
        <v>220</v>
      </c>
    </row>
    <row r="123" spans="1:29" x14ac:dyDescent="0.25">
      <c r="A123" s="15" t="s">
        <v>217</v>
      </c>
      <c r="B123" s="15" t="s">
        <v>217</v>
      </c>
      <c r="C123" s="15" t="s">
        <v>477</v>
      </c>
      <c r="D123" s="15" t="s">
        <v>225</v>
      </c>
      <c r="E123" s="15" t="s">
        <v>381</v>
      </c>
      <c r="F123" s="15" t="s">
        <v>212</v>
      </c>
      <c r="G123" s="15" t="s">
        <v>385</v>
      </c>
      <c r="H123" s="15" t="s">
        <v>176</v>
      </c>
      <c r="I123" s="15" t="s">
        <v>463</v>
      </c>
      <c r="J123" s="15" t="s">
        <v>82</v>
      </c>
      <c r="K123" s="15" t="s">
        <v>83</v>
      </c>
      <c r="L123" s="15" t="s">
        <v>345</v>
      </c>
      <c r="M123" s="27">
        <v>43524</v>
      </c>
      <c r="N123" s="27">
        <v>43646</v>
      </c>
      <c r="O123" s="51">
        <v>2019</v>
      </c>
      <c r="P123" s="27">
        <v>44104</v>
      </c>
      <c r="Q123" s="15">
        <v>2300000</v>
      </c>
      <c r="R123" s="15">
        <v>1600000</v>
      </c>
      <c r="S123" s="15" t="s">
        <v>668</v>
      </c>
      <c r="T123" s="15" t="s">
        <v>668</v>
      </c>
      <c r="U123" s="15">
        <v>2019</v>
      </c>
      <c r="V123" s="15" t="s">
        <v>748</v>
      </c>
      <c r="W123" s="15">
        <v>68</v>
      </c>
      <c r="X123" s="24">
        <v>270</v>
      </c>
      <c r="Y123" s="24">
        <v>45</v>
      </c>
      <c r="Z123" s="24">
        <v>46</v>
      </c>
      <c r="AA123" s="24">
        <v>48</v>
      </c>
      <c r="AB123" s="24">
        <v>99</v>
      </c>
      <c r="AC123" s="24">
        <v>99</v>
      </c>
    </row>
    <row r="124" spans="1:29" x14ac:dyDescent="0.25">
      <c r="A124" s="15" t="s">
        <v>217</v>
      </c>
      <c r="B124" s="15" t="s">
        <v>217</v>
      </c>
      <c r="C124" s="15" t="s">
        <v>477</v>
      </c>
      <c r="D124" s="15" t="s">
        <v>225</v>
      </c>
      <c r="E124" s="15" t="s">
        <v>381</v>
      </c>
      <c r="F124" s="15" t="s">
        <v>212</v>
      </c>
      <c r="G124" s="15" t="s">
        <v>385</v>
      </c>
      <c r="H124" s="15" t="s">
        <v>176</v>
      </c>
      <c r="I124" s="15" t="s">
        <v>463</v>
      </c>
      <c r="J124" s="15" t="s">
        <v>82</v>
      </c>
      <c r="K124" s="15" t="s">
        <v>83</v>
      </c>
      <c r="L124" s="15" t="s">
        <v>345</v>
      </c>
      <c r="M124" s="27">
        <v>43524</v>
      </c>
      <c r="N124" s="27">
        <v>43646</v>
      </c>
      <c r="O124" s="51">
        <v>2019</v>
      </c>
      <c r="P124" s="27">
        <v>44104</v>
      </c>
      <c r="Q124" s="15">
        <v>2300000</v>
      </c>
      <c r="R124" s="15">
        <v>1600000</v>
      </c>
      <c r="S124" s="15" t="s">
        <v>668</v>
      </c>
      <c r="T124" s="15" t="s">
        <v>668</v>
      </c>
      <c r="U124" s="15">
        <v>2019</v>
      </c>
      <c r="V124" s="15" t="s">
        <v>748</v>
      </c>
      <c r="W124" s="15">
        <v>69</v>
      </c>
      <c r="X124" s="24">
        <v>396</v>
      </c>
      <c r="Y124" s="24">
        <v>66</v>
      </c>
      <c r="Z124" s="24">
        <v>68</v>
      </c>
      <c r="AA124" s="24">
        <v>70</v>
      </c>
      <c r="AB124" s="24">
        <v>145</v>
      </c>
      <c r="AC124" s="24">
        <v>145</v>
      </c>
    </row>
    <row r="125" spans="1:29" x14ac:dyDescent="0.25">
      <c r="A125" s="15" t="s">
        <v>217</v>
      </c>
      <c r="B125" s="15" t="s">
        <v>217</v>
      </c>
      <c r="C125" s="15" t="s">
        <v>477</v>
      </c>
      <c r="D125" s="15" t="s">
        <v>225</v>
      </c>
      <c r="E125" s="15" t="s">
        <v>381</v>
      </c>
      <c r="F125" s="15" t="s">
        <v>212</v>
      </c>
      <c r="G125" s="15" t="s">
        <v>385</v>
      </c>
      <c r="H125" s="15" t="s">
        <v>176</v>
      </c>
      <c r="I125" s="15" t="s">
        <v>463</v>
      </c>
      <c r="J125" s="15" t="s">
        <v>82</v>
      </c>
      <c r="K125" s="15" t="s">
        <v>83</v>
      </c>
      <c r="L125" s="15" t="s">
        <v>345</v>
      </c>
      <c r="M125" s="27">
        <v>43524</v>
      </c>
      <c r="N125" s="27">
        <v>43646</v>
      </c>
      <c r="O125" s="51">
        <v>2019</v>
      </c>
      <c r="P125" s="27">
        <v>44104</v>
      </c>
      <c r="Q125" s="15">
        <v>2300000</v>
      </c>
      <c r="R125" s="15">
        <v>1600000</v>
      </c>
      <c r="S125" s="15" t="s">
        <v>668</v>
      </c>
      <c r="T125" s="15" t="s">
        <v>668</v>
      </c>
      <c r="U125" s="15">
        <v>2019</v>
      </c>
      <c r="V125" s="15" t="s">
        <v>748</v>
      </c>
      <c r="W125" s="15">
        <v>70</v>
      </c>
      <c r="X125" s="24">
        <v>480</v>
      </c>
      <c r="Y125" s="24">
        <v>80</v>
      </c>
      <c r="Z125" s="24">
        <v>82</v>
      </c>
      <c r="AA125" s="24">
        <v>85</v>
      </c>
      <c r="AB125" s="24">
        <v>176</v>
      </c>
      <c r="AC125" s="24">
        <v>176</v>
      </c>
    </row>
    <row r="126" spans="1:29" x14ac:dyDescent="0.25">
      <c r="A126" s="15" t="s">
        <v>217</v>
      </c>
      <c r="B126" s="15" t="s">
        <v>217</v>
      </c>
      <c r="C126" s="15" t="s">
        <v>477</v>
      </c>
      <c r="D126" s="15" t="s">
        <v>225</v>
      </c>
      <c r="E126" s="15" t="s">
        <v>381</v>
      </c>
      <c r="F126" s="15" t="s">
        <v>212</v>
      </c>
      <c r="G126" s="15" t="s">
        <v>385</v>
      </c>
      <c r="H126" s="15" t="s">
        <v>176</v>
      </c>
      <c r="I126" s="15" t="s">
        <v>463</v>
      </c>
      <c r="J126" s="15" t="s">
        <v>82</v>
      </c>
      <c r="K126" s="15" t="s">
        <v>83</v>
      </c>
      <c r="L126" s="15" t="s">
        <v>345</v>
      </c>
      <c r="M126" s="27">
        <v>43524</v>
      </c>
      <c r="N126" s="27">
        <v>43646</v>
      </c>
      <c r="O126" s="51">
        <v>2019</v>
      </c>
      <c r="P126" s="27">
        <v>44104</v>
      </c>
      <c r="Q126" s="15">
        <v>2300000</v>
      </c>
      <c r="R126" s="15">
        <v>1600000</v>
      </c>
      <c r="S126" s="15" t="s">
        <v>668</v>
      </c>
      <c r="T126" s="15" t="s">
        <v>668</v>
      </c>
      <c r="U126" s="15">
        <v>2019</v>
      </c>
      <c r="V126" s="15" t="s">
        <v>748</v>
      </c>
      <c r="W126" s="15">
        <v>71</v>
      </c>
      <c r="X126" s="24">
        <v>180</v>
      </c>
      <c r="Y126" s="24">
        <v>30</v>
      </c>
      <c r="Z126" s="24">
        <v>31</v>
      </c>
      <c r="AA126" s="24">
        <v>32</v>
      </c>
      <c r="AB126" s="24">
        <v>66</v>
      </c>
      <c r="AC126" s="24">
        <v>66</v>
      </c>
    </row>
    <row r="127" spans="1:29" x14ac:dyDescent="0.25">
      <c r="A127" s="15" t="s">
        <v>217</v>
      </c>
      <c r="B127" s="15" t="s">
        <v>217</v>
      </c>
      <c r="C127" s="15" t="s">
        <v>477</v>
      </c>
      <c r="D127" s="15" t="s">
        <v>225</v>
      </c>
      <c r="E127" s="15" t="s">
        <v>381</v>
      </c>
      <c r="F127" s="15" t="s">
        <v>212</v>
      </c>
      <c r="G127" s="15" t="s">
        <v>385</v>
      </c>
      <c r="H127" s="15" t="s">
        <v>176</v>
      </c>
      <c r="I127" s="15" t="s">
        <v>463</v>
      </c>
      <c r="J127" s="15" t="s">
        <v>82</v>
      </c>
      <c r="K127" s="15" t="s">
        <v>83</v>
      </c>
      <c r="L127" s="15" t="s">
        <v>345</v>
      </c>
      <c r="M127" s="27">
        <v>43524</v>
      </c>
      <c r="N127" s="27">
        <v>43646</v>
      </c>
      <c r="O127" s="51">
        <v>2019</v>
      </c>
      <c r="P127" s="27">
        <v>44104</v>
      </c>
      <c r="Q127" s="15">
        <v>2300000</v>
      </c>
      <c r="R127" s="15">
        <v>1600000</v>
      </c>
      <c r="S127" s="15" t="s">
        <v>668</v>
      </c>
      <c r="T127" s="15" t="s">
        <v>668</v>
      </c>
      <c r="U127" s="15">
        <v>2019</v>
      </c>
      <c r="V127" s="15" t="s">
        <v>748</v>
      </c>
      <c r="W127" s="15">
        <v>72</v>
      </c>
      <c r="X127" s="24">
        <v>180</v>
      </c>
      <c r="Y127" s="24">
        <v>30</v>
      </c>
      <c r="Z127" s="24">
        <v>31</v>
      </c>
      <c r="AA127" s="24">
        <v>32</v>
      </c>
      <c r="AB127" s="24">
        <v>66</v>
      </c>
      <c r="AC127" s="24">
        <v>66</v>
      </c>
    </row>
    <row r="128" spans="1:29" x14ac:dyDescent="0.25">
      <c r="A128" s="15" t="s">
        <v>217</v>
      </c>
      <c r="B128" s="15" t="s">
        <v>217</v>
      </c>
      <c r="C128" s="15" t="s">
        <v>477</v>
      </c>
      <c r="D128" s="15" t="s">
        <v>225</v>
      </c>
      <c r="E128" s="15" t="s">
        <v>381</v>
      </c>
      <c r="F128" s="15" t="s">
        <v>212</v>
      </c>
      <c r="G128" s="15" t="s">
        <v>385</v>
      </c>
      <c r="H128" s="15" t="s">
        <v>176</v>
      </c>
      <c r="I128" s="15" t="s">
        <v>463</v>
      </c>
      <c r="J128" s="15" t="s">
        <v>82</v>
      </c>
      <c r="K128" s="15" t="s">
        <v>83</v>
      </c>
      <c r="L128" s="15" t="s">
        <v>345</v>
      </c>
      <c r="M128" s="27">
        <v>43524</v>
      </c>
      <c r="N128" s="27">
        <v>43646</v>
      </c>
      <c r="O128" s="51">
        <v>2019</v>
      </c>
      <c r="P128" s="27">
        <v>44104</v>
      </c>
      <c r="Q128" s="15">
        <v>2300000</v>
      </c>
      <c r="R128" s="15">
        <v>1600000</v>
      </c>
      <c r="S128" s="15" t="s">
        <v>668</v>
      </c>
      <c r="T128" s="15" t="s">
        <v>668</v>
      </c>
      <c r="U128" s="15">
        <v>2019</v>
      </c>
      <c r="V128" s="15" t="s">
        <v>748</v>
      </c>
      <c r="W128" s="15">
        <v>73</v>
      </c>
      <c r="X128" s="24">
        <v>276</v>
      </c>
      <c r="Y128" s="24">
        <v>46</v>
      </c>
      <c r="Z128" s="24">
        <v>47</v>
      </c>
      <c r="AA128" s="24">
        <v>49</v>
      </c>
      <c r="AB128" s="24">
        <v>101</v>
      </c>
      <c r="AC128" s="24">
        <v>101</v>
      </c>
    </row>
    <row r="129" spans="1:29" x14ac:dyDescent="0.25">
      <c r="A129" s="15" t="s">
        <v>217</v>
      </c>
      <c r="B129" s="15" t="s">
        <v>217</v>
      </c>
      <c r="C129" s="15" t="s">
        <v>477</v>
      </c>
      <c r="D129" s="15" t="s">
        <v>225</v>
      </c>
      <c r="E129" s="15" t="s">
        <v>381</v>
      </c>
      <c r="F129" s="15" t="s">
        <v>212</v>
      </c>
      <c r="G129" s="15" t="s">
        <v>385</v>
      </c>
      <c r="H129" s="15" t="s">
        <v>176</v>
      </c>
      <c r="I129" s="15" t="s">
        <v>463</v>
      </c>
      <c r="J129" s="15" t="s">
        <v>82</v>
      </c>
      <c r="K129" s="15" t="s">
        <v>83</v>
      </c>
      <c r="L129" s="15" t="s">
        <v>345</v>
      </c>
      <c r="M129" s="27">
        <v>43524</v>
      </c>
      <c r="N129" s="27">
        <v>43646</v>
      </c>
      <c r="O129" s="51">
        <v>2019</v>
      </c>
      <c r="P129" s="27">
        <v>44104</v>
      </c>
      <c r="Q129" s="15">
        <v>2300000</v>
      </c>
      <c r="R129" s="15">
        <v>1600000</v>
      </c>
      <c r="S129" s="15" t="s">
        <v>668</v>
      </c>
      <c r="T129" s="15" t="s">
        <v>668</v>
      </c>
      <c r="U129" s="15">
        <v>2019</v>
      </c>
      <c r="V129" s="15" t="s">
        <v>748</v>
      </c>
      <c r="W129" s="15">
        <v>74</v>
      </c>
      <c r="X129" s="24">
        <v>360</v>
      </c>
      <c r="Y129" s="24">
        <v>60</v>
      </c>
      <c r="Z129" s="24">
        <v>61</v>
      </c>
      <c r="AA129" s="24">
        <v>64</v>
      </c>
      <c r="AB129" s="24">
        <v>132</v>
      </c>
      <c r="AC129" s="24">
        <v>132</v>
      </c>
    </row>
    <row r="130" spans="1:29" x14ac:dyDescent="0.25">
      <c r="A130" s="15" t="s">
        <v>217</v>
      </c>
      <c r="B130" s="15" t="s">
        <v>217</v>
      </c>
      <c r="C130" s="15" t="s">
        <v>477</v>
      </c>
      <c r="D130" s="15" t="s">
        <v>225</v>
      </c>
      <c r="E130" s="15" t="s">
        <v>381</v>
      </c>
      <c r="F130" s="15" t="s">
        <v>212</v>
      </c>
      <c r="G130" s="15" t="s">
        <v>385</v>
      </c>
      <c r="H130" s="15" t="s">
        <v>176</v>
      </c>
      <c r="I130" s="15" t="s">
        <v>463</v>
      </c>
      <c r="J130" s="15" t="s">
        <v>82</v>
      </c>
      <c r="K130" s="15" t="s">
        <v>83</v>
      </c>
      <c r="L130" s="15" t="s">
        <v>345</v>
      </c>
      <c r="M130" s="27">
        <v>43524</v>
      </c>
      <c r="N130" s="27">
        <v>43646</v>
      </c>
      <c r="O130" s="51">
        <v>2019</v>
      </c>
      <c r="P130" s="27">
        <v>44104</v>
      </c>
      <c r="Q130" s="15">
        <v>2300000</v>
      </c>
      <c r="R130" s="15">
        <v>1600000</v>
      </c>
      <c r="S130" s="15" t="s">
        <v>668</v>
      </c>
      <c r="T130" s="15" t="s">
        <v>668</v>
      </c>
      <c r="U130" s="15">
        <v>2019</v>
      </c>
      <c r="V130" s="15" t="s">
        <v>748</v>
      </c>
      <c r="W130" s="15">
        <v>75</v>
      </c>
      <c r="X130" s="24">
        <v>306</v>
      </c>
      <c r="Y130" s="24">
        <v>51</v>
      </c>
      <c r="Z130" s="24">
        <v>52</v>
      </c>
      <c r="AA130" s="24">
        <v>54</v>
      </c>
      <c r="AB130" s="24">
        <v>112</v>
      </c>
      <c r="AC130" s="24">
        <v>112</v>
      </c>
    </row>
    <row r="131" spans="1:29" x14ac:dyDescent="0.25">
      <c r="A131" s="15" t="s">
        <v>217</v>
      </c>
      <c r="B131" s="15" t="s">
        <v>217</v>
      </c>
      <c r="C131" s="15" t="s">
        <v>477</v>
      </c>
      <c r="D131" s="15" t="s">
        <v>225</v>
      </c>
      <c r="E131" s="15" t="s">
        <v>381</v>
      </c>
      <c r="F131" s="15" t="s">
        <v>212</v>
      </c>
      <c r="G131" s="15" t="s">
        <v>385</v>
      </c>
      <c r="H131" s="15" t="s">
        <v>176</v>
      </c>
      <c r="I131" s="15" t="s">
        <v>463</v>
      </c>
      <c r="J131" s="15" t="s">
        <v>82</v>
      </c>
      <c r="K131" s="15" t="s">
        <v>83</v>
      </c>
      <c r="L131" s="15" t="s">
        <v>345</v>
      </c>
      <c r="M131" s="27">
        <v>43524</v>
      </c>
      <c r="N131" s="27">
        <v>43646</v>
      </c>
      <c r="O131" s="51">
        <v>2019</v>
      </c>
      <c r="P131" s="27">
        <v>44104</v>
      </c>
      <c r="Q131" s="15">
        <v>2300000</v>
      </c>
      <c r="R131" s="15">
        <v>1600000</v>
      </c>
      <c r="S131" s="15" t="s">
        <v>668</v>
      </c>
      <c r="T131" s="15" t="s">
        <v>668</v>
      </c>
      <c r="U131" s="15">
        <v>2019</v>
      </c>
      <c r="V131" s="15" t="s">
        <v>748</v>
      </c>
      <c r="W131" s="15">
        <v>76</v>
      </c>
      <c r="X131" s="24">
        <v>420</v>
      </c>
      <c r="Y131" s="24">
        <v>70</v>
      </c>
      <c r="Z131" s="24">
        <v>72</v>
      </c>
      <c r="AA131" s="24">
        <v>74</v>
      </c>
      <c r="AB131" s="24">
        <v>154</v>
      </c>
      <c r="AC131" s="24">
        <v>154</v>
      </c>
    </row>
    <row r="132" spans="1:29" x14ac:dyDescent="0.25">
      <c r="A132" s="15" t="s">
        <v>217</v>
      </c>
      <c r="B132" s="15" t="s">
        <v>217</v>
      </c>
      <c r="C132" s="15" t="s">
        <v>477</v>
      </c>
      <c r="D132" s="15" t="s">
        <v>225</v>
      </c>
      <c r="E132" s="15" t="s">
        <v>381</v>
      </c>
      <c r="F132" s="15" t="s">
        <v>212</v>
      </c>
      <c r="G132" s="15" t="s">
        <v>385</v>
      </c>
      <c r="H132" s="15" t="s">
        <v>176</v>
      </c>
      <c r="I132" s="15" t="s">
        <v>463</v>
      </c>
      <c r="J132" s="15" t="s">
        <v>82</v>
      </c>
      <c r="K132" s="15" t="s">
        <v>83</v>
      </c>
      <c r="L132" s="15" t="s">
        <v>345</v>
      </c>
      <c r="M132" s="27">
        <v>43524</v>
      </c>
      <c r="N132" s="27">
        <v>43646</v>
      </c>
      <c r="O132" s="51">
        <v>2019</v>
      </c>
      <c r="P132" s="27">
        <v>44104</v>
      </c>
      <c r="Q132" s="15">
        <v>2300000</v>
      </c>
      <c r="R132" s="15">
        <v>1600000</v>
      </c>
      <c r="S132" s="15" t="s">
        <v>668</v>
      </c>
      <c r="T132" s="15" t="s">
        <v>668</v>
      </c>
      <c r="U132" s="15">
        <v>2019</v>
      </c>
      <c r="V132" s="15" t="s">
        <v>748</v>
      </c>
      <c r="W132" s="15">
        <v>77</v>
      </c>
      <c r="X132" s="24">
        <v>300</v>
      </c>
      <c r="Y132" s="24">
        <v>50</v>
      </c>
      <c r="Z132" s="24">
        <v>51</v>
      </c>
      <c r="AA132" s="24">
        <v>53</v>
      </c>
      <c r="AB132" s="24">
        <v>110</v>
      </c>
      <c r="AC132" s="24">
        <v>110</v>
      </c>
    </row>
    <row r="133" spans="1:29" x14ac:dyDescent="0.25">
      <c r="A133" s="15" t="s">
        <v>217</v>
      </c>
      <c r="B133" s="15" t="s">
        <v>217</v>
      </c>
      <c r="C133" s="15" t="s">
        <v>477</v>
      </c>
      <c r="D133" s="15" t="s">
        <v>225</v>
      </c>
      <c r="E133" s="15" t="s">
        <v>381</v>
      </c>
      <c r="F133" s="15" t="s">
        <v>212</v>
      </c>
      <c r="G133" s="15" t="s">
        <v>385</v>
      </c>
      <c r="H133" s="15" t="s">
        <v>176</v>
      </c>
      <c r="I133" s="15" t="s">
        <v>463</v>
      </c>
      <c r="J133" s="15" t="s">
        <v>82</v>
      </c>
      <c r="K133" s="15" t="s">
        <v>83</v>
      </c>
      <c r="L133" s="15" t="s">
        <v>345</v>
      </c>
      <c r="M133" s="27">
        <v>43524</v>
      </c>
      <c r="N133" s="27">
        <v>43646</v>
      </c>
      <c r="O133" s="51">
        <v>2019</v>
      </c>
      <c r="P133" s="27">
        <v>44104</v>
      </c>
      <c r="Q133" s="15">
        <v>2300000</v>
      </c>
      <c r="R133" s="15">
        <v>1600000</v>
      </c>
      <c r="S133" s="15" t="s">
        <v>668</v>
      </c>
      <c r="T133" s="15" t="s">
        <v>668</v>
      </c>
      <c r="U133" s="15">
        <v>2019</v>
      </c>
      <c r="V133" s="15" t="s">
        <v>748</v>
      </c>
      <c r="W133" s="15">
        <v>78</v>
      </c>
      <c r="X133" s="24">
        <v>258</v>
      </c>
      <c r="Y133" s="24">
        <v>43</v>
      </c>
      <c r="Z133" s="24">
        <v>44</v>
      </c>
      <c r="AA133" s="24">
        <v>46</v>
      </c>
      <c r="AB133" s="24">
        <v>95</v>
      </c>
      <c r="AC133" s="24">
        <v>95</v>
      </c>
    </row>
    <row r="134" spans="1:29" x14ac:dyDescent="0.25">
      <c r="A134" s="15" t="s">
        <v>217</v>
      </c>
      <c r="B134" s="15" t="s">
        <v>217</v>
      </c>
      <c r="C134" s="15" t="s">
        <v>477</v>
      </c>
      <c r="D134" s="15" t="s">
        <v>225</v>
      </c>
      <c r="E134" s="15" t="s">
        <v>381</v>
      </c>
      <c r="F134" s="15" t="s">
        <v>212</v>
      </c>
      <c r="G134" s="15" t="s">
        <v>385</v>
      </c>
      <c r="H134" s="15" t="s">
        <v>176</v>
      </c>
      <c r="I134" s="15" t="s">
        <v>463</v>
      </c>
      <c r="J134" s="15" t="s">
        <v>82</v>
      </c>
      <c r="K134" s="15" t="s">
        <v>83</v>
      </c>
      <c r="L134" s="15" t="s">
        <v>345</v>
      </c>
      <c r="M134" s="27">
        <v>43524</v>
      </c>
      <c r="N134" s="27">
        <v>43646</v>
      </c>
      <c r="O134" s="51">
        <v>2019</v>
      </c>
      <c r="P134" s="27">
        <v>44104</v>
      </c>
      <c r="Q134" s="15">
        <v>2300000</v>
      </c>
      <c r="R134" s="15">
        <v>1600000</v>
      </c>
      <c r="S134" s="15" t="s">
        <v>668</v>
      </c>
      <c r="T134" s="15" t="s">
        <v>668</v>
      </c>
      <c r="U134" s="15">
        <v>2019</v>
      </c>
      <c r="V134" s="15" t="s">
        <v>748</v>
      </c>
      <c r="W134" s="15">
        <v>79</v>
      </c>
      <c r="X134" s="24">
        <v>360</v>
      </c>
      <c r="Y134" s="24">
        <v>60</v>
      </c>
      <c r="Z134" s="24">
        <v>61</v>
      </c>
      <c r="AA134" s="24">
        <v>64</v>
      </c>
      <c r="AB134" s="24">
        <v>132</v>
      </c>
      <c r="AC134" s="24">
        <v>132</v>
      </c>
    </row>
    <row r="135" spans="1:29" x14ac:dyDescent="0.25">
      <c r="A135" s="15" t="s">
        <v>217</v>
      </c>
      <c r="B135" s="15" t="s">
        <v>217</v>
      </c>
      <c r="C135" s="15" t="s">
        <v>477</v>
      </c>
      <c r="D135" s="15" t="s">
        <v>225</v>
      </c>
      <c r="E135" s="15" t="s">
        <v>381</v>
      </c>
      <c r="F135" s="15" t="s">
        <v>212</v>
      </c>
      <c r="G135" s="15" t="s">
        <v>385</v>
      </c>
      <c r="H135" s="15" t="s">
        <v>176</v>
      </c>
      <c r="I135" s="15" t="s">
        <v>213</v>
      </c>
      <c r="J135" s="15" t="s">
        <v>33</v>
      </c>
      <c r="K135" s="15" t="s">
        <v>59</v>
      </c>
      <c r="L135" s="15" t="s">
        <v>345</v>
      </c>
      <c r="M135" s="27">
        <v>43738</v>
      </c>
      <c r="N135" s="27">
        <v>43921</v>
      </c>
      <c r="O135" s="51">
        <v>2020</v>
      </c>
      <c r="P135" s="27">
        <v>44104</v>
      </c>
      <c r="Q135" s="15">
        <v>2200000</v>
      </c>
      <c r="R135" s="15">
        <v>1400000</v>
      </c>
      <c r="S135" s="15" t="s">
        <v>202</v>
      </c>
      <c r="T135" s="15" t="s">
        <v>202</v>
      </c>
      <c r="U135" s="15">
        <v>2020</v>
      </c>
      <c r="V135" s="15" t="s">
        <v>748</v>
      </c>
      <c r="W135" s="15">
        <v>246</v>
      </c>
      <c r="X135" s="24">
        <v>600</v>
      </c>
      <c r="Y135" s="24">
        <v>100</v>
      </c>
      <c r="Z135" s="24">
        <v>114</v>
      </c>
      <c r="AA135" s="24">
        <v>108</v>
      </c>
      <c r="AB135" s="24">
        <v>194</v>
      </c>
      <c r="AC135" s="24">
        <v>194</v>
      </c>
    </row>
    <row r="136" spans="1:29" x14ac:dyDescent="0.25">
      <c r="A136" s="15" t="s">
        <v>217</v>
      </c>
      <c r="B136" s="15" t="s">
        <v>217</v>
      </c>
      <c r="C136" s="15" t="s">
        <v>477</v>
      </c>
      <c r="D136" s="15" t="s">
        <v>225</v>
      </c>
      <c r="E136" s="15" t="s">
        <v>381</v>
      </c>
      <c r="F136" s="15" t="s">
        <v>212</v>
      </c>
      <c r="G136" s="15" t="s">
        <v>385</v>
      </c>
      <c r="H136" s="15" t="s">
        <v>176</v>
      </c>
      <c r="I136" s="15" t="s">
        <v>213</v>
      </c>
      <c r="J136" s="15" t="s">
        <v>33</v>
      </c>
      <c r="K136" s="15" t="s">
        <v>59</v>
      </c>
      <c r="L136" s="15" t="s">
        <v>345</v>
      </c>
      <c r="M136" s="27">
        <v>43738</v>
      </c>
      <c r="N136" s="27">
        <v>43921</v>
      </c>
      <c r="O136" s="51">
        <v>2020</v>
      </c>
      <c r="P136" s="27">
        <v>44104</v>
      </c>
      <c r="Q136" s="15">
        <v>2200000</v>
      </c>
      <c r="R136" s="15">
        <v>1400000</v>
      </c>
      <c r="S136" s="15" t="s">
        <v>202</v>
      </c>
      <c r="T136" s="15" t="s">
        <v>202</v>
      </c>
      <c r="U136" s="15">
        <v>2020</v>
      </c>
      <c r="V136" s="15" t="s">
        <v>748</v>
      </c>
      <c r="W136" s="15">
        <v>253</v>
      </c>
      <c r="X136" s="24">
        <v>390</v>
      </c>
      <c r="Y136" s="24">
        <v>65</v>
      </c>
      <c r="Z136" s="24">
        <v>74</v>
      </c>
      <c r="AA136" s="24">
        <v>70</v>
      </c>
      <c r="AB136" s="24">
        <v>126</v>
      </c>
      <c r="AC136" s="24">
        <v>126</v>
      </c>
    </row>
    <row r="137" spans="1:29" x14ac:dyDescent="0.25">
      <c r="A137" s="15" t="s">
        <v>217</v>
      </c>
      <c r="B137" s="15" t="s">
        <v>217</v>
      </c>
      <c r="C137" s="15" t="s">
        <v>477</v>
      </c>
      <c r="D137" s="15" t="s">
        <v>225</v>
      </c>
      <c r="E137" s="15" t="s">
        <v>381</v>
      </c>
      <c r="F137" s="15" t="s">
        <v>212</v>
      </c>
      <c r="G137" s="15" t="s">
        <v>385</v>
      </c>
      <c r="H137" s="15" t="s">
        <v>176</v>
      </c>
      <c r="I137" s="15" t="s">
        <v>213</v>
      </c>
      <c r="J137" s="15" t="s">
        <v>33</v>
      </c>
      <c r="K137" s="15" t="s">
        <v>59</v>
      </c>
      <c r="L137" s="15" t="s">
        <v>345</v>
      </c>
      <c r="M137" s="27">
        <v>43738</v>
      </c>
      <c r="N137" s="27">
        <v>43921</v>
      </c>
      <c r="O137" s="51">
        <v>2020</v>
      </c>
      <c r="P137" s="27">
        <v>44104</v>
      </c>
      <c r="Q137" s="15">
        <v>2200000</v>
      </c>
      <c r="R137" s="15">
        <v>1400000</v>
      </c>
      <c r="S137" s="15" t="s">
        <v>202</v>
      </c>
      <c r="T137" s="15" t="s">
        <v>202</v>
      </c>
      <c r="U137" s="15">
        <v>2020</v>
      </c>
      <c r="V137" s="15" t="s">
        <v>748</v>
      </c>
      <c r="W137" s="15">
        <v>256</v>
      </c>
      <c r="X137" s="24">
        <v>540</v>
      </c>
      <c r="Y137" s="24">
        <v>90</v>
      </c>
      <c r="Z137" s="24">
        <v>103</v>
      </c>
      <c r="AA137" s="24">
        <v>97</v>
      </c>
      <c r="AB137" s="24">
        <v>175</v>
      </c>
      <c r="AC137" s="24">
        <v>175</v>
      </c>
    </row>
    <row r="138" spans="1:29" x14ac:dyDescent="0.25">
      <c r="A138" s="15" t="s">
        <v>217</v>
      </c>
      <c r="B138" s="15" t="s">
        <v>217</v>
      </c>
      <c r="C138" s="15" t="s">
        <v>477</v>
      </c>
      <c r="D138" s="15" t="s">
        <v>225</v>
      </c>
      <c r="E138" s="15" t="s">
        <v>381</v>
      </c>
      <c r="F138" s="15" t="s">
        <v>212</v>
      </c>
      <c r="G138" s="15" t="s">
        <v>385</v>
      </c>
      <c r="H138" s="15" t="s">
        <v>176</v>
      </c>
      <c r="I138" s="15" t="s">
        <v>213</v>
      </c>
      <c r="J138" s="15" t="s">
        <v>33</v>
      </c>
      <c r="K138" s="15" t="s">
        <v>59</v>
      </c>
      <c r="L138" s="15" t="s">
        <v>345</v>
      </c>
      <c r="M138" s="27">
        <v>43738</v>
      </c>
      <c r="N138" s="27">
        <v>43921</v>
      </c>
      <c r="O138" s="51">
        <v>2020</v>
      </c>
      <c r="P138" s="27">
        <v>44104</v>
      </c>
      <c r="Q138" s="15">
        <v>2200000</v>
      </c>
      <c r="R138" s="15">
        <v>1400000</v>
      </c>
      <c r="S138" s="15" t="s">
        <v>202</v>
      </c>
      <c r="T138" s="15" t="s">
        <v>202</v>
      </c>
      <c r="U138" s="15">
        <v>2020</v>
      </c>
      <c r="V138" s="15" t="s">
        <v>748</v>
      </c>
      <c r="W138" s="15">
        <v>282</v>
      </c>
      <c r="X138" s="24">
        <v>600</v>
      </c>
      <c r="Y138" s="24">
        <v>100</v>
      </c>
      <c r="Z138" s="24">
        <v>114</v>
      </c>
      <c r="AA138" s="24">
        <v>108</v>
      </c>
      <c r="AB138" s="24">
        <v>194</v>
      </c>
      <c r="AC138" s="24">
        <v>194</v>
      </c>
    </row>
    <row r="139" spans="1:29" x14ac:dyDescent="0.25">
      <c r="A139" s="15" t="s">
        <v>217</v>
      </c>
      <c r="B139" s="15" t="s">
        <v>217</v>
      </c>
      <c r="C139" s="15" t="s">
        <v>477</v>
      </c>
      <c r="D139" s="15" t="s">
        <v>225</v>
      </c>
      <c r="E139" s="15" t="s">
        <v>381</v>
      </c>
      <c r="F139" s="15" t="s">
        <v>212</v>
      </c>
      <c r="G139" s="15" t="s">
        <v>385</v>
      </c>
      <c r="H139" s="15" t="s">
        <v>176</v>
      </c>
      <c r="I139" s="15" t="s">
        <v>213</v>
      </c>
      <c r="J139" s="15" t="s">
        <v>33</v>
      </c>
      <c r="K139" s="15" t="s">
        <v>140</v>
      </c>
      <c r="L139" s="15" t="s">
        <v>345</v>
      </c>
      <c r="M139" s="27">
        <v>43738</v>
      </c>
      <c r="N139" s="27">
        <v>43951</v>
      </c>
      <c r="O139" s="51">
        <v>2020</v>
      </c>
      <c r="P139" s="27">
        <v>44104</v>
      </c>
      <c r="Q139" s="15">
        <v>2200000</v>
      </c>
      <c r="R139" s="15">
        <v>1400000</v>
      </c>
      <c r="S139" s="15" t="s">
        <v>202</v>
      </c>
      <c r="T139" s="15" t="s">
        <v>202</v>
      </c>
      <c r="U139" s="15">
        <v>2020</v>
      </c>
      <c r="V139" s="15" t="s">
        <v>748</v>
      </c>
      <c r="W139" s="15">
        <v>271</v>
      </c>
      <c r="X139" s="24">
        <v>1500</v>
      </c>
      <c r="Y139" s="24">
        <v>250</v>
      </c>
      <c r="Z139" s="24">
        <v>281</v>
      </c>
      <c r="AA139" s="24">
        <v>266</v>
      </c>
      <c r="AB139" s="24">
        <v>489</v>
      </c>
      <c r="AC139" s="24">
        <v>489</v>
      </c>
    </row>
    <row r="140" spans="1:29" x14ac:dyDescent="0.25">
      <c r="A140" s="15" t="s">
        <v>217</v>
      </c>
      <c r="B140" s="15" t="s">
        <v>217</v>
      </c>
      <c r="C140" s="15" t="s">
        <v>477</v>
      </c>
      <c r="D140" s="15" t="s">
        <v>219</v>
      </c>
      <c r="E140" s="15" t="s">
        <v>192</v>
      </c>
      <c r="F140" s="15" t="s">
        <v>212</v>
      </c>
      <c r="G140" s="15" t="s">
        <v>384</v>
      </c>
      <c r="H140" s="15" t="s">
        <v>176</v>
      </c>
      <c r="I140" s="15" t="s">
        <v>213</v>
      </c>
      <c r="J140" s="15" t="s">
        <v>33</v>
      </c>
      <c r="K140" s="15" t="s">
        <v>139</v>
      </c>
      <c r="L140" s="15" t="s">
        <v>345</v>
      </c>
      <c r="M140" s="27">
        <v>43585</v>
      </c>
      <c r="N140" s="27">
        <v>43616</v>
      </c>
      <c r="O140" s="51">
        <v>2019</v>
      </c>
      <c r="P140" s="27">
        <v>44104</v>
      </c>
      <c r="Q140" s="15">
        <v>2300000</v>
      </c>
      <c r="R140" s="15">
        <v>1600000</v>
      </c>
      <c r="S140" s="15" t="s">
        <v>668</v>
      </c>
      <c r="T140" s="15" t="s">
        <v>668</v>
      </c>
      <c r="U140" s="15">
        <v>2019</v>
      </c>
      <c r="V140" s="15" t="s">
        <v>748</v>
      </c>
      <c r="W140" s="15">
        <v>42</v>
      </c>
      <c r="X140" s="24">
        <v>4200</v>
      </c>
      <c r="Y140" s="24">
        <v>700</v>
      </c>
      <c r="Z140" s="24">
        <v>874</v>
      </c>
      <c r="AA140" s="24">
        <v>847</v>
      </c>
      <c r="AB140" s="24">
        <v>1252</v>
      </c>
      <c r="AC140" s="24">
        <v>1252</v>
      </c>
    </row>
    <row r="141" spans="1:29" x14ac:dyDescent="0.25">
      <c r="A141" s="15" t="s">
        <v>217</v>
      </c>
      <c r="B141" s="15" t="s">
        <v>217</v>
      </c>
      <c r="C141" s="15" t="s">
        <v>477</v>
      </c>
      <c r="D141" s="15" t="s">
        <v>207</v>
      </c>
      <c r="E141" s="15" t="s">
        <v>191</v>
      </c>
      <c r="F141" s="15" t="s">
        <v>212</v>
      </c>
      <c r="G141" s="15" t="s">
        <v>384</v>
      </c>
      <c r="H141" s="15" t="s">
        <v>177</v>
      </c>
      <c r="I141" s="15" t="s">
        <v>213</v>
      </c>
      <c r="J141" s="15" t="s">
        <v>122</v>
      </c>
      <c r="K141" s="15" t="s">
        <v>37</v>
      </c>
      <c r="L141" s="15" t="s">
        <v>345</v>
      </c>
      <c r="M141" s="27">
        <v>43799</v>
      </c>
      <c r="N141" s="27">
        <v>43799</v>
      </c>
      <c r="O141" s="51">
        <v>2019</v>
      </c>
      <c r="P141" s="27">
        <v>44104</v>
      </c>
      <c r="Q141" s="15">
        <v>2300000</v>
      </c>
      <c r="R141" s="15">
        <v>1600000</v>
      </c>
      <c r="S141" s="15" t="s">
        <v>668</v>
      </c>
      <c r="T141" s="15" t="s">
        <v>668</v>
      </c>
      <c r="U141" s="15">
        <v>2019</v>
      </c>
      <c r="V141" s="15" t="s">
        <v>748</v>
      </c>
      <c r="W141" s="15">
        <v>201</v>
      </c>
      <c r="X141" s="24">
        <v>120</v>
      </c>
      <c r="Y141" s="24">
        <v>20</v>
      </c>
      <c r="Z141" s="24">
        <v>25</v>
      </c>
      <c r="AA141" s="24">
        <v>24</v>
      </c>
      <c r="AB141" s="24">
        <v>36</v>
      </c>
      <c r="AC141" s="24">
        <v>36</v>
      </c>
    </row>
    <row r="142" spans="1:29" x14ac:dyDescent="0.25">
      <c r="A142" s="15" t="s">
        <v>217</v>
      </c>
      <c r="B142" s="15" t="s">
        <v>217</v>
      </c>
      <c r="C142" s="15" t="s">
        <v>477</v>
      </c>
      <c r="D142" s="15" t="s">
        <v>207</v>
      </c>
      <c r="E142" s="15" t="s">
        <v>191</v>
      </c>
      <c r="F142" s="15" t="s">
        <v>212</v>
      </c>
      <c r="G142" s="15" t="s">
        <v>384</v>
      </c>
      <c r="H142" s="15" t="s">
        <v>177</v>
      </c>
      <c r="I142" s="15" t="s">
        <v>213</v>
      </c>
      <c r="J142" s="15" t="s">
        <v>122</v>
      </c>
      <c r="K142" s="15" t="s">
        <v>37</v>
      </c>
      <c r="L142" s="15" t="s">
        <v>345</v>
      </c>
      <c r="M142" s="27">
        <v>43799</v>
      </c>
      <c r="N142" s="27">
        <v>43830</v>
      </c>
      <c r="O142" s="51">
        <v>2019</v>
      </c>
      <c r="P142" s="27">
        <v>44104</v>
      </c>
      <c r="Q142" s="15">
        <v>2300000</v>
      </c>
      <c r="R142" s="15">
        <v>1600000</v>
      </c>
      <c r="S142" s="15" t="s">
        <v>668</v>
      </c>
      <c r="T142" s="15" t="s">
        <v>668</v>
      </c>
      <c r="U142" s="15">
        <v>2019</v>
      </c>
      <c r="V142" s="15" t="s">
        <v>748</v>
      </c>
      <c r="W142" s="15">
        <v>222</v>
      </c>
      <c r="X142" s="24">
        <v>1200</v>
      </c>
      <c r="Y142" s="24">
        <v>200</v>
      </c>
      <c r="Z142" s="24">
        <v>250</v>
      </c>
      <c r="AA142" s="24">
        <v>242</v>
      </c>
      <c r="AB142" s="24">
        <v>358</v>
      </c>
      <c r="AC142" s="24">
        <v>358</v>
      </c>
    </row>
    <row r="143" spans="1:29" x14ac:dyDescent="0.25">
      <c r="A143" s="15" t="s">
        <v>217</v>
      </c>
      <c r="B143" s="15" t="s">
        <v>217</v>
      </c>
      <c r="C143" s="15" t="s">
        <v>477</v>
      </c>
      <c r="D143" s="15" t="s">
        <v>207</v>
      </c>
      <c r="E143" s="15" t="s">
        <v>191</v>
      </c>
      <c r="F143" s="15" t="s">
        <v>212</v>
      </c>
      <c r="G143" s="15" t="s">
        <v>384</v>
      </c>
      <c r="H143" s="15" t="s">
        <v>176</v>
      </c>
      <c r="I143" s="15" t="s">
        <v>213</v>
      </c>
      <c r="J143" s="15" t="s">
        <v>116</v>
      </c>
      <c r="K143" s="15" t="s">
        <v>117</v>
      </c>
      <c r="L143" s="15" t="s">
        <v>345</v>
      </c>
      <c r="M143" s="27">
        <v>43799</v>
      </c>
      <c r="N143" s="27">
        <v>43799</v>
      </c>
      <c r="O143" s="51">
        <v>2019</v>
      </c>
      <c r="P143" s="27">
        <v>44104</v>
      </c>
      <c r="Q143" s="15">
        <v>2300000</v>
      </c>
      <c r="R143" s="15">
        <v>1600000</v>
      </c>
      <c r="S143" s="15" t="s">
        <v>668</v>
      </c>
      <c r="T143" s="15" t="s">
        <v>668</v>
      </c>
      <c r="U143" s="15">
        <v>2019</v>
      </c>
      <c r="V143" s="15" t="s">
        <v>748</v>
      </c>
      <c r="W143" s="15">
        <v>202</v>
      </c>
      <c r="X143" s="24">
        <v>14400</v>
      </c>
      <c r="Y143" s="24">
        <v>2400</v>
      </c>
      <c r="Z143" s="24">
        <v>2997</v>
      </c>
      <c r="AA143" s="24">
        <v>2905</v>
      </c>
      <c r="AB143" s="24">
        <v>4294</v>
      </c>
      <c r="AC143" s="24">
        <v>4294</v>
      </c>
    </row>
    <row r="144" spans="1:29" x14ac:dyDescent="0.25">
      <c r="A144" s="15" t="s">
        <v>217</v>
      </c>
      <c r="B144" s="15" t="s">
        <v>217</v>
      </c>
      <c r="C144" s="15" t="s">
        <v>481</v>
      </c>
      <c r="D144" s="15" t="s">
        <v>207</v>
      </c>
      <c r="E144" s="15" t="s">
        <v>191</v>
      </c>
      <c r="F144" s="15" t="s">
        <v>212</v>
      </c>
      <c r="G144" s="15" t="s">
        <v>384</v>
      </c>
      <c r="H144" s="15" t="s">
        <v>176</v>
      </c>
      <c r="I144" s="15" t="s">
        <v>213</v>
      </c>
      <c r="J144" s="15" t="s">
        <v>33</v>
      </c>
      <c r="K144" s="15" t="s">
        <v>140</v>
      </c>
      <c r="L144" s="15" t="s">
        <v>345</v>
      </c>
      <c r="M144" s="27">
        <v>43830</v>
      </c>
      <c r="N144" s="27">
        <v>43830</v>
      </c>
      <c r="O144" s="51">
        <v>2019</v>
      </c>
      <c r="P144" s="27">
        <v>44104</v>
      </c>
      <c r="Q144" s="15">
        <v>2300000</v>
      </c>
      <c r="R144" s="15">
        <v>1600000</v>
      </c>
      <c r="S144" s="15" t="s">
        <v>668</v>
      </c>
      <c r="T144" s="15" t="s">
        <v>668</v>
      </c>
      <c r="U144" s="15">
        <v>2019</v>
      </c>
      <c r="V144" s="15" t="s">
        <v>747</v>
      </c>
      <c r="W144" s="15">
        <v>231</v>
      </c>
      <c r="X144" s="24">
        <v>216</v>
      </c>
      <c r="Y144" s="24">
        <v>36</v>
      </c>
      <c r="Z144" s="24">
        <v>45</v>
      </c>
      <c r="AA144" s="24">
        <v>44</v>
      </c>
      <c r="AB144" s="24">
        <v>64</v>
      </c>
      <c r="AC144" s="24">
        <v>64</v>
      </c>
    </row>
    <row r="145" spans="1:29" x14ac:dyDescent="0.25">
      <c r="A145" s="15" t="s">
        <v>217</v>
      </c>
      <c r="B145" s="15" t="s">
        <v>217</v>
      </c>
      <c r="C145" s="15" t="s">
        <v>478</v>
      </c>
      <c r="D145" s="15" t="s">
        <v>225</v>
      </c>
      <c r="E145" s="15" t="s">
        <v>192</v>
      </c>
      <c r="F145" s="15" t="s">
        <v>212</v>
      </c>
      <c r="G145" s="15" t="s">
        <v>384</v>
      </c>
      <c r="H145" s="15" t="s">
        <v>176</v>
      </c>
      <c r="I145" s="15" t="s">
        <v>213</v>
      </c>
      <c r="J145" s="15" t="s">
        <v>82</v>
      </c>
      <c r="K145" s="15" t="s">
        <v>83</v>
      </c>
      <c r="L145" s="15" t="s">
        <v>345</v>
      </c>
      <c r="M145" s="27">
        <v>43738</v>
      </c>
      <c r="N145" s="27">
        <v>43830</v>
      </c>
      <c r="O145" s="51">
        <v>2019</v>
      </c>
      <c r="P145" s="27">
        <v>44104</v>
      </c>
      <c r="Q145" s="15">
        <v>2300000</v>
      </c>
      <c r="R145" s="15">
        <v>1600000</v>
      </c>
      <c r="S145" s="15" t="s">
        <v>668</v>
      </c>
      <c r="T145" s="15" t="s">
        <v>668</v>
      </c>
      <c r="U145" s="15">
        <v>2019</v>
      </c>
      <c r="V145" s="15" t="s">
        <v>747</v>
      </c>
      <c r="W145" s="15">
        <v>230</v>
      </c>
      <c r="X145" s="24">
        <v>300</v>
      </c>
      <c r="Y145" s="24">
        <v>40</v>
      </c>
      <c r="Z145" s="24">
        <v>62</v>
      </c>
      <c r="AA145" s="24">
        <v>61</v>
      </c>
      <c r="AB145" s="24">
        <v>89</v>
      </c>
      <c r="AC145" s="24">
        <v>89</v>
      </c>
    </row>
    <row r="146" spans="1:29" x14ac:dyDescent="0.25">
      <c r="A146" s="15" t="s">
        <v>217</v>
      </c>
      <c r="B146" s="15" t="s">
        <v>217</v>
      </c>
      <c r="C146" s="15" t="s">
        <v>478</v>
      </c>
      <c r="D146" s="15" t="s">
        <v>225</v>
      </c>
      <c r="E146" s="15" t="s">
        <v>192</v>
      </c>
      <c r="F146" s="15" t="s">
        <v>212</v>
      </c>
      <c r="G146" s="15" t="s">
        <v>384</v>
      </c>
      <c r="H146" s="15" t="s">
        <v>176</v>
      </c>
      <c r="I146" s="15" t="s">
        <v>213</v>
      </c>
      <c r="J146" s="15" t="s">
        <v>82</v>
      </c>
      <c r="K146" s="15" t="s">
        <v>83</v>
      </c>
      <c r="L146" s="15" t="s">
        <v>345</v>
      </c>
      <c r="M146" s="27">
        <v>43738</v>
      </c>
      <c r="N146" s="27">
        <v>43921</v>
      </c>
      <c r="O146" s="51">
        <v>2020</v>
      </c>
      <c r="P146" s="27">
        <v>44104</v>
      </c>
      <c r="Q146" s="15">
        <v>2200000</v>
      </c>
      <c r="R146" s="15">
        <v>1400000</v>
      </c>
      <c r="S146" s="15" t="s">
        <v>202</v>
      </c>
      <c r="T146" s="15" t="s">
        <v>202</v>
      </c>
      <c r="U146" s="15">
        <v>2020</v>
      </c>
      <c r="V146" s="15" t="s">
        <v>747</v>
      </c>
      <c r="W146" s="15">
        <v>303</v>
      </c>
      <c r="X146" s="24">
        <v>240</v>
      </c>
      <c r="Y146" s="24">
        <v>40</v>
      </c>
      <c r="Z146" s="24">
        <v>39</v>
      </c>
      <c r="AA146" s="24">
        <v>36</v>
      </c>
      <c r="AB146" s="24">
        <v>86</v>
      </c>
      <c r="AC146" s="24">
        <v>86</v>
      </c>
    </row>
    <row r="147" spans="1:29" x14ac:dyDescent="0.25">
      <c r="A147" s="15" t="s">
        <v>217</v>
      </c>
      <c r="B147" s="15" t="s">
        <v>217</v>
      </c>
      <c r="C147" s="15" t="s">
        <v>478</v>
      </c>
      <c r="D147" s="15" t="s">
        <v>225</v>
      </c>
      <c r="E147" s="15" t="s">
        <v>381</v>
      </c>
      <c r="F147" s="15" t="s">
        <v>212</v>
      </c>
      <c r="G147" s="15" t="s">
        <v>385</v>
      </c>
      <c r="H147" s="15" t="s">
        <v>176</v>
      </c>
      <c r="I147" s="15" t="s">
        <v>463</v>
      </c>
      <c r="J147" s="15" t="s">
        <v>33</v>
      </c>
      <c r="K147" s="15" t="s">
        <v>59</v>
      </c>
      <c r="L147" s="15" t="s">
        <v>345</v>
      </c>
      <c r="M147" s="27">
        <v>43738</v>
      </c>
      <c r="N147" s="27">
        <v>43921</v>
      </c>
      <c r="O147" s="51">
        <v>2020</v>
      </c>
      <c r="P147" s="27">
        <v>44104</v>
      </c>
      <c r="Q147" s="15">
        <v>2200000</v>
      </c>
      <c r="R147" s="15">
        <v>1400000</v>
      </c>
      <c r="S147" s="15" t="s">
        <v>202</v>
      </c>
      <c r="T147" s="15" t="s">
        <v>202</v>
      </c>
      <c r="U147" s="15">
        <v>2020</v>
      </c>
      <c r="V147" s="15" t="s">
        <v>747</v>
      </c>
      <c r="W147" s="15">
        <v>247</v>
      </c>
      <c r="X147" s="24">
        <v>18</v>
      </c>
      <c r="Y147" s="24">
        <v>3</v>
      </c>
      <c r="Z147" s="24">
        <v>3</v>
      </c>
      <c r="AA147" s="24">
        <v>3</v>
      </c>
      <c r="AB147" s="24">
        <v>6</v>
      </c>
      <c r="AC147" s="24">
        <v>6</v>
      </c>
    </row>
    <row r="148" spans="1:29" x14ac:dyDescent="0.25">
      <c r="A148" s="15" t="s">
        <v>217</v>
      </c>
      <c r="B148" s="15" t="s">
        <v>217</v>
      </c>
      <c r="C148" s="15" t="s">
        <v>478</v>
      </c>
      <c r="D148" s="15" t="s">
        <v>225</v>
      </c>
      <c r="E148" s="15" t="s">
        <v>381</v>
      </c>
      <c r="F148" s="15" t="s">
        <v>212</v>
      </c>
      <c r="G148" s="15" t="s">
        <v>385</v>
      </c>
      <c r="H148" s="15" t="s">
        <v>176</v>
      </c>
      <c r="I148" s="15" t="s">
        <v>463</v>
      </c>
      <c r="J148" s="15" t="s">
        <v>33</v>
      </c>
      <c r="K148" s="15" t="s">
        <v>59</v>
      </c>
      <c r="L148" s="15" t="s">
        <v>345</v>
      </c>
      <c r="M148" s="27">
        <v>43738</v>
      </c>
      <c r="N148" s="27">
        <v>43921</v>
      </c>
      <c r="O148" s="51">
        <v>2020</v>
      </c>
      <c r="P148" s="27">
        <v>44104</v>
      </c>
      <c r="Q148" s="15">
        <v>2200000</v>
      </c>
      <c r="R148" s="15">
        <v>1400000</v>
      </c>
      <c r="S148" s="15" t="s">
        <v>202</v>
      </c>
      <c r="T148" s="15" t="s">
        <v>202</v>
      </c>
      <c r="U148" s="15">
        <v>2020</v>
      </c>
      <c r="V148" s="15" t="s">
        <v>747</v>
      </c>
      <c r="W148" s="15">
        <v>248</v>
      </c>
      <c r="X148" s="24">
        <v>30</v>
      </c>
      <c r="Y148" s="24">
        <v>5</v>
      </c>
      <c r="Z148" s="24">
        <v>6</v>
      </c>
      <c r="AA148" s="24">
        <v>5</v>
      </c>
      <c r="AB148" s="24">
        <v>10</v>
      </c>
      <c r="AC148" s="24">
        <v>10</v>
      </c>
    </row>
    <row r="149" spans="1:29" x14ac:dyDescent="0.25">
      <c r="A149" s="15" t="s">
        <v>217</v>
      </c>
      <c r="B149" s="15" t="s">
        <v>217</v>
      </c>
      <c r="C149" s="15" t="s">
        <v>478</v>
      </c>
      <c r="D149" s="15" t="s">
        <v>225</v>
      </c>
      <c r="E149" s="15" t="s">
        <v>381</v>
      </c>
      <c r="F149" s="15" t="s">
        <v>212</v>
      </c>
      <c r="G149" s="15" t="s">
        <v>385</v>
      </c>
      <c r="H149" s="15" t="s">
        <v>176</v>
      </c>
      <c r="I149" s="15" t="s">
        <v>213</v>
      </c>
      <c r="J149" s="15" t="s">
        <v>82</v>
      </c>
      <c r="K149" s="15" t="s">
        <v>83</v>
      </c>
      <c r="L149" s="15" t="s">
        <v>345</v>
      </c>
      <c r="M149" s="27">
        <v>43524</v>
      </c>
      <c r="N149" s="27">
        <v>43646</v>
      </c>
      <c r="O149" s="51">
        <v>2019</v>
      </c>
      <c r="P149" s="27">
        <v>44104</v>
      </c>
      <c r="Q149" s="15">
        <v>2300000</v>
      </c>
      <c r="R149" s="15">
        <v>1600000</v>
      </c>
      <c r="S149" s="15" t="s">
        <v>668</v>
      </c>
      <c r="T149" s="15" t="s">
        <v>668</v>
      </c>
      <c r="U149" s="15">
        <v>2019</v>
      </c>
      <c r="V149" s="15" t="s">
        <v>747</v>
      </c>
      <c r="W149" s="15">
        <v>54</v>
      </c>
      <c r="X149" s="24">
        <v>600</v>
      </c>
      <c r="Y149" s="24">
        <v>100</v>
      </c>
      <c r="Z149" s="24">
        <v>102</v>
      </c>
      <c r="AA149" s="24">
        <v>106</v>
      </c>
      <c r="AB149" s="24">
        <v>220</v>
      </c>
      <c r="AC149" s="24">
        <v>220</v>
      </c>
    </row>
    <row r="150" spans="1:29" x14ac:dyDescent="0.25">
      <c r="A150" s="15" t="s">
        <v>217</v>
      </c>
      <c r="B150" s="15" t="s">
        <v>217</v>
      </c>
      <c r="C150" s="15" t="s">
        <v>478</v>
      </c>
      <c r="D150" s="15" t="s">
        <v>225</v>
      </c>
      <c r="E150" s="15" t="s">
        <v>381</v>
      </c>
      <c r="F150" s="15" t="s">
        <v>212</v>
      </c>
      <c r="G150" s="15" t="s">
        <v>385</v>
      </c>
      <c r="H150" s="15" t="s">
        <v>176</v>
      </c>
      <c r="I150" s="15" t="s">
        <v>213</v>
      </c>
      <c r="J150" s="15" t="s">
        <v>82</v>
      </c>
      <c r="K150" s="15" t="s">
        <v>83</v>
      </c>
      <c r="L150" s="15" t="s">
        <v>345</v>
      </c>
      <c r="M150" s="27">
        <v>43524</v>
      </c>
      <c r="N150" s="27">
        <v>43677</v>
      </c>
      <c r="O150" s="51">
        <v>2019</v>
      </c>
      <c r="P150" s="27">
        <v>44104</v>
      </c>
      <c r="Q150" s="15">
        <v>2300000</v>
      </c>
      <c r="R150" s="15">
        <v>1600000</v>
      </c>
      <c r="S150" s="15" t="s">
        <v>668</v>
      </c>
      <c r="T150" s="15" t="s">
        <v>668</v>
      </c>
      <c r="U150" s="15">
        <v>2019</v>
      </c>
      <c r="V150" s="15" t="s">
        <v>747</v>
      </c>
      <c r="W150" s="15">
        <v>90</v>
      </c>
      <c r="X150" s="24">
        <v>600</v>
      </c>
      <c r="Y150" s="24">
        <v>100</v>
      </c>
      <c r="Z150" s="24">
        <v>102</v>
      </c>
      <c r="AA150" s="24">
        <v>106</v>
      </c>
      <c r="AB150" s="24">
        <v>220</v>
      </c>
      <c r="AC150" s="24">
        <v>220</v>
      </c>
    </row>
    <row r="151" spans="1:29" x14ac:dyDescent="0.25">
      <c r="A151" s="15" t="s">
        <v>217</v>
      </c>
      <c r="B151" s="15" t="s">
        <v>217</v>
      </c>
      <c r="C151" s="15" t="s">
        <v>478</v>
      </c>
      <c r="D151" s="15" t="s">
        <v>219</v>
      </c>
      <c r="E151" s="15" t="s">
        <v>381</v>
      </c>
      <c r="F151" s="15" t="s">
        <v>212</v>
      </c>
      <c r="G151" s="15" t="s">
        <v>384</v>
      </c>
      <c r="H151" s="15" t="s">
        <v>176</v>
      </c>
      <c r="I151" s="15" t="s">
        <v>213</v>
      </c>
      <c r="J151" s="15" t="s">
        <v>82</v>
      </c>
      <c r="K151" s="15" t="s">
        <v>83</v>
      </c>
      <c r="L151" s="15" t="s">
        <v>345</v>
      </c>
      <c r="M151" s="27">
        <v>43434</v>
      </c>
      <c r="N151" s="27">
        <v>43524</v>
      </c>
      <c r="O151" s="51">
        <v>2019</v>
      </c>
      <c r="P151" s="27">
        <v>44104</v>
      </c>
      <c r="Q151" s="15">
        <v>2300000</v>
      </c>
      <c r="R151" s="15">
        <v>1600000</v>
      </c>
      <c r="S151" s="15" t="s">
        <v>668</v>
      </c>
      <c r="T151" s="15" t="s">
        <v>668</v>
      </c>
      <c r="U151" s="15">
        <v>2019</v>
      </c>
      <c r="V151" s="15" t="s">
        <v>747</v>
      </c>
      <c r="W151" s="15">
        <v>8</v>
      </c>
      <c r="X151" s="24">
        <v>1008</v>
      </c>
      <c r="Y151" s="24">
        <v>168</v>
      </c>
      <c r="Z151" s="24">
        <v>172</v>
      </c>
      <c r="AA151" s="24">
        <v>178</v>
      </c>
      <c r="AB151" s="24">
        <v>370</v>
      </c>
      <c r="AC151" s="24">
        <v>370</v>
      </c>
    </row>
    <row r="152" spans="1:29" x14ac:dyDescent="0.25">
      <c r="A152" s="15" t="s">
        <v>217</v>
      </c>
      <c r="B152" s="15" t="s">
        <v>392</v>
      </c>
      <c r="C152" s="15" t="s">
        <v>479</v>
      </c>
      <c r="D152" s="15" t="s">
        <v>225</v>
      </c>
      <c r="E152" s="15" t="s">
        <v>381</v>
      </c>
      <c r="F152" s="15" t="s">
        <v>212</v>
      </c>
      <c r="G152" s="15" t="s">
        <v>385</v>
      </c>
      <c r="H152" s="15" t="s">
        <v>176</v>
      </c>
      <c r="I152" s="15" t="s">
        <v>213</v>
      </c>
      <c r="J152" s="15" t="s">
        <v>58</v>
      </c>
      <c r="K152" s="15" t="s">
        <v>148</v>
      </c>
      <c r="L152" s="15" t="s">
        <v>345</v>
      </c>
      <c r="M152" s="27">
        <v>43738</v>
      </c>
      <c r="N152" s="27">
        <v>43861</v>
      </c>
      <c r="O152" s="51">
        <v>2020</v>
      </c>
      <c r="P152" s="27">
        <v>44104</v>
      </c>
      <c r="Q152" s="15">
        <v>2200000</v>
      </c>
      <c r="R152" s="15">
        <v>1400000</v>
      </c>
      <c r="S152" s="15" t="s">
        <v>202</v>
      </c>
      <c r="T152" s="15" t="s">
        <v>202</v>
      </c>
      <c r="U152" s="15">
        <v>2020</v>
      </c>
      <c r="V152" s="15" t="s">
        <v>747</v>
      </c>
      <c r="W152" s="15">
        <v>405</v>
      </c>
      <c r="X152" s="24">
        <v>3600</v>
      </c>
      <c r="Y152" s="24">
        <v>600</v>
      </c>
      <c r="Z152" s="24">
        <v>663</v>
      </c>
      <c r="AA152" s="24">
        <v>586</v>
      </c>
      <c r="AB152" s="24">
        <v>1248</v>
      </c>
      <c r="AC152" s="24">
        <v>1248</v>
      </c>
    </row>
    <row r="153" spans="1:29" x14ac:dyDescent="0.25">
      <c r="A153" s="15" t="s">
        <v>217</v>
      </c>
      <c r="B153" s="15" t="s">
        <v>392</v>
      </c>
      <c r="C153" s="15" t="s">
        <v>479</v>
      </c>
      <c r="D153" s="15" t="s">
        <v>225</v>
      </c>
      <c r="E153" s="15" t="s">
        <v>381</v>
      </c>
      <c r="F153" s="15" t="s">
        <v>212</v>
      </c>
      <c r="G153" s="15" t="s">
        <v>385</v>
      </c>
      <c r="H153" s="15" t="s">
        <v>176</v>
      </c>
      <c r="I153" s="15" t="s">
        <v>213</v>
      </c>
      <c r="J153" s="15" t="s">
        <v>58</v>
      </c>
      <c r="K153" s="15" t="s">
        <v>148</v>
      </c>
      <c r="L153" s="15" t="s">
        <v>345</v>
      </c>
      <c r="M153" s="27">
        <v>43738</v>
      </c>
      <c r="N153" s="27">
        <v>43921</v>
      </c>
      <c r="O153" s="51">
        <v>2020</v>
      </c>
      <c r="P153" s="27">
        <v>44104</v>
      </c>
      <c r="Q153" s="15">
        <v>2200000</v>
      </c>
      <c r="R153" s="15">
        <v>1400000</v>
      </c>
      <c r="S153" s="15" t="s">
        <v>202</v>
      </c>
      <c r="T153" s="15" t="s">
        <v>202</v>
      </c>
      <c r="U153" s="15">
        <v>2020</v>
      </c>
      <c r="V153" s="15" t="s">
        <v>747</v>
      </c>
      <c r="W153" s="15">
        <v>400</v>
      </c>
      <c r="X153" s="24">
        <v>3000</v>
      </c>
      <c r="Y153" s="24">
        <v>500</v>
      </c>
      <c r="Z153" s="24">
        <v>552</v>
      </c>
      <c r="AA153" s="24">
        <v>488</v>
      </c>
      <c r="AB153" s="24">
        <v>1040</v>
      </c>
      <c r="AC153" s="24">
        <v>1040</v>
      </c>
    </row>
    <row r="154" spans="1:29" x14ac:dyDescent="0.25">
      <c r="A154" s="15" t="s">
        <v>217</v>
      </c>
      <c r="B154" s="15" t="s">
        <v>392</v>
      </c>
      <c r="C154" s="15" t="s">
        <v>479</v>
      </c>
      <c r="D154" s="15" t="s">
        <v>225</v>
      </c>
      <c r="E154" s="15" t="s">
        <v>381</v>
      </c>
      <c r="F154" s="15" t="s">
        <v>212</v>
      </c>
      <c r="G154" s="15" t="s">
        <v>385</v>
      </c>
      <c r="H154" s="15" t="s">
        <v>176</v>
      </c>
      <c r="I154" s="15" t="s">
        <v>213</v>
      </c>
      <c r="J154" s="15" t="s">
        <v>58</v>
      </c>
      <c r="K154" s="15" t="s">
        <v>148</v>
      </c>
      <c r="L154" s="15" t="s">
        <v>345</v>
      </c>
      <c r="M154" s="27">
        <v>43738</v>
      </c>
      <c r="N154" s="27">
        <v>43921</v>
      </c>
      <c r="O154" s="51">
        <v>2020</v>
      </c>
      <c r="P154" s="27">
        <v>44104</v>
      </c>
      <c r="Q154" s="15">
        <v>2200000</v>
      </c>
      <c r="R154" s="15">
        <v>1400000</v>
      </c>
      <c r="S154" s="15" t="s">
        <v>202</v>
      </c>
      <c r="T154" s="15" t="s">
        <v>202</v>
      </c>
      <c r="U154" s="15">
        <v>2020</v>
      </c>
      <c r="V154" s="15" t="s">
        <v>747</v>
      </c>
      <c r="W154" s="15">
        <v>401</v>
      </c>
      <c r="X154" s="24">
        <v>3600</v>
      </c>
      <c r="Y154" s="24">
        <v>600</v>
      </c>
      <c r="Z154" s="24">
        <v>663</v>
      </c>
      <c r="AA154" s="24">
        <v>586</v>
      </c>
      <c r="AB154" s="24">
        <v>1248</v>
      </c>
      <c r="AC154" s="24">
        <v>1248</v>
      </c>
    </row>
    <row r="155" spans="1:29" x14ac:dyDescent="0.25">
      <c r="A155" s="15" t="s">
        <v>217</v>
      </c>
      <c r="B155" s="15" t="s">
        <v>392</v>
      </c>
      <c r="C155" s="15" t="s">
        <v>479</v>
      </c>
      <c r="D155" s="15" t="s">
        <v>225</v>
      </c>
      <c r="E155" s="15" t="s">
        <v>381</v>
      </c>
      <c r="F155" s="15" t="s">
        <v>212</v>
      </c>
      <c r="G155" s="15" t="s">
        <v>385</v>
      </c>
      <c r="H155" s="15" t="s">
        <v>176</v>
      </c>
      <c r="I155" s="15" t="s">
        <v>213</v>
      </c>
      <c r="J155" s="15" t="s">
        <v>58</v>
      </c>
      <c r="K155" s="15" t="s">
        <v>148</v>
      </c>
      <c r="L155" s="15" t="s">
        <v>345</v>
      </c>
      <c r="M155" s="27">
        <v>43738</v>
      </c>
      <c r="N155" s="27">
        <v>43921</v>
      </c>
      <c r="O155" s="51">
        <v>2020</v>
      </c>
      <c r="P155" s="27">
        <v>44104</v>
      </c>
      <c r="Q155" s="15">
        <v>2200000</v>
      </c>
      <c r="R155" s="15">
        <v>1400000</v>
      </c>
      <c r="S155" s="15" t="s">
        <v>202</v>
      </c>
      <c r="T155" s="15" t="s">
        <v>202</v>
      </c>
      <c r="U155" s="15">
        <v>2020</v>
      </c>
      <c r="V155" s="15" t="s">
        <v>747</v>
      </c>
      <c r="W155" s="15">
        <v>402</v>
      </c>
      <c r="X155" s="24">
        <v>3600</v>
      </c>
      <c r="Y155" s="24">
        <v>600</v>
      </c>
      <c r="Z155" s="24">
        <v>663</v>
      </c>
      <c r="AA155" s="24">
        <v>586</v>
      </c>
      <c r="AB155" s="24">
        <v>1248</v>
      </c>
      <c r="AC155" s="24">
        <v>1248</v>
      </c>
    </row>
    <row r="156" spans="1:29" x14ac:dyDescent="0.25">
      <c r="A156" s="15" t="s">
        <v>217</v>
      </c>
      <c r="B156" s="15" t="s">
        <v>392</v>
      </c>
      <c r="C156" s="15" t="s">
        <v>479</v>
      </c>
      <c r="D156" s="15" t="s">
        <v>225</v>
      </c>
      <c r="E156" s="15" t="s">
        <v>381</v>
      </c>
      <c r="F156" s="15" t="s">
        <v>212</v>
      </c>
      <c r="G156" s="15" t="s">
        <v>385</v>
      </c>
      <c r="H156" s="15" t="s">
        <v>176</v>
      </c>
      <c r="I156" s="15" t="s">
        <v>213</v>
      </c>
      <c r="J156" s="15" t="s">
        <v>58</v>
      </c>
      <c r="K156" s="15" t="s">
        <v>148</v>
      </c>
      <c r="L156" s="15" t="s">
        <v>345</v>
      </c>
      <c r="M156" s="27">
        <v>43738</v>
      </c>
      <c r="N156" s="27">
        <v>43890</v>
      </c>
      <c r="O156" s="51">
        <v>2020</v>
      </c>
      <c r="P156" s="27">
        <v>44104</v>
      </c>
      <c r="Q156" s="15">
        <v>2200000</v>
      </c>
      <c r="R156" s="15">
        <v>1400000</v>
      </c>
      <c r="S156" s="15" t="s">
        <v>202</v>
      </c>
      <c r="T156" s="15" t="s">
        <v>202</v>
      </c>
      <c r="U156" s="15">
        <v>2020</v>
      </c>
      <c r="V156" s="15" t="s">
        <v>747</v>
      </c>
      <c r="W156" s="15">
        <v>403</v>
      </c>
      <c r="X156" s="24">
        <v>3600</v>
      </c>
      <c r="Y156" s="24">
        <v>600</v>
      </c>
      <c r="Z156" s="24">
        <v>663</v>
      </c>
      <c r="AA156" s="24">
        <v>586</v>
      </c>
      <c r="AB156" s="24">
        <v>1248</v>
      </c>
      <c r="AC156" s="24">
        <v>1248</v>
      </c>
    </row>
    <row r="157" spans="1:29" x14ac:dyDescent="0.25">
      <c r="A157" s="15" t="s">
        <v>217</v>
      </c>
      <c r="B157" s="15" t="s">
        <v>392</v>
      </c>
      <c r="C157" s="15" t="s">
        <v>479</v>
      </c>
      <c r="D157" s="15" t="s">
        <v>225</v>
      </c>
      <c r="E157" s="15" t="s">
        <v>381</v>
      </c>
      <c r="F157" s="15" t="s">
        <v>212</v>
      </c>
      <c r="G157" s="15" t="s">
        <v>385</v>
      </c>
      <c r="H157" s="15" t="s">
        <v>176</v>
      </c>
      <c r="I157" s="15" t="s">
        <v>213</v>
      </c>
      <c r="J157" s="15" t="s">
        <v>58</v>
      </c>
      <c r="K157" s="15" t="s">
        <v>148</v>
      </c>
      <c r="L157" s="15" t="s">
        <v>345</v>
      </c>
      <c r="M157" s="27">
        <v>43738</v>
      </c>
      <c r="N157" s="27">
        <v>43890</v>
      </c>
      <c r="O157" s="51">
        <v>2020</v>
      </c>
      <c r="P157" s="27">
        <v>44104</v>
      </c>
      <c r="Q157" s="15">
        <v>2200000</v>
      </c>
      <c r="R157" s="15">
        <v>1400000</v>
      </c>
      <c r="S157" s="15" t="s">
        <v>202</v>
      </c>
      <c r="T157" s="15" t="s">
        <v>202</v>
      </c>
      <c r="U157" s="15">
        <v>2020</v>
      </c>
      <c r="V157" s="15" t="s">
        <v>747</v>
      </c>
      <c r="W157" s="15">
        <v>404</v>
      </c>
      <c r="X157" s="24">
        <v>3000</v>
      </c>
      <c r="Y157" s="24">
        <v>500</v>
      </c>
      <c r="Z157" s="24">
        <v>552</v>
      </c>
      <c r="AA157" s="24">
        <v>488</v>
      </c>
      <c r="AB157" s="24">
        <v>1040</v>
      </c>
      <c r="AC157" s="24">
        <v>1040</v>
      </c>
    </row>
    <row r="158" spans="1:29" x14ac:dyDescent="0.25">
      <c r="A158" s="15" t="s">
        <v>217</v>
      </c>
      <c r="B158" s="15" t="s">
        <v>392</v>
      </c>
      <c r="C158" s="15" t="s">
        <v>477</v>
      </c>
      <c r="D158" s="15" t="s">
        <v>225</v>
      </c>
      <c r="E158" s="15" t="s">
        <v>381</v>
      </c>
      <c r="F158" s="15" t="s">
        <v>212</v>
      </c>
      <c r="G158" s="15" t="s">
        <v>385</v>
      </c>
      <c r="H158" s="15" t="s">
        <v>176</v>
      </c>
      <c r="I158" s="15" t="s">
        <v>213</v>
      </c>
      <c r="J158" s="15" t="s">
        <v>58</v>
      </c>
      <c r="K158" s="15" t="s">
        <v>148</v>
      </c>
      <c r="L158" s="15" t="s">
        <v>345</v>
      </c>
      <c r="M158" s="27">
        <v>43738</v>
      </c>
      <c r="N158" s="27">
        <v>43921</v>
      </c>
      <c r="O158" s="51">
        <v>2020</v>
      </c>
      <c r="P158" s="27">
        <v>44104</v>
      </c>
      <c r="Q158" s="15">
        <v>2200000</v>
      </c>
      <c r="R158" s="15">
        <v>1400000</v>
      </c>
      <c r="S158" s="15" t="s">
        <v>202</v>
      </c>
      <c r="T158" s="15" t="s">
        <v>202</v>
      </c>
      <c r="U158" s="15">
        <v>2020</v>
      </c>
      <c r="V158" s="15" t="s">
        <v>748</v>
      </c>
      <c r="W158" s="15">
        <v>410</v>
      </c>
      <c r="X158" s="24">
        <v>6000</v>
      </c>
      <c r="Y158" s="24">
        <v>1000</v>
      </c>
      <c r="Z158" s="24">
        <v>1105</v>
      </c>
      <c r="AA158" s="24">
        <v>977</v>
      </c>
      <c r="AB158" s="24">
        <v>2080</v>
      </c>
      <c r="AC158" s="24">
        <v>2080</v>
      </c>
    </row>
    <row r="159" spans="1:29" x14ac:dyDescent="0.25">
      <c r="A159" s="15" t="s">
        <v>217</v>
      </c>
      <c r="B159" s="15" t="s">
        <v>392</v>
      </c>
      <c r="C159" s="15" t="s">
        <v>477</v>
      </c>
      <c r="D159" s="15" t="s">
        <v>225</v>
      </c>
      <c r="E159" s="15" t="s">
        <v>381</v>
      </c>
      <c r="F159" s="15" t="s">
        <v>212</v>
      </c>
      <c r="G159" s="15" t="s">
        <v>385</v>
      </c>
      <c r="H159" s="15" t="s">
        <v>176</v>
      </c>
      <c r="I159" s="15" t="s">
        <v>213</v>
      </c>
      <c r="J159" s="15" t="s">
        <v>58</v>
      </c>
      <c r="K159" s="15" t="s">
        <v>148</v>
      </c>
      <c r="L159" s="15" t="s">
        <v>345</v>
      </c>
      <c r="M159" s="27">
        <v>43738</v>
      </c>
      <c r="N159" s="27">
        <v>43890</v>
      </c>
      <c r="O159" s="51">
        <v>2020</v>
      </c>
      <c r="P159" s="27">
        <v>44104</v>
      </c>
      <c r="Q159" s="15">
        <v>2200000</v>
      </c>
      <c r="R159" s="15">
        <v>1400000</v>
      </c>
      <c r="S159" s="15" t="s">
        <v>202</v>
      </c>
      <c r="T159" s="15" t="s">
        <v>202</v>
      </c>
      <c r="U159" s="15">
        <v>2020</v>
      </c>
      <c r="V159" s="15" t="s">
        <v>748</v>
      </c>
      <c r="W159" s="15">
        <v>406</v>
      </c>
      <c r="X159" s="24">
        <v>3564</v>
      </c>
      <c r="Y159" s="24">
        <v>609</v>
      </c>
      <c r="Z159" s="24">
        <v>656</v>
      </c>
      <c r="AA159" s="24">
        <v>580</v>
      </c>
      <c r="AB159" s="24">
        <v>1235</v>
      </c>
      <c r="AC159" s="24">
        <v>1235</v>
      </c>
    </row>
    <row r="160" spans="1:29" x14ac:dyDescent="0.25">
      <c r="A160" s="15" t="s">
        <v>217</v>
      </c>
      <c r="B160" s="15" t="s">
        <v>392</v>
      </c>
      <c r="C160" s="15" t="s">
        <v>477</v>
      </c>
      <c r="D160" s="15" t="s">
        <v>225</v>
      </c>
      <c r="E160" s="15" t="s">
        <v>381</v>
      </c>
      <c r="F160" s="15" t="s">
        <v>212</v>
      </c>
      <c r="G160" s="15" t="s">
        <v>385</v>
      </c>
      <c r="H160" s="15" t="s">
        <v>176</v>
      </c>
      <c r="I160" s="15" t="s">
        <v>213</v>
      </c>
      <c r="J160" s="15" t="s">
        <v>58</v>
      </c>
      <c r="K160" s="15" t="s">
        <v>148</v>
      </c>
      <c r="L160" s="15" t="s">
        <v>345</v>
      </c>
      <c r="M160" s="27">
        <v>43738</v>
      </c>
      <c r="N160" s="27">
        <v>43890</v>
      </c>
      <c r="O160" s="51">
        <v>2020</v>
      </c>
      <c r="P160" s="27">
        <v>44104</v>
      </c>
      <c r="Q160" s="15">
        <v>2200000</v>
      </c>
      <c r="R160" s="15">
        <v>1400000</v>
      </c>
      <c r="S160" s="15" t="s">
        <v>202</v>
      </c>
      <c r="T160" s="15" t="s">
        <v>202</v>
      </c>
      <c r="U160" s="15">
        <v>2020</v>
      </c>
      <c r="V160" s="15" t="s">
        <v>748</v>
      </c>
      <c r="W160" s="15">
        <v>407</v>
      </c>
      <c r="X160" s="24">
        <v>876</v>
      </c>
      <c r="Y160" s="24">
        <v>146</v>
      </c>
      <c r="Z160" s="24">
        <v>161</v>
      </c>
      <c r="AA160" s="24">
        <v>143</v>
      </c>
      <c r="AB160" s="24">
        <v>304</v>
      </c>
      <c r="AC160" s="24">
        <v>304</v>
      </c>
    </row>
    <row r="161" spans="1:29" x14ac:dyDescent="0.25">
      <c r="A161" s="15" t="s">
        <v>217</v>
      </c>
      <c r="B161" s="15" t="s">
        <v>392</v>
      </c>
      <c r="C161" s="15" t="s">
        <v>477</v>
      </c>
      <c r="D161" s="15" t="s">
        <v>225</v>
      </c>
      <c r="E161" s="15" t="s">
        <v>381</v>
      </c>
      <c r="F161" s="15" t="s">
        <v>212</v>
      </c>
      <c r="G161" s="15" t="s">
        <v>385</v>
      </c>
      <c r="H161" s="15" t="s">
        <v>176</v>
      </c>
      <c r="I161" s="15" t="s">
        <v>213</v>
      </c>
      <c r="J161" s="15" t="s">
        <v>58</v>
      </c>
      <c r="K161" s="15" t="s">
        <v>148</v>
      </c>
      <c r="L161" s="15" t="s">
        <v>345</v>
      </c>
      <c r="M161" s="27">
        <v>43738</v>
      </c>
      <c r="N161" s="27">
        <v>43890</v>
      </c>
      <c r="O161" s="51">
        <v>2020</v>
      </c>
      <c r="P161" s="27">
        <v>44104</v>
      </c>
      <c r="Q161" s="15">
        <v>2200000</v>
      </c>
      <c r="R161" s="15">
        <v>1400000</v>
      </c>
      <c r="S161" s="15" t="s">
        <v>202</v>
      </c>
      <c r="T161" s="15" t="s">
        <v>202</v>
      </c>
      <c r="U161" s="15">
        <v>2020</v>
      </c>
      <c r="V161" s="15" t="s">
        <v>748</v>
      </c>
      <c r="W161" s="15">
        <v>408</v>
      </c>
      <c r="X161" s="24">
        <v>816</v>
      </c>
      <c r="Y161" s="24">
        <v>136</v>
      </c>
      <c r="Z161" s="24">
        <v>150</v>
      </c>
      <c r="AA161" s="24">
        <v>133</v>
      </c>
      <c r="AB161" s="24">
        <v>283</v>
      </c>
      <c r="AC161" s="24">
        <v>283</v>
      </c>
    </row>
    <row r="162" spans="1:29" x14ac:dyDescent="0.25">
      <c r="A162" s="15" t="s">
        <v>217</v>
      </c>
      <c r="B162" s="15" t="s">
        <v>392</v>
      </c>
      <c r="C162" s="15" t="s">
        <v>477</v>
      </c>
      <c r="D162" s="15" t="s">
        <v>225</v>
      </c>
      <c r="E162" s="15" t="s">
        <v>381</v>
      </c>
      <c r="F162" s="15" t="s">
        <v>212</v>
      </c>
      <c r="G162" s="15" t="s">
        <v>385</v>
      </c>
      <c r="H162" s="15" t="s">
        <v>176</v>
      </c>
      <c r="I162" s="15" t="s">
        <v>213</v>
      </c>
      <c r="J162" s="15" t="s">
        <v>58</v>
      </c>
      <c r="K162" s="15" t="s">
        <v>148</v>
      </c>
      <c r="L162" s="15" t="s">
        <v>345</v>
      </c>
      <c r="M162" s="27">
        <v>43738</v>
      </c>
      <c r="N162" s="27">
        <v>43890</v>
      </c>
      <c r="O162" s="51">
        <v>2020</v>
      </c>
      <c r="P162" s="27">
        <v>44104</v>
      </c>
      <c r="Q162" s="15">
        <v>2200000</v>
      </c>
      <c r="R162" s="15">
        <v>1400000</v>
      </c>
      <c r="S162" s="15" t="s">
        <v>202</v>
      </c>
      <c r="T162" s="15" t="s">
        <v>202</v>
      </c>
      <c r="U162" s="15">
        <v>2020</v>
      </c>
      <c r="V162" s="15" t="s">
        <v>748</v>
      </c>
      <c r="W162" s="15">
        <v>409</v>
      </c>
      <c r="X162" s="24">
        <v>654</v>
      </c>
      <c r="Y162" s="24">
        <v>109</v>
      </c>
      <c r="Z162" s="24">
        <v>120</v>
      </c>
      <c r="AA162" s="24">
        <v>106</v>
      </c>
      <c r="AB162" s="24">
        <v>227</v>
      </c>
      <c r="AC162" s="24">
        <v>227</v>
      </c>
    </row>
    <row r="163" spans="1:29" x14ac:dyDescent="0.25">
      <c r="A163" s="15" t="s">
        <v>217</v>
      </c>
      <c r="B163" s="15" t="s">
        <v>392</v>
      </c>
      <c r="C163" s="15" t="s">
        <v>478</v>
      </c>
      <c r="D163" s="15" t="s">
        <v>225</v>
      </c>
      <c r="E163" s="15" t="s">
        <v>381</v>
      </c>
      <c r="F163" s="15" t="s">
        <v>212</v>
      </c>
      <c r="G163" s="15" t="s">
        <v>385</v>
      </c>
      <c r="H163" s="15" t="s">
        <v>176</v>
      </c>
      <c r="I163" s="15" t="s">
        <v>213</v>
      </c>
      <c r="J163" s="15" t="s">
        <v>58</v>
      </c>
      <c r="K163" s="15" t="s">
        <v>148</v>
      </c>
      <c r="L163" s="15" t="s">
        <v>345</v>
      </c>
      <c r="M163" s="27">
        <v>43555</v>
      </c>
      <c r="N163" s="27">
        <v>43677</v>
      </c>
      <c r="O163" s="51">
        <v>2019</v>
      </c>
      <c r="P163" s="27">
        <v>44104</v>
      </c>
      <c r="Q163" s="15">
        <v>2300000</v>
      </c>
      <c r="R163" s="15">
        <v>1600000</v>
      </c>
      <c r="S163" s="15" t="s">
        <v>668</v>
      </c>
      <c r="T163" s="15" t="s">
        <v>668</v>
      </c>
      <c r="U163" s="15">
        <v>2019</v>
      </c>
      <c r="V163" s="15" t="s">
        <v>747</v>
      </c>
      <c r="W163" s="15">
        <v>92</v>
      </c>
      <c r="X163" s="24">
        <v>24</v>
      </c>
      <c r="Y163" s="24">
        <v>4</v>
      </c>
      <c r="Z163" s="24">
        <v>4</v>
      </c>
      <c r="AA163" s="24">
        <v>6</v>
      </c>
      <c r="AB163" s="24">
        <v>6</v>
      </c>
      <c r="AC163" s="24">
        <v>6</v>
      </c>
    </row>
    <row r="164" spans="1:29" x14ac:dyDescent="0.25">
      <c r="A164" s="15" t="s">
        <v>217</v>
      </c>
      <c r="B164" s="15" t="s">
        <v>392</v>
      </c>
      <c r="C164" s="15" t="s">
        <v>478</v>
      </c>
      <c r="D164" s="15" t="s">
        <v>225</v>
      </c>
      <c r="E164" s="15" t="s">
        <v>381</v>
      </c>
      <c r="F164" s="15" t="s">
        <v>212</v>
      </c>
      <c r="G164" s="15" t="s">
        <v>385</v>
      </c>
      <c r="H164" s="15" t="s">
        <v>176</v>
      </c>
      <c r="I164" s="15" t="s">
        <v>213</v>
      </c>
      <c r="J164" s="15" t="s">
        <v>58</v>
      </c>
      <c r="K164" s="15" t="s">
        <v>148</v>
      </c>
      <c r="L164" s="15" t="s">
        <v>345</v>
      </c>
      <c r="M164" s="27">
        <v>43555</v>
      </c>
      <c r="N164" s="27">
        <v>43677</v>
      </c>
      <c r="O164" s="51">
        <v>2019</v>
      </c>
      <c r="P164" s="27">
        <v>44104</v>
      </c>
      <c r="Q164" s="15">
        <v>2300000</v>
      </c>
      <c r="R164" s="15">
        <v>1600000</v>
      </c>
      <c r="S164" s="15" t="s">
        <v>668</v>
      </c>
      <c r="T164" s="15" t="s">
        <v>668</v>
      </c>
      <c r="U164" s="15">
        <v>2019</v>
      </c>
      <c r="V164" s="15" t="s">
        <v>747</v>
      </c>
      <c r="W164" s="15">
        <v>93</v>
      </c>
      <c r="X164" s="24">
        <v>24</v>
      </c>
      <c r="Y164" s="24">
        <v>4</v>
      </c>
      <c r="Z164" s="24">
        <v>4</v>
      </c>
      <c r="AA164" s="24">
        <v>7</v>
      </c>
      <c r="AB164" s="24">
        <v>7</v>
      </c>
      <c r="AC164" s="24">
        <v>7</v>
      </c>
    </row>
    <row r="165" spans="1:29" x14ac:dyDescent="0.25">
      <c r="A165" s="15" t="s">
        <v>217</v>
      </c>
      <c r="B165" s="15" t="s">
        <v>392</v>
      </c>
      <c r="C165" s="15" t="s">
        <v>478</v>
      </c>
      <c r="D165" s="15" t="s">
        <v>225</v>
      </c>
      <c r="E165" s="15" t="s">
        <v>381</v>
      </c>
      <c r="F165" s="15" t="s">
        <v>212</v>
      </c>
      <c r="G165" s="15" t="s">
        <v>385</v>
      </c>
      <c r="H165" s="15" t="s">
        <v>176</v>
      </c>
      <c r="I165" s="15" t="s">
        <v>213</v>
      </c>
      <c r="J165" s="15" t="s">
        <v>58</v>
      </c>
      <c r="K165" s="15" t="s">
        <v>148</v>
      </c>
      <c r="L165" s="15" t="s">
        <v>345</v>
      </c>
      <c r="M165" s="27">
        <v>43555</v>
      </c>
      <c r="N165" s="27">
        <v>43677</v>
      </c>
      <c r="O165" s="51">
        <v>2019</v>
      </c>
      <c r="P165" s="27">
        <v>44104</v>
      </c>
      <c r="Q165" s="15">
        <v>2300000</v>
      </c>
      <c r="R165" s="15">
        <v>1600000</v>
      </c>
      <c r="S165" s="15" t="s">
        <v>668</v>
      </c>
      <c r="T165" s="15" t="s">
        <v>668</v>
      </c>
      <c r="U165" s="15">
        <v>2019</v>
      </c>
      <c r="V165" s="15" t="s">
        <v>747</v>
      </c>
      <c r="W165" s="15">
        <v>94</v>
      </c>
      <c r="X165" s="24">
        <v>24</v>
      </c>
      <c r="Y165" s="24">
        <v>4</v>
      </c>
      <c r="Z165" s="24">
        <v>5</v>
      </c>
      <c r="AA165" s="24">
        <v>3</v>
      </c>
      <c r="AB165" s="24">
        <v>6</v>
      </c>
      <c r="AC165" s="24">
        <v>6</v>
      </c>
    </row>
    <row r="166" spans="1:29" x14ac:dyDescent="0.25">
      <c r="A166" s="15" t="s">
        <v>217</v>
      </c>
      <c r="B166" s="15" t="s">
        <v>392</v>
      </c>
      <c r="C166" s="15" t="s">
        <v>478</v>
      </c>
      <c r="D166" s="15" t="s">
        <v>225</v>
      </c>
      <c r="E166" s="15" t="s">
        <v>381</v>
      </c>
      <c r="F166" s="15" t="s">
        <v>212</v>
      </c>
      <c r="G166" s="15" t="s">
        <v>385</v>
      </c>
      <c r="H166" s="15" t="s">
        <v>176</v>
      </c>
      <c r="I166" s="15" t="s">
        <v>213</v>
      </c>
      <c r="J166" s="15" t="s">
        <v>58</v>
      </c>
      <c r="K166" s="15" t="s">
        <v>148</v>
      </c>
      <c r="L166" s="15" t="s">
        <v>345</v>
      </c>
      <c r="M166" s="27">
        <v>43555</v>
      </c>
      <c r="N166" s="27">
        <v>43677</v>
      </c>
      <c r="O166" s="51">
        <v>2019</v>
      </c>
      <c r="P166" s="27">
        <v>44104</v>
      </c>
      <c r="Q166" s="15">
        <v>2300000</v>
      </c>
      <c r="R166" s="15">
        <v>1600000</v>
      </c>
      <c r="S166" s="15" t="s">
        <v>668</v>
      </c>
      <c r="T166" s="15" t="s">
        <v>668</v>
      </c>
      <c r="U166" s="15">
        <v>2019</v>
      </c>
      <c r="V166" s="15" t="s">
        <v>747</v>
      </c>
      <c r="W166" s="15">
        <v>95</v>
      </c>
      <c r="X166" s="24">
        <v>24</v>
      </c>
      <c r="Y166" s="24">
        <v>4</v>
      </c>
      <c r="Z166" s="24">
        <v>4</v>
      </c>
      <c r="AA166" s="24">
        <v>5</v>
      </c>
      <c r="AB166" s="24">
        <v>8</v>
      </c>
      <c r="AC166" s="24">
        <v>8</v>
      </c>
    </row>
    <row r="167" spans="1:29" x14ac:dyDescent="0.25">
      <c r="A167" s="15" t="s">
        <v>217</v>
      </c>
      <c r="B167" s="15" t="s">
        <v>392</v>
      </c>
      <c r="C167" s="15" t="s">
        <v>478</v>
      </c>
      <c r="D167" s="15" t="s">
        <v>225</v>
      </c>
      <c r="E167" s="15" t="s">
        <v>381</v>
      </c>
      <c r="F167" s="15" t="s">
        <v>212</v>
      </c>
      <c r="G167" s="15" t="s">
        <v>385</v>
      </c>
      <c r="H167" s="15" t="s">
        <v>176</v>
      </c>
      <c r="I167" s="15" t="s">
        <v>213</v>
      </c>
      <c r="J167" s="15" t="s">
        <v>58</v>
      </c>
      <c r="K167" s="15" t="s">
        <v>148</v>
      </c>
      <c r="L167" s="15" t="s">
        <v>345</v>
      </c>
      <c r="M167" s="27">
        <v>43555</v>
      </c>
      <c r="N167" s="27">
        <v>43677</v>
      </c>
      <c r="O167" s="51">
        <v>2019</v>
      </c>
      <c r="P167" s="27">
        <v>44104</v>
      </c>
      <c r="Q167" s="15">
        <v>2300000</v>
      </c>
      <c r="R167" s="15">
        <v>1600000</v>
      </c>
      <c r="S167" s="15" t="s">
        <v>668</v>
      </c>
      <c r="T167" s="15" t="s">
        <v>668</v>
      </c>
      <c r="U167" s="15">
        <v>2019</v>
      </c>
      <c r="V167" s="15" t="s">
        <v>747</v>
      </c>
      <c r="W167" s="15">
        <v>96</v>
      </c>
      <c r="X167" s="24">
        <v>24</v>
      </c>
      <c r="Y167" s="24">
        <v>4</v>
      </c>
      <c r="Z167" s="24">
        <v>5</v>
      </c>
      <c r="AA167" s="24">
        <v>6</v>
      </c>
      <c r="AB167" s="24">
        <v>7</v>
      </c>
      <c r="AC167" s="24">
        <v>7</v>
      </c>
    </row>
    <row r="168" spans="1:29" x14ac:dyDescent="0.25">
      <c r="A168" s="15" t="s">
        <v>217</v>
      </c>
      <c r="B168" s="15" t="s">
        <v>392</v>
      </c>
      <c r="C168" s="15" t="s">
        <v>478</v>
      </c>
      <c r="D168" s="15" t="s">
        <v>225</v>
      </c>
      <c r="E168" s="15" t="s">
        <v>194</v>
      </c>
      <c r="F168" s="15" t="s">
        <v>212</v>
      </c>
      <c r="G168" s="15" t="s">
        <v>892</v>
      </c>
      <c r="H168" s="15" t="s">
        <v>176</v>
      </c>
      <c r="I168" s="15" t="s">
        <v>213</v>
      </c>
      <c r="J168" s="15" t="s">
        <v>58</v>
      </c>
      <c r="K168" s="15" t="s">
        <v>148</v>
      </c>
      <c r="L168" s="15" t="s">
        <v>345</v>
      </c>
      <c r="M168" s="27">
        <v>43738</v>
      </c>
      <c r="N168" s="27">
        <v>44074</v>
      </c>
      <c r="O168" s="51">
        <v>2020</v>
      </c>
      <c r="P168" s="27">
        <v>44104</v>
      </c>
      <c r="Q168" s="15">
        <v>2200000</v>
      </c>
      <c r="R168" s="15">
        <v>1400000</v>
      </c>
      <c r="S168" s="15" t="s">
        <v>201</v>
      </c>
      <c r="T168" s="15" t="s">
        <v>202</v>
      </c>
      <c r="U168" s="15">
        <v>2020</v>
      </c>
      <c r="V168" s="15" t="s">
        <v>747</v>
      </c>
      <c r="W168" s="15">
        <v>411</v>
      </c>
      <c r="X168" s="24">
        <v>108</v>
      </c>
      <c r="Y168" s="24">
        <v>18</v>
      </c>
      <c r="Z168" s="24">
        <v>20</v>
      </c>
      <c r="AA168" s="24">
        <v>18</v>
      </c>
      <c r="AB168" s="24">
        <v>37</v>
      </c>
      <c r="AC168" s="24">
        <v>37</v>
      </c>
    </row>
    <row r="169" spans="1:29" x14ac:dyDescent="0.25">
      <c r="A169" s="15" t="s">
        <v>338</v>
      </c>
      <c r="B169" s="15" t="s">
        <v>338</v>
      </c>
      <c r="C169" s="15" t="s">
        <v>479</v>
      </c>
      <c r="D169" s="15" t="s">
        <v>219</v>
      </c>
      <c r="E169" s="15" t="s">
        <v>380</v>
      </c>
      <c r="F169" s="15" t="s">
        <v>212</v>
      </c>
      <c r="G169" s="15" t="s">
        <v>384</v>
      </c>
      <c r="H169" s="15" t="s">
        <v>176</v>
      </c>
      <c r="I169" s="15" t="s">
        <v>213</v>
      </c>
      <c r="J169" s="15" t="s">
        <v>143</v>
      </c>
      <c r="K169" s="15" t="s">
        <v>110</v>
      </c>
      <c r="L169" s="15" t="s">
        <v>345</v>
      </c>
      <c r="M169" s="27">
        <v>43616</v>
      </c>
      <c r="N169" s="27">
        <v>43708</v>
      </c>
      <c r="O169" s="51">
        <v>2019</v>
      </c>
      <c r="P169" s="27">
        <v>44104</v>
      </c>
      <c r="Q169" s="15">
        <v>2300000</v>
      </c>
      <c r="R169" s="15">
        <v>1600000</v>
      </c>
      <c r="S169" s="15" t="s">
        <v>668</v>
      </c>
      <c r="T169" s="15" t="s">
        <v>668</v>
      </c>
      <c r="U169" s="15">
        <v>2019</v>
      </c>
      <c r="V169" s="15" t="s">
        <v>747</v>
      </c>
      <c r="W169" s="15">
        <v>112</v>
      </c>
      <c r="X169" s="24">
        <v>600</v>
      </c>
      <c r="Y169" s="24">
        <v>100</v>
      </c>
      <c r="Z169" s="24">
        <v>180</v>
      </c>
      <c r="AA169" s="24">
        <v>240</v>
      </c>
      <c r="AB169" s="24">
        <v>90</v>
      </c>
      <c r="AC169" s="24">
        <v>90</v>
      </c>
    </row>
    <row r="170" spans="1:29" x14ac:dyDescent="0.25">
      <c r="A170" s="15" t="s">
        <v>338</v>
      </c>
      <c r="B170" s="15" t="s">
        <v>338</v>
      </c>
      <c r="C170" s="15" t="s">
        <v>479</v>
      </c>
      <c r="D170" s="15" t="s">
        <v>219</v>
      </c>
      <c r="E170" s="15" t="s">
        <v>380</v>
      </c>
      <c r="F170" s="15" t="s">
        <v>212</v>
      </c>
      <c r="G170" s="15" t="s">
        <v>384</v>
      </c>
      <c r="H170" s="15" t="s">
        <v>176</v>
      </c>
      <c r="I170" s="15" t="s">
        <v>213</v>
      </c>
      <c r="J170" s="15" t="s">
        <v>143</v>
      </c>
      <c r="K170" s="15" t="s">
        <v>86</v>
      </c>
      <c r="L170" s="15" t="s">
        <v>345</v>
      </c>
      <c r="M170" s="27">
        <v>43616</v>
      </c>
      <c r="N170" s="27">
        <v>43738</v>
      </c>
      <c r="O170" s="51">
        <v>2019</v>
      </c>
      <c r="P170" s="27">
        <v>44104</v>
      </c>
      <c r="Q170" s="15">
        <v>2300000</v>
      </c>
      <c r="R170" s="15">
        <v>1600000</v>
      </c>
      <c r="S170" s="15" t="s">
        <v>668</v>
      </c>
      <c r="T170" s="15" t="s">
        <v>668</v>
      </c>
      <c r="U170" s="15">
        <v>2019</v>
      </c>
      <c r="V170" s="15" t="s">
        <v>747</v>
      </c>
      <c r="W170" s="15">
        <v>122</v>
      </c>
      <c r="X170" s="24">
        <v>600</v>
      </c>
      <c r="Y170" s="24">
        <v>100</v>
      </c>
      <c r="Z170" s="24">
        <v>180</v>
      </c>
      <c r="AA170" s="24">
        <v>240</v>
      </c>
      <c r="AB170" s="24">
        <v>90</v>
      </c>
      <c r="AC170" s="24">
        <v>90</v>
      </c>
    </row>
    <row r="171" spans="1:29" x14ac:dyDescent="0.25">
      <c r="A171" s="15" t="s">
        <v>338</v>
      </c>
      <c r="B171" s="15" t="s">
        <v>338</v>
      </c>
      <c r="C171" s="15" t="s">
        <v>479</v>
      </c>
      <c r="D171" s="15" t="s">
        <v>219</v>
      </c>
      <c r="E171" s="15" t="s">
        <v>380</v>
      </c>
      <c r="F171" s="15" t="s">
        <v>212</v>
      </c>
      <c r="G171" s="15" t="s">
        <v>384</v>
      </c>
      <c r="H171" s="15" t="s">
        <v>176</v>
      </c>
      <c r="I171" s="15" t="s">
        <v>213</v>
      </c>
      <c r="J171" s="15" t="s">
        <v>82</v>
      </c>
      <c r="K171" s="15" t="s">
        <v>83</v>
      </c>
      <c r="L171" s="15" t="s">
        <v>345</v>
      </c>
      <c r="M171" s="27">
        <v>43465</v>
      </c>
      <c r="N171" s="27">
        <v>43555</v>
      </c>
      <c r="O171" s="51">
        <v>2019</v>
      </c>
      <c r="P171" s="27">
        <v>44104</v>
      </c>
      <c r="Q171" s="15">
        <v>2300000</v>
      </c>
      <c r="R171" s="15">
        <v>1600000</v>
      </c>
      <c r="S171" s="15" t="s">
        <v>668</v>
      </c>
      <c r="T171" s="15" t="s">
        <v>668</v>
      </c>
      <c r="U171" s="15">
        <v>2019</v>
      </c>
      <c r="V171" s="15" t="s">
        <v>747</v>
      </c>
      <c r="W171" s="15">
        <v>18</v>
      </c>
      <c r="X171" s="24">
        <v>1320</v>
      </c>
      <c r="Y171" s="24">
        <v>220</v>
      </c>
      <c r="Z171" s="24">
        <v>396</v>
      </c>
      <c r="AA171" s="24">
        <v>528</v>
      </c>
      <c r="AB171" s="24">
        <v>198</v>
      </c>
      <c r="AC171" s="24">
        <v>198</v>
      </c>
    </row>
    <row r="172" spans="1:29" x14ac:dyDescent="0.25">
      <c r="A172" s="15" t="s">
        <v>338</v>
      </c>
      <c r="B172" s="15" t="s">
        <v>338</v>
      </c>
      <c r="C172" s="15" t="s">
        <v>479</v>
      </c>
      <c r="D172" s="15" t="s">
        <v>219</v>
      </c>
      <c r="E172" s="15" t="s">
        <v>380</v>
      </c>
      <c r="F172" s="15" t="s">
        <v>212</v>
      </c>
      <c r="G172" s="15" t="s">
        <v>384</v>
      </c>
      <c r="H172" s="15" t="s">
        <v>176</v>
      </c>
      <c r="I172" s="15" t="s">
        <v>213</v>
      </c>
      <c r="J172" s="15" t="s">
        <v>149</v>
      </c>
      <c r="K172" s="15" t="s">
        <v>115</v>
      </c>
      <c r="L172" s="15" t="s">
        <v>345</v>
      </c>
      <c r="M172" s="27">
        <v>43465</v>
      </c>
      <c r="N172" s="27">
        <v>43524</v>
      </c>
      <c r="O172" s="51">
        <v>2019</v>
      </c>
      <c r="P172" s="27">
        <v>44104</v>
      </c>
      <c r="Q172" s="15">
        <v>2300000</v>
      </c>
      <c r="R172" s="15">
        <v>1600000</v>
      </c>
      <c r="S172" s="15" t="s">
        <v>668</v>
      </c>
      <c r="T172" s="15" t="s">
        <v>668</v>
      </c>
      <c r="U172" s="15">
        <v>2019</v>
      </c>
      <c r="V172" s="15" t="s">
        <v>747</v>
      </c>
      <c r="W172" s="15">
        <v>6</v>
      </c>
      <c r="X172" s="24">
        <v>600</v>
      </c>
      <c r="Y172" s="24">
        <v>100</v>
      </c>
      <c r="Z172" s="24">
        <v>180</v>
      </c>
      <c r="AA172" s="24">
        <v>240</v>
      </c>
      <c r="AB172" s="24">
        <v>90</v>
      </c>
      <c r="AC172" s="24">
        <v>90</v>
      </c>
    </row>
    <row r="173" spans="1:29" x14ac:dyDescent="0.25">
      <c r="A173" s="15" t="s">
        <v>338</v>
      </c>
      <c r="B173" s="15" t="s">
        <v>338</v>
      </c>
      <c r="C173" s="15" t="s">
        <v>479</v>
      </c>
      <c r="D173" s="15" t="s">
        <v>219</v>
      </c>
      <c r="E173" s="15" t="s">
        <v>380</v>
      </c>
      <c r="F173" s="15" t="s">
        <v>212</v>
      </c>
      <c r="G173" s="15" t="s">
        <v>385</v>
      </c>
      <c r="H173" s="15" t="s">
        <v>176</v>
      </c>
      <c r="I173" s="15" t="s">
        <v>213</v>
      </c>
      <c r="J173" s="15" t="s">
        <v>84</v>
      </c>
      <c r="K173" s="15" t="s">
        <v>85</v>
      </c>
      <c r="L173" s="15" t="s">
        <v>345</v>
      </c>
      <c r="M173" s="27">
        <v>43708</v>
      </c>
      <c r="N173" s="27">
        <v>43861</v>
      </c>
      <c r="O173" s="51">
        <v>2020</v>
      </c>
      <c r="P173" s="27">
        <v>44104</v>
      </c>
      <c r="Q173" s="15">
        <v>2200000</v>
      </c>
      <c r="R173" s="15">
        <v>1400000</v>
      </c>
      <c r="S173" s="15" t="s">
        <v>668</v>
      </c>
      <c r="T173" s="15" t="s">
        <v>668</v>
      </c>
      <c r="U173" s="15">
        <v>2020</v>
      </c>
      <c r="V173" s="15" t="s">
        <v>747</v>
      </c>
      <c r="W173" s="15">
        <v>325</v>
      </c>
      <c r="X173" s="24">
        <v>780</v>
      </c>
      <c r="Y173" s="24">
        <v>130</v>
      </c>
      <c r="Z173" s="24">
        <v>142</v>
      </c>
      <c r="AA173" s="24">
        <v>117</v>
      </c>
      <c r="AB173" s="24">
        <v>285</v>
      </c>
      <c r="AC173" s="24">
        <v>285</v>
      </c>
    </row>
    <row r="174" spans="1:29" x14ac:dyDescent="0.25">
      <c r="A174" s="15" t="s">
        <v>338</v>
      </c>
      <c r="B174" s="15" t="s">
        <v>338</v>
      </c>
      <c r="C174" s="15" t="s">
        <v>479</v>
      </c>
      <c r="D174" s="15" t="s">
        <v>219</v>
      </c>
      <c r="E174" s="15" t="s">
        <v>191</v>
      </c>
      <c r="F174" s="15" t="s">
        <v>212</v>
      </c>
      <c r="G174" s="15" t="s">
        <v>385</v>
      </c>
      <c r="H174" s="15" t="s">
        <v>176</v>
      </c>
      <c r="I174" s="15" t="s">
        <v>213</v>
      </c>
      <c r="J174" s="15" t="s">
        <v>88</v>
      </c>
      <c r="K174" s="15" t="s">
        <v>66</v>
      </c>
      <c r="L174" s="15" t="s">
        <v>345</v>
      </c>
      <c r="M174" s="27">
        <v>43799</v>
      </c>
      <c r="N174" s="27">
        <v>43890</v>
      </c>
      <c r="O174" s="51">
        <v>2020</v>
      </c>
      <c r="P174" s="27">
        <v>44104</v>
      </c>
      <c r="Q174" s="15">
        <v>2200000</v>
      </c>
      <c r="R174" s="15">
        <v>1400000</v>
      </c>
      <c r="S174" s="15" t="s">
        <v>668</v>
      </c>
      <c r="T174" s="15" t="s">
        <v>668</v>
      </c>
      <c r="U174" s="15">
        <v>2020</v>
      </c>
      <c r="V174" s="15" t="s">
        <v>747</v>
      </c>
      <c r="W174" s="15">
        <v>331</v>
      </c>
      <c r="X174" s="24">
        <v>900</v>
      </c>
      <c r="Y174" s="24">
        <v>150</v>
      </c>
      <c r="Z174" s="24">
        <v>135</v>
      </c>
      <c r="AA174" s="24">
        <v>134</v>
      </c>
      <c r="AB174" s="24">
        <v>316</v>
      </c>
      <c r="AC174" s="24">
        <v>316</v>
      </c>
    </row>
    <row r="175" spans="1:29" x14ac:dyDescent="0.25">
      <c r="A175" s="15" t="s">
        <v>338</v>
      </c>
      <c r="B175" s="15" t="s">
        <v>338</v>
      </c>
      <c r="C175" s="15" t="s">
        <v>479</v>
      </c>
      <c r="D175" s="15" t="s">
        <v>219</v>
      </c>
      <c r="E175" s="15" t="s">
        <v>191</v>
      </c>
      <c r="F175" s="15" t="s">
        <v>212</v>
      </c>
      <c r="G175" s="15" t="s">
        <v>385</v>
      </c>
      <c r="H175" s="15" t="s">
        <v>176</v>
      </c>
      <c r="I175" s="15" t="s">
        <v>213</v>
      </c>
      <c r="J175" s="15" t="s">
        <v>149</v>
      </c>
      <c r="K175" s="15" t="s">
        <v>115</v>
      </c>
      <c r="L175" s="15" t="s">
        <v>345</v>
      </c>
      <c r="M175" s="27">
        <v>43799</v>
      </c>
      <c r="N175" s="27">
        <v>43982</v>
      </c>
      <c r="O175" s="51">
        <v>2020</v>
      </c>
      <c r="P175" s="27">
        <v>44104</v>
      </c>
      <c r="Q175" s="15">
        <v>2200000</v>
      </c>
      <c r="R175" s="15">
        <v>1400000</v>
      </c>
      <c r="S175" s="15" t="s">
        <v>668</v>
      </c>
      <c r="T175" s="15" t="s">
        <v>668</v>
      </c>
      <c r="U175" s="15">
        <v>2020</v>
      </c>
      <c r="V175" s="15" t="s">
        <v>747</v>
      </c>
      <c r="W175" s="15">
        <v>335</v>
      </c>
      <c r="X175" s="24">
        <v>900</v>
      </c>
      <c r="Y175" s="24">
        <v>150</v>
      </c>
      <c r="Z175" s="24">
        <v>184</v>
      </c>
      <c r="AA175" s="24">
        <v>167</v>
      </c>
      <c r="AB175" s="24">
        <v>287</v>
      </c>
      <c r="AC175" s="24">
        <v>287</v>
      </c>
    </row>
    <row r="176" spans="1:29" x14ac:dyDescent="0.25">
      <c r="A176" s="15" t="s">
        <v>338</v>
      </c>
      <c r="B176" s="15" t="s">
        <v>338</v>
      </c>
      <c r="C176" s="15" t="s">
        <v>479</v>
      </c>
      <c r="D176" s="15" t="s">
        <v>219</v>
      </c>
      <c r="E176" s="15" t="s">
        <v>381</v>
      </c>
      <c r="F176" s="15" t="s">
        <v>292</v>
      </c>
      <c r="G176" s="15" t="s">
        <v>385</v>
      </c>
      <c r="H176" s="15" t="s">
        <v>176</v>
      </c>
      <c r="I176" s="15" t="s">
        <v>213</v>
      </c>
      <c r="J176" s="15" t="s">
        <v>143</v>
      </c>
      <c r="K176" s="15" t="s">
        <v>86</v>
      </c>
      <c r="L176" s="15" t="s">
        <v>345</v>
      </c>
      <c r="M176" s="27">
        <v>43982</v>
      </c>
      <c r="N176" s="27">
        <v>44316</v>
      </c>
      <c r="O176" s="51">
        <v>2021</v>
      </c>
      <c r="P176" s="27">
        <v>44104</v>
      </c>
      <c r="Q176" s="15">
        <v>2200000</v>
      </c>
      <c r="R176" s="15">
        <v>1400000</v>
      </c>
      <c r="S176" s="15" t="s">
        <v>668</v>
      </c>
      <c r="T176" s="15" t="s">
        <v>668</v>
      </c>
      <c r="U176" s="15">
        <v>2020</v>
      </c>
      <c r="V176" s="15" t="s">
        <v>747</v>
      </c>
      <c r="W176" s="15">
        <v>557</v>
      </c>
      <c r="X176" s="24">
        <v>1500</v>
      </c>
      <c r="Y176" s="24">
        <v>250</v>
      </c>
      <c r="Z176" s="24">
        <v>322</v>
      </c>
      <c r="AA176" s="24">
        <v>274</v>
      </c>
      <c r="AB176" s="24">
        <v>488</v>
      </c>
      <c r="AC176" s="24">
        <v>488</v>
      </c>
    </row>
    <row r="177" spans="1:29" x14ac:dyDescent="0.25">
      <c r="A177" s="15" t="s">
        <v>338</v>
      </c>
      <c r="B177" s="15" t="s">
        <v>338</v>
      </c>
      <c r="C177" s="15" t="s">
        <v>479</v>
      </c>
      <c r="D177" s="15" t="s">
        <v>204</v>
      </c>
      <c r="E177" s="15" t="s">
        <v>380</v>
      </c>
      <c r="F177" s="15" t="s">
        <v>212</v>
      </c>
      <c r="G177" s="15" t="s">
        <v>384</v>
      </c>
      <c r="H177" s="15" t="s">
        <v>176</v>
      </c>
      <c r="I177" s="15" t="s">
        <v>213</v>
      </c>
      <c r="J177" s="15" t="s">
        <v>88</v>
      </c>
      <c r="K177" s="15" t="s">
        <v>66</v>
      </c>
      <c r="L177" s="15" t="s">
        <v>345</v>
      </c>
      <c r="M177" s="27">
        <v>43799</v>
      </c>
      <c r="N177" s="27">
        <v>43830</v>
      </c>
      <c r="O177" s="51">
        <v>2019</v>
      </c>
      <c r="P177" s="27">
        <v>44104</v>
      </c>
      <c r="Q177" s="15">
        <v>2300000</v>
      </c>
      <c r="R177" s="15">
        <v>1600000</v>
      </c>
      <c r="S177" s="15" t="s">
        <v>668</v>
      </c>
      <c r="T177" s="15" t="s">
        <v>668</v>
      </c>
      <c r="U177" s="15">
        <v>2019</v>
      </c>
      <c r="V177" s="15" t="s">
        <v>747</v>
      </c>
      <c r="W177" s="15">
        <v>233</v>
      </c>
      <c r="X177" s="24">
        <v>12408</v>
      </c>
      <c r="Y177" s="24">
        <v>2068</v>
      </c>
      <c r="Z177" s="24">
        <v>2582</v>
      </c>
      <c r="AA177" s="24">
        <v>2503</v>
      </c>
      <c r="AB177" s="24">
        <v>3700</v>
      </c>
      <c r="AC177" s="24">
        <v>3700</v>
      </c>
    </row>
    <row r="178" spans="1:29" x14ac:dyDescent="0.25">
      <c r="A178" s="15" t="s">
        <v>338</v>
      </c>
      <c r="B178" s="15" t="s">
        <v>338</v>
      </c>
      <c r="C178" s="15" t="s">
        <v>477</v>
      </c>
      <c r="D178" s="15" t="s">
        <v>219</v>
      </c>
      <c r="E178" s="15" t="s">
        <v>380</v>
      </c>
      <c r="F178" s="15" t="s">
        <v>212</v>
      </c>
      <c r="G178" s="15" t="s">
        <v>384</v>
      </c>
      <c r="H178" s="15" t="s">
        <v>176</v>
      </c>
      <c r="I178" s="15" t="s">
        <v>213</v>
      </c>
      <c r="J178" s="15" t="s">
        <v>82</v>
      </c>
      <c r="K178" s="15" t="s">
        <v>83</v>
      </c>
      <c r="L178" s="15" t="s">
        <v>345</v>
      </c>
      <c r="M178" s="27">
        <v>43465</v>
      </c>
      <c r="N178" s="27">
        <v>43555</v>
      </c>
      <c r="O178" s="51">
        <v>2019</v>
      </c>
      <c r="P178" s="27">
        <v>44104</v>
      </c>
      <c r="Q178" s="15">
        <v>2300000</v>
      </c>
      <c r="R178" s="15">
        <v>1600000</v>
      </c>
      <c r="S178" s="15" t="s">
        <v>668</v>
      </c>
      <c r="T178" s="15" t="s">
        <v>668</v>
      </c>
      <c r="U178" s="15">
        <v>2019</v>
      </c>
      <c r="V178" s="15" t="s">
        <v>748</v>
      </c>
      <c r="W178" s="15">
        <v>17</v>
      </c>
      <c r="X178" s="24">
        <v>4320</v>
      </c>
      <c r="Y178" s="24">
        <v>720</v>
      </c>
      <c r="Z178" s="24">
        <v>1296</v>
      </c>
      <c r="AA178" s="24">
        <v>1728</v>
      </c>
      <c r="AB178" s="24">
        <v>648</v>
      </c>
      <c r="AC178" s="24">
        <v>648</v>
      </c>
    </row>
    <row r="179" spans="1:29" x14ac:dyDescent="0.25">
      <c r="A179" s="15" t="s">
        <v>338</v>
      </c>
      <c r="B179" s="15" t="s">
        <v>338</v>
      </c>
      <c r="C179" s="15" t="s">
        <v>477</v>
      </c>
      <c r="D179" s="15" t="s">
        <v>219</v>
      </c>
      <c r="E179" s="15" t="s">
        <v>380</v>
      </c>
      <c r="F179" s="15" t="s">
        <v>212</v>
      </c>
      <c r="G179" s="15" t="s">
        <v>384</v>
      </c>
      <c r="H179" s="15" t="s">
        <v>176</v>
      </c>
      <c r="I179" s="15" t="s">
        <v>213</v>
      </c>
      <c r="J179" s="15" t="s">
        <v>149</v>
      </c>
      <c r="K179" s="15" t="s">
        <v>115</v>
      </c>
      <c r="L179" s="15" t="s">
        <v>345</v>
      </c>
      <c r="M179" s="27">
        <v>43465</v>
      </c>
      <c r="N179" s="27">
        <v>43524</v>
      </c>
      <c r="O179" s="51">
        <v>2019</v>
      </c>
      <c r="P179" s="27">
        <v>44104</v>
      </c>
      <c r="Q179" s="15">
        <v>2300000</v>
      </c>
      <c r="R179" s="15">
        <v>1600000</v>
      </c>
      <c r="S179" s="15" t="s">
        <v>668</v>
      </c>
      <c r="T179" s="15" t="s">
        <v>668</v>
      </c>
      <c r="U179" s="15">
        <v>2019</v>
      </c>
      <c r="V179" s="15" t="s">
        <v>748</v>
      </c>
      <c r="W179" s="15">
        <v>5</v>
      </c>
      <c r="X179" s="24">
        <v>6000</v>
      </c>
      <c r="Y179" s="24">
        <v>1000</v>
      </c>
      <c r="Z179" s="24">
        <v>1800</v>
      </c>
      <c r="AA179" s="24">
        <v>2400</v>
      </c>
      <c r="AB179" s="24">
        <v>900</v>
      </c>
      <c r="AC179" s="24">
        <v>900</v>
      </c>
    </row>
    <row r="180" spans="1:29" x14ac:dyDescent="0.25">
      <c r="A180" s="15" t="s">
        <v>338</v>
      </c>
      <c r="B180" s="15" t="s">
        <v>338</v>
      </c>
      <c r="C180" s="15" t="s">
        <v>477</v>
      </c>
      <c r="D180" s="15" t="s">
        <v>219</v>
      </c>
      <c r="E180" s="15" t="s">
        <v>380</v>
      </c>
      <c r="F180" s="15" t="s">
        <v>212</v>
      </c>
      <c r="G180" s="15" t="s">
        <v>384</v>
      </c>
      <c r="H180" s="15" t="s">
        <v>176</v>
      </c>
      <c r="I180" s="15" t="s">
        <v>213</v>
      </c>
      <c r="J180" s="15" t="s">
        <v>149</v>
      </c>
      <c r="K180" s="15" t="s">
        <v>115</v>
      </c>
      <c r="L180" s="15" t="s">
        <v>345</v>
      </c>
      <c r="M180" s="27">
        <v>43465</v>
      </c>
      <c r="N180" s="27">
        <v>43585</v>
      </c>
      <c r="O180" s="51">
        <v>2019</v>
      </c>
      <c r="P180" s="27">
        <v>44104</v>
      </c>
      <c r="Q180" s="15">
        <v>2300000</v>
      </c>
      <c r="R180" s="15">
        <v>1600000</v>
      </c>
      <c r="S180" s="15" t="s">
        <v>668</v>
      </c>
      <c r="T180" s="15" t="s">
        <v>668</v>
      </c>
      <c r="U180" s="15">
        <v>2019</v>
      </c>
      <c r="V180" s="15" t="s">
        <v>748</v>
      </c>
      <c r="W180" s="15">
        <v>27</v>
      </c>
      <c r="X180" s="24">
        <v>33000</v>
      </c>
      <c r="Y180" s="24">
        <v>5500</v>
      </c>
      <c r="Z180" s="24">
        <v>9900</v>
      </c>
      <c r="AA180" s="24">
        <v>13200</v>
      </c>
      <c r="AB180" s="24">
        <v>4950</v>
      </c>
      <c r="AC180" s="24">
        <v>4950</v>
      </c>
    </row>
    <row r="181" spans="1:29" x14ac:dyDescent="0.25">
      <c r="A181" s="15" t="s">
        <v>338</v>
      </c>
      <c r="B181" s="15" t="s">
        <v>338</v>
      </c>
      <c r="C181" s="15" t="s">
        <v>477</v>
      </c>
      <c r="D181" s="15" t="s">
        <v>219</v>
      </c>
      <c r="E181" s="15" t="s">
        <v>380</v>
      </c>
      <c r="F181" s="15" t="s">
        <v>212</v>
      </c>
      <c r="G181" s="15" t="s">
        <v>385</v>
      </c>
      <c r="H181" s="15" t="s">
        <v>176</v>
      </c>
      <c r="I181" s="15" t="s">
        <v>213</v>
      </c>
      <c r="J181" s="15" t="s">
        <v>143</v>
      </c>
      <c r="K181" s="15" t="s">
        <v>110</v>
      </c>
      <c r="L181" s="15" t="s">
        <v>345</v>
      </c>
      <c r="M181" s="27">
        <v>43616</v>
      </c>
      <c r="N181" s="27">
        <v>43708</v>
      </c>
      <c r="O181" s="51">
        <v>2019</v>
      </c>
      <c r="P181" s="27">
        <v>44104</v>
      </c>
      <c r="Q181" s="15">
        <v>2300000</v>
      </c>
      <c r="R181" s="15">
        <v>1600000</v>
      </c>
      <c r="S181" s="15" t="s">
        <v>668</v>
      </c>
      <c r="T181" s="15" t="s">
        <v>668</v>
      </c>
      <c r="U181" s="15">
        <v>2019</v>
      </c>
      <c r="V181" s="15" t="s">
        <v>748</v>
      </c>
      <c r="W181" s="15">
        <v>110</v>
      </c>
      <c r="X181" s="24">
        <v>6720</v>
      </c>
      <c r="Y181" s="24">
        <v>1120</v>
      </c>
      <c r="Z181" s="24">
        <v>2016</v>
      </c>
      <c r="AA181" s="24">
        <v>2688</v>
      </c>
      <c r="AB181" s="24">
        <v>1008</v>
      </c>
      <c r="AC181" s="24">
        <v>1008</v>
      </c>
    </row>
    <row r="182" spans="1:29" x14ac:dyDescent="0.25">
      <c r="A182" s="15" t="s">
        <v>338</v>
      </c>
      <c r="B182" s="15" t="s">
        <v>338</v>
      </c>
      <c r="C182" s="15" t="s">
        <v>477</v>
      </c>
      <c r="D182" s="15" t="s">
        <v>219</v>
      </c>
      <c r="E182" s="15" t="s">
        <v>380</v>
      </c>
      <c r="F182" s="15" t="s">
        <v>212</v>
      </c>
      <c r="G182" s="15" t="s">
        <v>385</v>
      </c>
      <c r="H182" s="15" t="s">
        <v>176</v>
      </c>
      <c r="I182" s="15" t="s">
        <v>213</v>
      </c>
      <c r="J182" s="15" t="s">
        <v>143</v>
      </c>
      <c r="K182" s="15" t="s">
        <v>110</v>
      </c>
      <c r="L182" s="15" t="s">
        <v>345</v>
      </c>
      <c r="M182" s="27">
        <v>43616</v>
      </c>
      <c r="N182" s="27">
        <v>43708</v>
      </c>
      <c r="O182" s="51">
        <v>2019</v>
      </c>
      <c r="P182" s="27">
        <v>44104</v>
      </c>
      <c r="Q182" s="15">
        <v>2300000</v>
      </c>
      <c r="R182" s="15">
        <v>1600000</v>
      </c>
      <c r="S182" s="15" t="s">
        <v>668</v>
      </c>
      <c r="T182" s="15" t="s">
        <v>668</v>
      </c>
      <c r="U182" s="15">
        <v>2019</v>
      </c>
      <c r="V182" s="15" t="s">
        <v>748</v>
      </c>
      <c r="W182" s="15">
        <v>111</v>
      </c>
      <c r="X182" s="24">
        <v>6000</v>
      </c>
      <c r="Y182" s="24">
        <v>1000</v>
      </c>
      <c r="Z182" s="24">
        <v>1249</v>
      </c>
      <c r="AA182" s="24">
        <v>1210</v>
      </c>
      <c r="AB182" s="24">
        <v>1789</v>
      </c>
      <c r="AC182" s="24">
        <v>1789</v>
      </c>
    </row>
    <row r="183" spans="1:29" x14ac:dyDescent="0.25">
      <c r="A183" s="15" t="s">
        <v>338</v>
      </c>
      <c r="B183" s="15" t="s">
        <v>338</v>
      </c>
      <c r="C183" s="15" t="s">
        <v>477</v>
      </c>
      <c r="D183" s="15" t="s">
        <v>219</v>
      </c>
      <c r="E183" s="15" t="s">
        <v>380</v>
      </c>
      <c r="F183" s="15" t="s">
        <v>212</v>
      </c>
      <c r="G183" s="15" t="s">
        <v>385</v>
      </c>
      <c r="H183" s="15" t="s">
        <v>176</v>
      </c>
      <c r="I183" s="15" t="s">
        <v>213</v>
      </c>
      <c r="J183" s="15" t="s">
        <v>143</v>
      </c>
      <c r="K183" s="15" t="s">
        <v>110</v>
      </c>
      <c r="L183" s="15" t="s">
        <v>345</v>
      </c>
      <c r="M183" s="27">
        <v>43616</v>
      </c>
      <c r="N183" s="27">
        <v>43738</v>
      </c>
      <c r="O183" s="51">
        <v>2019</v>
      </c>
      <c r="P183" s="27">
        <v>44104</v>
      </c>
      <c r="Q183" s="15">
        <v>2300000</v>
      </c>
      <c r="R183" s="15">
        <v>1600000</v>
      </c>
      <c r="S183" s="15" t="s">
        <v>668</v>
      </c>
      <c r="T183" s="15" t="s">
        <v>668</v>
      </c>
      <c r="U183" s="15">
        <v>2019</v>
      </c>
      <c r="V183" s="15" t="s">
        <v>748</v>
      </c>
      <c r="W183" s="15">
        <v>121</v>
      </c>
      <c r="X183" s="24">
        <v>600</v>
      </c>
      <c r="Y183" s="24">
        <v>100</v>
      </c>
      <c r="Z183" s="24">
        <v>125</v>
      </c>
      <c r="AA183" s="24">
        <v>121</v>
      </c>
      <c r="AB183" s="24">
        <v>179</v>
      </c>
      <c r="AC183" s="24">
        <v>179</v>
      </c>
    </row>
    <row r="184" spans="1:29" x14ac:dyDescent="0.25">
      <c r="A184" s="15" t="s">
        <v>338</v>
      </c>
      <c r="B184" s="15" t="s">
        <v>338</v>
      </c>
      <c r="C184" s="15" t="s">
        <v>477</v>
      </c>
      <c r="D184" s="15" t="s">
        <v>219</v>
      </c>
      <c r="E184" s="15" t="s">
        <v>380</v>
      </c>
      <c r="F184" s="15" t="s">
        <v>212</v>
      </c>
      <c r="G184" s="15" t="s">
        <v>385</v>
      </c>
      <c r="H184" s="15" t="s">
        <v>176</v>
      </c>
      <c r="I184" s="15" t="s">
        <v>213</v>
      </c>
      <c r="J184" s="15" t="s">
        <v>82</v>
      </c>
      <c r="K184" s="15" t="s">
        <v>83</v>
      </c>
      <c r="L184" s="15" t="s">
        <v>345</v>
      </c>
      <c r="M184" s="27">
        <v>43465</v>
      </c>
      <c r="N184" s="27">
        <v>43616</v>
      </c>
      <c r="O184" s="51">
        <v>2019</v>
      </c>
      <c r="P184" s="27">
        <v>44104</v>
      </c>
      <c r="Q184" s="15">
        <v>2300000</v>
      </c>
      <c r="R184" s="15">
        <v>1600000</v>
      </c>
      <c r="S184" s="15" t="s">
        <v>668</v>
      </c>
      <c r="T184" s="15" t="s">
        <v>668</v>
      </c>
      <c r="U184" s="15">
        <v>2019</v>
      </c>
      <c r="V184" s="15" t="s">
        <v>748</v>
      </c>
      <c r="W184" s="15">
        <v>41</v>
      </c>
      <c r="X184" s="24">
        <v>12000</v>
      </c>
      <c r="Y184" s="24">
        <v>2000</v>
      </c>
      <c r="Z184" s="24">
        <v>3600</v>
      </c>
      <c r="AA184" s="24">
        <v>4800</v>
      </c>
      <c r="AB184" s="24">
        <v>1800</v>
      </c>
      <c r="AC184" s="24">
        <v>1800</v>
      </c>
    </row>
    <row r="185" spans="1:29" x14ac:dyDescent="0.25">
      <c r="A185" s="15" t="s">
        <v>338</v>
      </c>
      <c r="B185" s="15" t="s">
        <v>338</v>
      </c>
      <c r="C185" s="15" t="s">
        <v>477</v>
      </c>
      <c r="D185" s="15" t="s">
        <v>219</v>
      </c>
      <c r="E185" s="15" t="s">
        <v>380</v>
      </c>
      <c r="F185" s="15" t="s">
        <v>212</v>
      </c>
      <c r="G185" s="15" t="s">
        <v>385</v>
      </c>
      <c r="H185" s="15" t="s">
        <v>176</v>
      </c>
      <c r="I185" s="15" t="s">
        <v>213</v>
      </c>
      <c r="J185" s="15" t="s">
        <v>82</v>
      </c>
      <c r="K185" s="15" t="s">
        <v>83</v>
      </c>
      <c r="L185" s="15" t="s">
        <v>345</v>
      </c>
      <c r="M185" s="27">
        <v>43465</v>
      </c>
      <c r="N185" s="27">
        <v>43646</v>
      </c>
      <c r="O185" s="51">
        <v>2019</v>
      </c>
      <c r="P185" s="27">
        <v>44104</v>
      </c>
      <c r="Q185" s="15">
        <v>2300000</v>
      </c>
      <c r="R185" s="15">
        <v>1600000</v>
      </c>
      <c r="S185" s="15" t="s">
        <v>668</v>
      </c>
      <c r="T185" s="15" t="s">
        <v>668</v>
      </c>
      <c r="U185" s="15">
        <v>2019</v>
      </c>
      <c r="V185" s="15" t="s">
        <v>748</v>
      </c>
      <c r="W185" s="15">
        <v>80</v>
      </c>
      <c r="X185" s="24">
        <v>5880</v>
      </c>
      <c r="Y185" s="24">
        <v>980</v>
      </c>
      <c r="Z185" s="24">
        <v>1764</v>
      </c>
      <c r="AA185" s="24">
        <v>2352</v>
      </c>
      <c r="AB185" s="24">
        <v>882</v>
      </c>
      <c r="AC185" s="24">
        <v>882</v>
      </c>
    </row>
    <row r="186" spans="1:29" x14ac:dyDescent="0.25">
      <c r="A186" s="15" t="s">
        <v>338</v>
      </c>
      <c r="B186" s="15" t="s">
        <v>338</v>
      </c>
      <c r="C186" s="15" t="s">
        <v>477</v>
      </c>
      <c r="D186" s="15" t="s">
        <v>219</v>
      </c>
      <c r="E186" s="15" t="s">
        <v>380</v>
      </c>
      <c r="F186" s="15" t="s">
        <v>212</v>
      </c>
      <c r="G186" s="15" t="s">
        <v>385</v>
      </c>
      <c r="H186" s="15" t="s">
        <v>176</v>
      </c>
      <c r="I186" s="15" t="s">
        <v>213</v>
      </c>
      <c r="J186" s="15" t="s">
        <v>84</v>
      </c>
      <c r="K186" s="15" t="s">
        <v>85</v>
      </c>
      <c r="L186" s="15" t="s">
        <v>345</v>
      </c>
      <c r="M186" s="27">
        <v>43708</v>
      </c>
      <c r="N186" s="27">
        <v>43861</v>
      </c>
      <c r="O186" s="51">
        <v>2020</v>
      </c>
      <c r="P186" s="27">
        <v>44104</v>
      </c>
      <c r="Q186" s="15">
        <v>2200000</v>
      </c>
      <c r="R186" s="15">
        <v>1400000</v>
      </c>
      <c r="S186" s="15" t="s">
        <v>668</v>
      </c>
      <c r="T186" s="15" t="s">
        <v>668</v>
      </c>
      <c r="U186" s="15">
        <v>2020</v>
      </c>
      <c r="V186" s="15" t="s">
        <v>748</v>
      </c>
      <c r="W186" s="15">
        <v>326</v>
      </c>
      <c r="X186" s="24">
        <v>7200</v>
      </c>
      <c r="Y186" s="24">
        <v>1200</v>
      </c>
      <c r="Z186" s="24">
        <v>1315</v>
      </c>
      <c r="AA186" s="24">
        <v>1084</v>
      </c>
      <c r="AB186" s="24">
        <v>2631</v>
      </c>
      <c r="AC186" s="24">
        <v>2631</v>
      </c>
    </row>
    <row r="187" spans="1:29" x14ac:dyDescent="0.25">
      <c r="A187" s="15" t="s">
        <v>338</v>
      </c>
      <c r="B187" s="15" t="s">
        <v>338</v>
      </c>
      <c r="C187" s="15" t="s">
        <v>477</v>
      </c>
      <c r="D187" s="15" t="s">
        <v>219</v>
      </c>
      <c r="E187" s="15" t="s">
        <v>191</v>
      </c>
      <c r="F187" s="15" t="s">
        <v>212</v>
      </c>
      <c r="G187" s="15" t="s">
        <v>384</v>
      </c>
      <c r="H187" s="15" t="s">
        <v>176</v>
      </c>
      <c r="I187" s="15" t="s">
        <v>213</v>
      </c>
      <c r="J187" s="15" t="s">
        <v>88</v>
      </c>
      <c r="K187" s="15" t="s">
        <v>66</v>
      </c>
      <c r="L187" s="15" t="s">
        <v>345</v>
      </c>
      <c r="M187" s="27">
        <v>43799</v>
      </c>
      <c r="N187" s="27">
        <v>43861</v>
      </c>
      <c r="O187" s="51">
        <v>2020</v>
      </c>
      <c r="P187" s="27">
        <v>44104</v>
      </c>
      <c r="Q187" s="15">
        <v>2200000</v>
      </c>
      <c r="R187" s="15">
        <v>1400000</v>
      </c>
      <c r="S187" s="15" t="s">
        <v>668</v>
      </c>
      <c r="T187" s="15" t="s">
        <v>668</v>
      </c>
      <c r="U187" s="15">
        <v>2020</v>
      </c>
      <c r="V187" s="15" t="s">
        <v>748</v>
      </c>
      <c r="W187" s="15">
        <v>330</v>
      </c>
      <c r="X187" s="24">
        <v>19800</v>
      </c>
      <c r="Y187" s="24">
        <v>3300</v>
      </c>
      <c r="Z187" s="24">
        <v>2971</v>
      </c>
      <c r="AA187" s="24">
        <v>2956</v>
      </c>
      <c r="AB187" s="24">
        <v>6953</v>
      </c>
      <c r="AC187" s="24">
        <v>6953</v>
      </c>
    </row>
    <row r="188" spans="1:29" x14ac:dyDescent="0.25">
      <c r="A188" s="15" t="s">
        <v>338</v>
      </c>
      <c r="B188" s="15" t="s">
        <v>338</v>
      </c>
      <c r="C188" s="15" t="s">
        <v>477</v>
      </c>
      <c r="D188" s="15" t="s">
        <v>219</v>
      </c>
      <c r="E188" s="15" t="s">
        <v>191</v>
      </c>
      <c r="F188" s="15" t="s">
        <v>212</v>
      </c>
      <c r="G188" s="15" t="s">
        <v>384</v>
      </c>
      <c r="H188" s="15" t="s">
        <v>176</v>
      </c>
      <c r="I188" s="15" t="s">
        <v>213</v>
      </c>
      <c r="J188" s="15" t="s">
        <v>149</v>
      </c>
      <c r="K188" s="15" t="s">
        <v>115</v>
      </c>
      <c r="L188" s="15" t="s">
        <v>345</v>
      </c>
      <c r="M188" s="27">
        <v>43799</v>
      </c>
      <c r="N188" s="27">
        <v>43951</v>
      </c>
      <c r="O188" s="51">
        <v>2020</v>
      </c>
      <c r="P188" s="27">
        <v>44104</v>
      </c>
      <c r="Q188" s="15">
        <v>2200000</v>
      </c>
      <c r="R188" s="15">
        <v>1400000</v>
      </c>
      <c r="S188" s="15" t="s">
        <v>668</v>
      </c>
      <c r="T188" s="15" t="s">
        <v>668</v>
      </c>
      <c r="U188" s="15">
        <v>2020</v>
      </c>
      <c r="V188" s="15" t="s">
        <v>748</v>
      </c>
      <c r="W188" s="15">
        <v>334</v>
      </c>
      <c r="X188" s="24">
        <v>21000</v>
      </c>
      <c r="Y188" s="24">
        <v>3500</v>
      </c>
      <c r="Z188" s="24">
        <v>4293</v>
      </c>
      <c r="AA188" s="24">
        <v>3905</v>
      </c>
      <c r="AB188" s="24">
        <v>6704</v>
      </c>
      <c r="AC188" s="24">
        <v>6704</v>
      </c>
    </row>
    <row r="189" spans="1:29" x14ac:dyDescent="0.25">
      <c r="A189" s="15" t="s">
        <v>338</v>
      </c>
      <c r="B189" s="15" t="s">
        <v>338</v>
      </c>
      <c r="C189" s="15" t="s">
        <v>477</v>
      </c>
      <c r="D189" s="15" t="s">
        <v>219</v>
      </c>
      <c r="E189" s="15" t="s">
        <v>191</v>
      </c>
      <c r="F189" s="15" t="s">
        <v>212</v>
      </c>
      <c r="G189" s="15" t="s">
        <v>384</v>
      </c>
      <c r="H189" s="15" t="s">
        <v>176</v>
      </c>
      <c r="I189" s="15" t="s">
        <v>213</v>
      </c>
      <c r="J189" s="15" t="s">
        <v>149</v>
      </c>
      <c r="K189" s="15" t="s">
        <v>118</v>
      </c>
      <c r="L189" s="15" t="s">
        <v>345</v>
      </c>
      <c r="M189" s="27">
        <v>43799</v>
      </c>
      <c r="N189" s="27">
        <v>43921</v>
      </c>
      <c r="O189" s="51">
        <v>2020</v>
      </c>
      <c r="P189" s="27">
        <v>44104</v>
      </c>
      <c r="Q189" s="15">
        <v>2200000</v>
      </c>
      <c r="R189" s="15">
        <v>1400000</v>
      </c>
      <c r="S189" s="15" t="s">
        <v>668</v>
      </c>
      <c r="T189" s="15" t="s">
        <v>668</v>
      </c>
      <c r="U189" s="15">
        <v>2020</v>
      </c>
      <c r="V189" s="15" t="s">
        <v>748</v>
      </c>
      <c r="W189" s="15">
        <v>332</v>
      </c>
      <c r="X189" s="24">
        <v>3000</v>
      </c>
      <c r="Y189" s="24">
        <v>500</v>
      </c>
      <c r="Z189" s="24">
        <v>617</v>
      </c>
      <c r="AA189" s="24">
        <v>535</v>
      </c>
      <c r="AB189" s="24">
        <v>989</v>
      </c>
      <c r="AC189" s="24">
        <v>989</v>
      </c>
    </row>
    <row r="190" spans="1:29" x14ac:dyDescent="0.25">
      <c r="A190" s="15" t="s">
        <v>338</v>
      </c>
      <c r="B190" s="15" t="s">
        <v>338</v>
      </c>
      <c r="C190" s="15" t="s">
        <v>477</v>
      </c>
      <c r="D190" s="15" t="s">
        <v>219</v>
      </c>
      <c r="E190" s="15" t="s">
        <v>381</v>
      </c>
      <c r="F190" s="15" t="s">
        <v>212</v>
      </c>
      <c r="G190" s="15" t="s">
        <v>385</v>
      </c>
      <c r="H190" s="15" t="s">
        <v>176</v>
      </c>
      <c r="I190" s="15" t="s">
        <v>213</v>
      </c>
      <c r="J190" s="15" t="s">
        <v>143</v>
      </c>
      <c r="K190" s="15" t="s">
        <v>86</v>
      </c>
      <c r="L190" s="15" t="s">
        <v>345</v>
      </c>
      <c r="M190" s="27">
        <v>43982</v>
      </c>
      <c r="N190" s="27">
        <v>44074</v>
      </c>
      <c r="O190" s="51">
        <v>2020</v>
      </c>
      <c r="P190" s="27">
        <v>44104</v>
      </c>
      <c r="Q190" s="15">
        <v>2200000</v>
      </c>
      <c r="R190" s="15">
        <v>1400000</v>
      </c>
      <c r="S190" s="15" t="s">
        <v>668</v>
      </c>
      <c r="T190" s="15" t="s">
        <v>668</v>
      </c>
      <c r="U190" s="15">
        <v>2020</v>
      </c>
      <c r="V190" s="15" t="s">
        <v>748</v>
      </c>
      <c r="W190" s="15">
        <v>327</v>
      </c>
      <c r="X190" s="24">
        <v>12000</v>
      </c>
      <c r="Y190" s="24">
        <v>2000</v>
      </c>
      <c r="Z190" s="24">
        <v>2576</v>
      </c>
      <c r="AA190" s="24">
        <v>2194</v>
      </c>
      <c r="AB190" s="24">
        <v>3904</v>
      </c>
      <c r="AC190" s="24">
        <v>3904</v>
      </c>
    </row>
    <row r="191" spans="1:29" x14ac:dyDescent="0.25">
      <c r="A191" s="15" t="s">
        <v>338</v>
      </c>
      <c r="B191" s="15" t="s">
        <v>338</v>
      </c>
      <c r="C191" s="15" t="s">
        <v>477</v>
      </c>
      <c r="D191" s="15" t="s">
        <v>219</v>
      </c>
      <c r="E191" s="15" t="s">
        <v>381</v>
      </c>
      <c r="F191" s="15" t="s">
        <v>212</v>
      </c>
      <c r="G191" s="15" t="s">
        <v>385</v>
      </c>
      <c r="H191" s="15" t="s">
        <v>176</v>
      </c>
      <c r="I191" s="15" t="s">
        <v>213</v>
      </c>
      <c r="J191" s="15" t="s">
        <v>82</v>
      </c>
      <c r="K191" s="15" t="s">
        <v>83</v>
      </c>
      <c r="L191" s="15" t="s">
        <v>345</v>
      </c>
      <c r="M191" s="27">
        <v>43982</v>
      </c>
      <c r="N191" s="27">
        <v>44074</v>
      </c>
      <c r="O191" s="51">
        <v>2020</v>
      </c>
      <c r="P191" s="27">
        <v>44104</v>
      </c>
      <c r="Q191" s="15">
        <v>2200000</v>
      </c>
      <c r="R191" s="15">
        <v>1400000</v>
      </c>
      <c r="S191" s="15" t="s">
        <v>668</v>
      </c>
      <c r="T191" s="15" t="s">
        <v>668</v>
      </c>
      <c r="U191" s="15">
        <v>2020</v>
      </c>
      <c r="V191" s="15" t="s">
        <v>748</v>
      </c>
      <c r="W191" s="15">
        <v>338</v>
      </c>
      <c r="X191" s="24">
        <v>15000</v>
      </c>
      <c r="Y191" s="24">
        <v>2500</v>
      </c>
      <c r="Z191" s="24">
        <v>2430</v>
      </c>
      <c r="AA191" s="24">
        <v>2231</v>
      </c>
      <c r="AB191" s="24">
        <v>5390</v>
      </c>
      <c r="AC191" s="24">
        <v>5390</v>
      </c>
    </row>
    <row r="192" spans="1:29" x14ac:dyDescent="0.25">
      <c r="A192" s="15" t="s">
        <v>338</v>
      </c>
      <c r="B192" s="15" t="s">
        <v>338</v>
      </c>
      <c r="C192" s="15" t="s">
        <v>477</v>
      </c>
      <c r="D192" s="15" t="s">
        <v>219</v>
      </c>
      <c r="E192" s="15" t="s">
        <v>381</v>
      </c>
      <c r="F192" s="15" t="s">
        <v>212</v>
      </c>
      <c r="G192" s="15" t="s">
        <v>385</v>
      </c>
      <c r="H192" s="15" t="s">
        <v>176</v>
      </c>
      <c r="I192" s="15" t="s">
        <v>213</v>
      </c>
      <c r="J192" s="15" t="s">
        <v>82</v>
      </c>
      <c r="K192" s="15" t="s">
        <v>83</v>
      </c>
      <c r="L192" s="15" t="s">
        <v>345</v>
      </c>
      <c r="M192" s="27">
        <v>43982</v>
      </c>
      <c r="N192" s="27">
        <v>44012</v>
      </c>
      <c r="O192" s="51">
        <v>2020</v>
      </c>
      <c r="P192" s="27">
        <v>44104</v>
      </c>
      <c r="Q192" s="15">
        <v>2200000</v>
      </c>
      <c r="R192" s="15">
        <v>1400000</v>
      </c>
      <c r="S192" s="15" t="s">
        <v>668</v>
      </c>
      <c r="T192" s="15" t="s">
        <v>668</v>
      </c>
      <c r="U192" s="15">
        <v>2020</v>
      </c>
      <c r="V192" s="15" t="s">
        <v>748</v>
      </c>
      <c r="W192" s="15">
        <v>339</v>
      </c>
      <c r="X192" s="24">
        <v>6000</v>
      </c>
      <c r="Y192" s="24">
        <v>1000</v>
      </c>
      <c r="Z192" s="24">
        <v>972</v>
      </c>
      <c r="AA192" s="24">
        <v>892</v>
      </c>
      <c r="AB192" s="24">
        <v>2156</v>
      </c>
      <c r="AC192" s="24">
        <v>2156</v>
      </c>
    </row>
    <row r="193" spans="1:29" x14ac:dyDescent="0.25">
      <c r="A193" s="15" t="s">
        <v>338</v>
      </c>
      <c r="B193" s="15" t="s">
        <v>338</v>
      </c>
      <c r="C193" s="15" t="s">
        <v>477</v>
      </c>
      <c r="D193" s="15" t="s">
        <v>219</v>
      </c>
      <c r="E193" s="15" t="s">
        <v>381</v>
      </c>
      <c r="F193" s="15" t="s">
        <v>280</v>
      </c>
      <c r="G193" s="15" t="s">
        <v>385</v>
      </c>
      <c r="H193" s="15" t="s">
        <v>176</v>
      </c>
      <c r="I193" s="15" t="s">
        <v>213</v>
      </c>
      <c r="J193" s="15" t="s">
        <v>82</v>
      </c>
      <c r="K193" s="15" t="s">
        <v>83</v>
      </c>
      <c r="L193" s="15" t="s">
        <v>345</v>
      </c>
      <c r="M193" s="27">
        <v>43982</v>
      </c>
      <c r="N193" s="27">
        <v>44196</v>
      </c>
      <c r="O193" s="51">
        <v>2020</v>
      </c>
      <c r="P193" s="27">
        <v>44104</v>
      </c>
      <c r="Q193" s="15">
        <v>2200000</v>
      </c>
      <c r="R193" s="15">
        <v>1400000</v>
      </c>
      <c r="S193" s="15" t="s">
        <v>668</v>
      </c>
      <c r="T193" s="15" t="s">
        <v>668</v>
      </c>
      <c r="U193" s="15">
        <v>2020</v>
      </c>
      <c r="V193" s="15" t="s">
        <v>748</v>
      </c>
      <c r="W193" s="15">
        <v>570</v>
      </c>
      <c r="X193" s="24">
        <v>12900</v>
      </c>
      <c r="Y193" s="24">
        <v>2150</v>
      </c>
      <c r="Z193" s="24">
        <v>2090</v>
      </c>
      <c r="AA193" s="24">
        <v>1919</v>
      </c>
      <c r="AB193" s="24">
        <v>4636</v>
      </c>
      <c r="AC193" s="24">
        <v>4636</v>
      </c>
    </row>
    <row r="194" spans="1:29" x14ac:dyDescent="0.25">
      <c r="A194" s="15" t="s">
        <v>338</v>
      </c>
      <c r="B194" s="15" t="s">
        <v>338</v>
      </c>
      <c r="C194" s="15" t="s">
        <v>477</v>
      </c>
      <c r="D194" s="15" t="s">
        <v>204</v>
      </c>
      <c r="E194" s="15" t="s">
        <v>380</v>
      </c>
      <c r="F194" s="15" t="s">
        <v>212</v>
      </c>
      <c r="G194" s="15" t="s">
        <v>384</v>
      </c>
      <c r="H194" s="15" t="s">
        <v>176</v>
      </c>
      <c r="I194" s="15" t="s">
        <v>213</v>
      </c>
      <c r="J194" s="15" t="s">
        <v>82</v>
      </c>
      <c r="K194" s="15" t="s">
        <v>83</v>
      </c>
      <c r="L194" s="15" t="s">
        <v>345</v>
      </c>
      <c r="M194" s="27">
        <v>43799</v>
      </c>
      <c r="N194" s="27">
        <v>43799</v>
      </c>
      <c r="O194" s="51">
        <v>2019</v>
      </c>
      <c r="P194" s="27">
        <v>44104</v>
      </c>
      <c r="Q194" s="15">
        <v>2300000</v>
      </c>
      <c r="R194" s="15">
        <v>1600000</v>
      </c>
      <c r="S194" s="15" t="s">
        <v>668</v>
      </c>
      <c r="T194" s="15" t="s">
        <v>668</v>
      </c>
      <c r="U194" s="15">
        <v>2019</v>
      </c>
      <c r="V194" s="15" t="s">
        <v>748</v>
      </c>
      <c r="W194" s="15">
        <v>211</v>
      </c>
      <c r="X194" s="24">
        <v>2040</v>
      </c>
      <c r="Y194" s="24">
        <v>340</v>
      </c>
      <c r="Z194" s="24">
        <v>612</v>
      </c>
      <c r="AA194" s="24">
        <v>816</v>
      </c>
      <c r="AB194" s="24">
        <v>306</v>
      </c>
      <c r="AC194" s="24">
        <v>306</v>
      </c>
    </row>
    <row r="195" spans="1:29" x14ac:dyDescent="0.25">
      <c r="A195" s="15" t="s">
        <v>338</v>
      </c>
      <c r="B195" s="15" t="s">
        <v>338</v>
      </c>
      <c r="C195" s="15" t="s">
        <v>477</v>
      </c>
      <c r="D195" s="15" t="s">
        <v>204</v>
      </c>
      <c r="E195" s="15" t="s">
        <v>380</v>
      </c>
      <c r="F195" s="15" t="s">
        <v>212</v>
      </c>
      <c r="G195" s="15" t="s">
        <v>384</v>
      </c>
      <c r="H195" s="15" t="s">
        <v>176</v>
      </c>
      <c r="I195" s="15" t="s">
        <v>213</v>
      </c>
      <c r="J195" s="15" t="s">
        <v>88</v>
      </c>
      <c r="K195" s="15" t="s">
        <v>66</v>
      </c>
      <c r="L195" s="15" t="s">
        <v>345</v>
      </c>
      <c r="M195" s="27">
        <v>43799</v>
      </c>
      <c r="N195" s="27">
        <v>43830</v>
      </c>
      <c r="O195" s="51">
        <v>2019</v>
      </c>
      <c r="P195" s="27">
        <v>44104</v>
      </c>
      <c r="Q195" s="15">
        <v>2300000</v>
      </c>
      <c r="R195" s="15">
        <v>1600000</v>
      </c>
      <c r="S195" s="15" t="s">
        <v>668</v>
      </c>
      <c r="T195" s="15" t="s">
        <v>668</v>
      </c>
      <c r="U195" s="15">
        <v>2019</v>
      </c>
      <c r="V195" s="15" t="s">
        <v>748</v>
      </c>
      <c r="W195" s="15">
        <v>232</v>
      </c>
      <c r="X195" s="24">
        <v>21000</v>
      </c>
      <c r="Y195" s="24">
        <v>3500</v>
      </c>
      <c r="Z195" s="24">
        <v>6300</v>
      </c>
      <c r="AA195" s="24">
        <v>8400</v>
      </c>
      <c r="AB195" s="24">
        <v>3150</v>
      </c>
      <c r="AC195" s="24">
        <v>3150</v>
      </c>
    </row>
    <row r="196" spans="1:29" x14ac:dyDescent="0.25">
      <c r="A196" s="15" t="s">
        <v>338</v>
      </c>
      <c r="B196" s="15" t="s">
        <v>338</v>
      </c>
      <c r="C196" s="15" t="s">
        <v>477</v>
      </c>
      <c r="D196" s="15" t="s">
        <v>204</v>
      </c>
      <c r="E196" s="15" t="s">
        <v>191</v>
      </c>
      <c r="F196" s="15" t="s">
        <v>212</v>
      </c>
      <c r="G196" s="15" t="s">
        <v>384</v>
      </c>
      <c r="H196" s="15" t="s">
        <v>176</v>
      </c>
      <c r="I196" s="15" t="s">
        <v>213</v>
      </c>
      <c r="J196" s="15" t="s">
        <v>82</v>
      </c>
      <c r="K196" s="15" t="s">
        <v>83</v>
      </c>
      <c r="L196" s="15" t="s">
        <v>345</v>
      </c>
      <c r="M196" s="27">
        <v>43799</v>
      </c>
      <c r="N196" s="27">
        <v>43799</v>
      </c>
      <c r="O196" s="51">
        <v>2019</v>
      </c>
      <c r="P196" s="27">
        <v>44104</v>
      </c>
      <c r="Q196" s="15">
        <v>2300000</v>
      </c>
      <c r="R196" s="15">
        <v>1600000</v>
      </c>
      <c r="S196" s="15" t="s">
        <v>668</v>
      </c>
      <c r="T196" s="15" t="s">
        <v>668</v>
      </c>
      <c r="U196" s="15">
        <v>2019</v>
      </c>
      <c r="V196" s="15" t="s">
        <v>748</v>
      </c>
      <c r="W196" s="15">
        <v>212</v>
      </c>
      <c r="X196" s="24">
        <v>2040</v>
      </c>
      <c r="Y196" s="24">
        <v>340</v>
      </c>
      <c r="Z196" s="24">
        <v>612</v>
      </c>
      <c r="AA196" s="24">
        <v>816</v>
      </c>
      <c r="AB196" s="24">
        <v>306</v>
      </c>
      <c r="AC196" s="24">
        <v>306</v>
      </c>
    </row>
    <row r="197" spans="1:29" x14ac:dyDescent="0.25">
      <c r="A197" s="15" t="s">
        <v>253</v>
      </c>
      <c r="B197" s="15" t="s">
        <v>253</v>
      </c>
      <c r="C197" s="15" t="s">
        <v>479</v>
      </c>
      <c r="D197" s="15" t="s">
        <v>219</v>
      </c>
      <c r="E197" s="15" t="s">
        <v>192</v>
      </c>
      <c r="F197" s="15" t="s">
        <v>212</v>
      </c>
      <c r="G197" s="15" t="s">
        <v>384</v>
      </c>
      <c r="H197" s="15" t="s">
        <v>345</v>
      </c>
      <c r="I197" s="15" t="s">
        <v>213</v>
      </c>
      <c r="J197" s="15" t="s">
        <v>84</v>
      </c>
      <c r="K197" s="15" t="s">
        <v>72</v>
      </c>
      <c r="L197" s="15" t="s">
        <v>345</v>
      </c>
      <c r="M197" s="27">
        <v>43496</v>
      </c>
      <c r="N197" s="27">
        <v>43708</v>
      </c>
      <c r="O197" s="51">
        <v>2019</v>
      </c>
      <c r="P197" s="27">
        <v>44104</v>
      </c>
      <c r="Q197" s="15">
        <v>2300000</v>
      </c>
      <c r="R197" s="15">
        <v>1600000</v>
      </c>
      <c r="S197" s="15" t="s">
        <v>668</v>
      </c>
      <c r="T197" s="15" t="s">
        <v>668</v>
      </c>
      <c r="U197" s="15">
        <v>2019</v>
      </c>
      <c r="V197" s="15" t="s">
        <v>747</v>
      </c>
      <c r="W197" s="15">
        <v>116</v>
      </c>
      <c r="X197" s="24">
        <v>8400</v>
      </c>
      <c r="Y197" s="24">
        <v>1400</v>
      </c>
      <c r="Z197" s="24">
        <v>1748</v>
      </c>
      <c r="AA197" s="24">
        <v>1694</v>
      </c>
      <c r="AB197" s="24">
        <v>2505</v>
      </c>
      <c r="AC197" s="24">
        <v>2505</v>
      </c>
    </row>
    <row r="198" spans="1:29" x14ac:dyDescent="0.25">
      <c r="A198" s="15" t="s">
        <v>253</v>
      </c>
      <c r="B198" s="15" t="s">
        <v>253</v>
      </c>
      <c r="C198" s="15" t="s">
        <v>479</v>
      </c>
      <c r="D198" s="15" t="s">
        <v>219</v>
      </c>
      <c r="E198" s="15" t="s">
        <v>192</v>
      </c>
      <c r="F198" s="15" t="s">
        <v>212</v>
      </c>
      <c r="G198" s="15" t="s">
        <v>384</v>
      </c>
      <c r="H198" s="15" t="s">
        <v>345</v>
      </c>
      <c r="I198" s="15" t="s">
        <v>213</v>
      </c>
      <c r="J198" s="15" t="s">
        <v>84</v>
      </c>
      <c r="K198" s="15" t="s">
        <v>72</v>
      </c>
      <c r="L198" s="15" t="s">
        <v>345</v>
      </c>
      <c r="M198" s="27">
        <v>43496</v>
      </c>
      <c r="N198" s="27">
        <v>43708</v>
      </c>
      <c r="O198" s="51">
        <v>2019</v>
      </c>
      <c r="P198" s="27">
        <v>44104</v>
      </c>
      <c r="Q198" s="15">
        <v>2300000</v>
      </c>
      <c r="R198" s="15">
        <v>1600000</v>
      </c>
      <c r="S198" s="15" t="s">
        <v>668</v>
      </c>
      <c r="T198" s="15" t="s">
        <v>668</v>
      </c>
      <c r="U198" s="15">
        <v>2019</v>
      </c>
      <c r="V198" s="15" t="s">
        <v>747</v>
      </c>
      <c r="W198" s="15">
        <v>117</v>
      </c>
      <c r="X198" s="24">
        <v>8400</v>
      </c>
      <c r="Y198" s="24">
        <v>1400</v>
      </c>
      <c r="Z198" s="24">
        <v>1748</v>
      </c>
      <c r="AA198" s="24">
        <v>1694</v>
      </c>
      <c r="AB198" s="24">
        <v>2505</v>
      </c>
      <c r="AC198" s="24">
        <v>2505</v>
      </c>
    </row>
    <row r="199" spans="1:29" x14ac:dyDescent="0.25">
      <c r="A199" s="15" t="s">
        <v>253</v>
      </c>
      <c r="B199" s="15" t="s">
        <v>253</v>
      </c>
      <c r="C199" s="15" t="s">
        <v>479</v>
      </c>
      <c r="D199" s="15" t="s">
        <v>219</v>
      </c>
      <c r="E199" s="15" t="s">
        <v>192</v>
      </c>
      <c r="F199" s="15" t="s">
        <v>212</v>
      </c>
      <c r="G199" s="15" t="s">
        <v>384</v>
      </c>
      <c r="H199" s="15" t="s">
        <v>345</v>
      </c>
      <c r="I199" s="15" t="s">
        <v>213</v>
      </c>
      <c r="J199" s="15" t="s">
        <v>84</v>
      </c>
      <c r="K199" s="15" t="s">
        <v>72</v>
      </c>
      <c r="L199" s="15" t="s">
        <v>345</v>
      </c>
      <c r="M199" s="27">
        <v>43496</v>
      </c>
      <c r="N199" s="27">
        <v>43708</v>
      </c>
      <c r="O199" s="51">
        <v>2019</v>
      </c>
      <c r="P199" s="27">
        <v>44104</v>
      </c>
      <c r="Q199" s="15">
        <v>2300000</v>
      </c>
      <c r="R199" s="15">
        <v>1600000</v>
      </c>
      <c r="S199" s="15" t="s">
        <v>668</v>
      </c>
      <c r="T199" s="15" t="s">
        <v>668</v>
      </c>
      <c r="U199" s="15">
        <v>2019</v>
      </c>
      <c r="V199" s="15" t="s">
        <v>747</v>
      </c>
      <c r="W199" s="15">
        <v>118</v>
      </c>
      <c r="X199" s="24">
        <v>8400</v>
      </c>
      <c r="Y199" s="24">
        <v>1400</v>
      </c>
      <c r="Z199" s="24">
        <v>1748</v>
      </c>
      <c r="AA199" s="24">
        <v>1694</v>
      </c>
      <c r="AB199" s="24">
        <v>2505</v>
      </c>
      <c r="AC199" s="24">
        <v>2505</v>
      </c>
    </row>
    <row r="200" spans="1:29" x14ac:dyDescent="0.25">
      <c r="A200" s="15" t="s">
        <v>253</v>
      </c>
      <c r="B200" s="15" t="s">
        <v>253</v>
      </c>
      <c r="C200" s="15" t="s">
        <v>479</v>
      </c>
      <c r="D200" s="15" t="s">
        <v>219</v>
      </c>
      <c r="E200" s="15" t="s">
        <v>192</v>
      </c>
      <c r="F200" s="15" t="s">
        <v>212</v>
      </c>
      <c r="G200" s="15" t="s">
        <v>384</v>
      </c>
      <c r="H200" s="15" t="s">
        <v>114</v>
      </c>
      <c r="I200" s="15" t="s">
        <v>213</v>
      </c>
      <c r="J200" s="15" t="s">
        <v>84</v>
      </c>
      <c r="K200" s="15" t="s">
        <v>71</v>
      </c>
      <c r="L200" s="15" t="s">
        <v>345</v>
      </c>
      <c r="M200" s="27">
        <v>43708</v>
      </c>
      <c r="N200" s="27">
        <v>43861</v>
      </c>
      <c r="O200" s="51">
        <v>2020</v>
      </c>
      <c r="P200" s="27">
        <v>44104</v>
      </c>
      <c r="Q200" s="15">
        <v>2200000</v>
      </c>
      <c r="R200" s="15">
        <v>1400000</v>
      </c>
      <c r="S200" s="15" t="s">
        <v>202</v>
      </c>
      <c r="T200" s="15" t="s">
        <v>668</v>
      </c>
      <c r="U200" s="15">
        <v>2020</v>
      </c>
      <c r="V200" s="15" t="s">
        <v>747</v>
      </c>
      <c r="W200" s="15">
        <v>350</v>
      </c>
      <c r="X200" s="24">
        <v>900</v>
      </c>
      <c r="Y200" s="24">
        <v>150</v>
      </c>
      <c r="Z200" s="24">
        <v>168</v>
      </c>
      <c r="AA200" s="24">
        <v>134</v>
      </c>
      <c r="AB200" s="24">
        <v>333</v>
      </c>
      <c r="AC200" s="24">
        <v>333</v>
      </c>
    </row>
    <row r="201" spans="1:29" x14ac:dyDescent="0.25">
      <c r="A201" s="15" t="s">
        <v>253</v>
      </c>
      <c r="B201" s="15" t="s">
        <v>253</v>
      </c>
      <c r="C201" s="15" t="s">
        <v>479</v>
      </c>
      <c r="D201" s="15" t="s">
        <v>219</v>
      </c>
      <c r="E201" s="15" t="s">
        <v>192</v>
      </c>
      <c r="F201" s="15" t="s">
        <v>212</v>
      </c>
      <c r="G201" s="15" t="s">
        <v>384</v>
      </c>
      <c r="H201" s="15" t="s">
        <v>114</v>
      </c>
      <c r="I201" s="15" t="s">
        <v>213</v>
      </c>
      <c r="J201" s="15" t="s">
        <v>84</v>
      </c>
      <c r="K201" s="15" t="s">
        <v>71</v>
      </c>
      <c r="L201" s="15" t="s">
        <v>345</v>
      </c>
      <c r="M201" s="27">
        <v>43708</v>
      </c>
      <c r="N201" s="27">
        <v>43861</v>
      </c>
      <c r="O201" s="51">
        <v>2020</v>
      </c>
      <c r="P201" s="27">
        <v>44104</v>
      </c>
      <c r="Q201" s="15">
        <v>2200000</v>
      </c>
      <c r="R201" s="15">
        <v>1400000</v>
      </c>
      <c r="S201" s="15" t="s">
        <v>202</v>
      </c>
      <c r="T201" s="15" t="s">
        <v>668</v>
      </c>
      <c r="U201" s="15">
        <v>2020</v>
      </c>
      <c r="V201" s="15" t="s">
        <v>747</v>
      </c>
      <c r="W201" s="15">
        <v>360</v>
      </c>
      <c r="X201" s="24">
        <v>900</v>
      </c>
      <c r="Y201" s="24">
        <v>150</v>
      </c>
      <c r="Z201" s="24">
        <v>168</v>
      </c>
      <c r="AA201" s="24">
        <v>134</v>
      </c>
      <c r="AB201" s="24">
        <v>333</v>
      </c>
      <c r="AC201" s="24">
        <v>333</v>
      </c>
    </row>
    <row r="202" spans="1:29" x14ac:dyDescent="0.25">
      <c r="A202" s="15" t="s">
        <v>253</v>
      </c>
      <c r="B202" s="15" t="s">
        <v>253</v>
      </c>
      <c r="C202" s="15" t="s">
        <v>479</v>
      </c>
      <c r="D202" s="15" t="s">
        <v>219</v>
      </c>
      <c r="E202" s="15" t="s">
        <v>192</v>
      </c>
      <c r="F202" s="15" t="s">
        <v>212</v>
      </c>
      <c r="G202" s="15" t="s">
        <v>384</v>
      </c>
      <c r="H202" s="15" t="s">
        <v>114</v>
      </c>
      <c r="I202" s="15" t="s">
        <v>213</v>
      </c>
      <c r="J202" s="15" t="s">
        <v>84</v>
      </c>
      <c r="K202" s="15" t="s">
        <v>71</v>
      </c>
      <c r="L202" s="15" t="s">
        <v>345</v>
      </c>
      <c r="M202" s="27">
        <v>43708</v>
      </c>
      <c r="N202" s="27">
        <v>43861</v>
      </c>
      <c r="O202" s="51">
        <v>2020</v>
      </c>
      <c r="P202" s="27">
        <v>44104</v>
      </c>
      <c r="Q202" s="15">
        <v>2200000</v>
      </c>
      <c r="R202" s="15">
        <v>1400000</v>
      </c>
      <c r="S202" s="15" t="s">
        <v>202</v>
      </c>
      <c r="T202" s="15" t="s">
        <v>201</v>
      </c>
      <c r="U202" s="15">
        <v>2020</v>
      </c>
      <c r="V202" s="15" t="s">
        <v>747</v>
      </c>
      <c r="W202" s="15">
        <v>351</v>
      </c>
      <c r="X202" s="24">
        <v>900</v>
      </c>
      <c r="Y202" s="24">
        <v>150</v>
      </c>
      <c r="Z202" s="24">
        <v>168</v>
      </c>
      <c r="AA202" s="24">
        <v>134</v>
      </c>
      <c r="AB202" s="24">
        <v>333</v>
      </c>
      <c r="AC202" s="24">
        <v>333</v>
      </c>
    </row>
    <row r="203" spans="1:29" x14ac:dyDescent="0.25">
      <c r="A203" s="15" t="s">
        <v>253</v>
      </c>
      <c r="B203" s="15" t="s">
        <v>253</v>
      </c>
      <c r="C203" s="15" t="s">
        <v>479</v>
      </c>
      <c r="D203" s="15" t="s">
        <v>219</v>
      </c>
      <c r="E203" s="15" t="s">
        <v>192</v>
      </c>
      <c r="F203" s="15" t="s">
        <v>212</v>
      </c>
      <c r="G203" s="15" t="s">
        <v>384</v>
      </c>
      <c r="H203" s="15" t="s">
        <v>114</v>
      </c>
      <c r="I203" s="15" t="s">
        <v>213</v>
      </c>
      <c r="J203" s="15" t="s">
        <v>84</v>
      </c>
      <c r="K203" s="15" t="s">
        <v>71</v>
      </c>
      <c r="L203" s="15" t="s">
        <v>345</v>
      </c>
      <c r="M203" s="27">
        <v>43708</v>
      </c>
      <c r="N203" s="27">
        <v>43861</v>
      </c>
      <c r="O203" s="51">
        <v>2020</v>
      </c>
      <c r="P203" s="27">
        <v>44104</v>
      </c>
      <c r="Q203" s="15">
        <v>2200000</v>
      </c>
      <c r="R203" s="15">
        <v>1400000</v>
      </c>
      <c r="S203" s="15" t="s">
        <v>202</v>
      </c>
      <c r="T203" s="15" t="s">
        <v>201</v>
      </c>
      <c r="U203" s="15">
        <v>2020</v>
      </c>
      <c r="V203" s="15" t="s">
        <v>747</v>
      </c>
      <c r="W203" s="15">
        <v>354</v>
      </c>
      <c r="X203" s="24">
        <v>900</v>
      </c>
      <c r="Y203" s="24">
        <v>150</v>
      </c>
      <c r="Z203" s="24">
        <v>168</v>
      </c>
      <c r="AA203" s="24">
        <v>134</v>
      </c>
      <c r="AB203" s="24">
        <v>333</v>
      </c>
      <c r="AC203" s="24">
        <v>333</v>
      </c>
    </row>
    <row r="204" spans="1:29" x14ac:dyDescent="0.25">
      <c r="A204" s="15" t="s">
        <v>253</v>
      </c>
      <c r="B204" s="15" t="s">
        <v>253</v>
      </c>
      <c r="C204" s="15" t="s">
        <v>479</v>
      </c>
      <c r="D204" s="15" t="s">
        <v>219</v>
      </c>
      <c r="E204" s="15" t="s">
        <v>192</v>
      </c>
      <c r="F204" s="15" t="s">
        <v>212</v>
      </c>
      <c r="G204" s="15" t="s">
        <v>384</v>
      </c>
      <c r="H204" s="15" t="s">
        <v>114</v>
      </c>
      <c r="I204" s="15" t="s">
        <v>213</v>
      </c>
      <c r="J204" s="15" t="s">
        <v>84</v>
      </c>
      <c r="K204" s="15" t="s">
        <v>71</v>
      </c>
      <c r="L204" s="15" t="s">
        <v>345</v>
      </c>
      <c r="M204" s="27">
        <v>43708</v>
      </c>
      <c r="N204" s="27">
        <v>43861</v>
      </c>
      <c r="O204" s="51">
        <v>2020</v>
      </c>
      <c r="P204" s="27">
        <v>44104</v>
      </c>
      <c r="Q204" s="15">
        <v>2200000</v>
      </c>
      <c r="R204" s="15">
        <v>1400000</v>
      </c>
      <c r="S204" s="15" t="s">
        <v>202</v>
      </c>
      <c r="T204" s="15" t="s">
        <v>201</v>
      </c>
      <c r="U204" s="15">
        <v>2020</v>
      </c>
      <c r="V204" s="15" t="s">
        <v>747</v>
      </c>
      <c r="W204" s="15">
        <v>356</v>
      </c>
      <c r="X204" s="24">
        <v>900</v>
      </c>
      <c r="Y204" s="24">
        <v>150</v>
      </c>
      <c r="Z204" s="24">
        <v>168</v>
      </c>
      <c r="AA204" s="24">
        <v>134</v>
      </c>
      <c r="AB204" s="24">
        <v>333</v>
      </c>
      <c r="AC204" s="24">
        <v>333</v>
      </c>
    </row>
    <row r="205" spans="1:29" x14ac:dyDescent="0.25">
      <c r="A205" s="15" t="s">
        <v>253</v>
      </c>
      <c r="B205" s="15" t="s">
        <v>253</v>
      </c>
      <c r="C205" s="15" t="s">
        <v>479</v>
      </c>
      <c r="D205" s="15" t="s">
        <v>219</v>
      </c>
      <c r="E205" s="15" t="s">
        <v>192</v>
      </c>
      <c r="F205" s="15" t="s">
        <v>212</v>
      </c>
      <c r="G205" s="15" t="s">
        <v>384</v>
      </c>
      <c r="H205" s="15" t="s">
        <v>176</v>
      </c>
      <c r="I205" s="15" t="s">
        <v>213</v>
      </c>
      <c r="J205" s="15" t="s">
        <v>84</v>
      </c>
      <c r="K205" s="15" t="s">
        <v>72</v>
      </c>
      <c r="L205" s="15" t="s">
        <v>345</v>
      </c>
      <c r="M205" s="27">
        <v>43496</v>
      </c>
      <c r="N205" s="27">
        <v>43646</v>
      </c>
      <c r="O205" s="51">
        <v>2019</v>
      </c>
      <c r="P205" s="27">
        <v>44104</v>
      </c>
      <c r="Q205" s="15">
        <v>2300000</v>
      </c>
      <c r="R205" s="15">
        <v>1600000</v>
      </c>
      <c r="S205" s="15" t="s">
        <v>668</v>
      </c>
      <c r="T205" s="15" t="s">
        <v>668</v>
      </c>
      <c r="U205" s="15">
        <v>2019</v>
      </c>
      <c r="V205" s="15" t="s">
        <v>747</v>
      </c>
      <c r="W205" s="15">
        <v>82</v>
      </c>
      <c r="X205" s="24">
        <v>8400</v>
      </c>
      <c r="Y205" s="24">
        <v>1400</v>
      </c>
      <c r="Z205" s="24">
        <v>1748</v>
      </c>
      <c r="AA205" s="24">
        <v>1694</v>
      </c>
      <c r="AB205" s="24">
        <v>2505</v>
      </c>
      <c r="AC205" s="24">
        <v>2505</v>
      </c>
    </row>
    <row r="206" spans="1:29" x14ac:dyDescent="0.25">
      <c r="A206" s="15" t="s">
        <v>253</v>
      </c>
      <c r="B206" s="15" t="s">
        <v>253</v>
      </c>
      <c r="C206" s="15" t="s">
        <v>479</v>
      </c>
      <c r="D206" s="15" t="s">
        <v>219</v>
      </c>
      <c r="E206" s="15" t="s">
        <v>192</v>
      </c>
      <c r="F206" s="15" t="s">
        <v>212</v>
      </c>
      <c r="G206" s="15" t="s">
        <v>384</v>
      </c>
      <c r="H206" s="15" t="s">
        <v>176</v>
      </c>
      <c r="I206" s="15" t="s">
        <v>213</v>
      </c>
      <c r="J206" s="15" t="s">
        <v>84</v>
      </c>
      <c r="K206" s="15" t="s">
        <v>74</v>
      </c>
      <c r="L206" s="15" t="s">
        <v>345</v>
      </c>
      <c r="M206" s="27">
        <v>43616</v>
      </c>
      <c r="N206" s="27">
        <v>43708</v>
      </c>
      <c r="O206" s="51">
        <v>2019</v>
      </c>
      <c r="P206" s="27">
        <v>44104</v>
      </c>
      <c r="Q206" s="15">
        <v>2300000</v>
      </c>
      <c r="R206" s="15">
        <v>1600000</v>
      </c>
      <c r="S206" s="15" t="s">
        <v>668</v>
      </c>
      <c r="T206" s="15" t="s">
        <v>668</v>
      </c>
      <c r="U206" s="15">
        <v>2019</v>
      </c>
      <c r="V206" s="15" t="s">
        <v>747</v>
      </c>
      <c r="W206" s="15">
        <v>103</v>
      </c>
      <c r="X206" s="24">
        <v>15000</v>
      </c>
      <c r="Y206" s="24">
        <v>2500</v>
      </c>
      <c r="Z206" s="24">
        <v>3122</v>
      </c>
      <c r="AA206" s="24">
        <v>3026</v>
      </c>
      <c r="AB206" s="24">
        <v>4473</v>
      </c>
      <c r="AC206" s="24">
        <v>4473</v>
      </c>
    </row>
    <row r="207" spans="1:29" x14ac:dyDescent="0.25">
      <c r="A207" s="15" t="s">
        <v>253</v>
      </c>
      <c r="B207" s="15" t="s">
        <v>253</v>
      </c>
      <c r="C207" s="15" t="s">
        <v>479</v>
      </c>
      <c r="D207" s="15" t="s">
        <v>219</v>
      </c>
      <c r="E207" s="15" t="s">
        <v>192</v>
      </c>
      <c r="F207" s="15" t="s">
        <v>212</v>
      </c>
      <c r="G207" s="15" t="s">
        <v>384</v>
      </c>
      <c r="H207" s="15" t="s">
        <v>176</v>
      </c>
      <c r="I207" s="15" t="s">
        <v>213</v>
      </c>
      <c r="J207" s="15" t="s">
        <v>84</v>
      </c>
      <c r="K207" s="15" t="s">
        <v>74</v>
      </c>
      <c r="L207" s="15" t="s">
        <v>345</v>
      </c>
      <c r="M207" s="27">
        <v>43616</v>
      </c>
      <c r="N207" s="27">
        <v>43708</v>
      </c>
      <c r="O207" s="51">
        <v>2019</v>
      </c>
      <c r="P207" s="27">
        <v>44104</v>
      </c>
      <c r="Q207" s="15">
        <v>2300000</v>
      </c>
      <c r="R207" s="15">
        <v>1600000</v>
      </c>
      <c r="S207" s="15" t="s">
        <v>668</v>
      </c>
      <c r="T207" s="15" t="s">
        <v>668</v>
      </c>
      <c r="U207" s="15">
        <v>2019</v>
      </c>
      <c r="V207" s="15" t="s">
        <v>747</v>
      </c>
      <c r="W207" s="15">
        <v>104</v>
      </c>
      <c r="X207" s="24">
        <v>15000</v>
      </c>
      <c r="Y207" s="24">
        <v>2500</v>
      </c>
      <c r="Z207" s="24">
        <v>3122</v>
      </c>
      <c r="AA207" s="24">
        <v>3026</v>
      </c>
      <c r="AB207" s="24">
        <v>4473</v>
      </c>
      <c r="AC207" s="24">
        <v>4473</v>
      </c>
    </row>
    <row r="208" spans="1:29" x14ac:dyDescent="0.25">
      <c r="A208" s="15" t="s">
        <v>253</v>
      </c>
      <c r="B208" s="15" t="s">
        <v>253</v>
      </c>
      <c r="C208" s="15" t="s">
        <v>479</v>
      </c>
      <c r="D208" s="15" t="s">
        <v>219</v>
      </c>
      <c r="E208" s="15" t="s">
        <v>192</v>
      </c>
      <c r="F208" s="15" t="s">
        <v>212</v>
      </c>
      <c r="G208" s="15" t="s">
        <v>384</v>
      </c>
      <c r="H208" s="15" t="s">
        <v>176</v>
      </c>
      <c r="I208" s="15" t="s">
        <v>213</v>
      </c>
      <c r="J208" s="15" t="s">
        <v>84</v>
      </c>
      <c r="K208" s="15" t="s">
        <v>74</v>
      </c>
      <c r="L208" s="15" t="s">
        <v>345</v>
      </c>
      <c r="M208" s="27">
        <v>43616</v>
      </c>
      <c r="N208" s="27">
        <v>43708</v>
      </c>
      <c r="O208" s="51">
        <v>2019</v>
      </c>
      <c r="P208" s="27">
        <v>44104</v>
      </c>
      <c r="Q208" s="15">
        <v>2300000</v>
      </c>
      <c r="R208" s="15">
        <v>1600000</v>
      </c>
      <c r="S208" s="15" t="s">
        <v>668</v>
      </c>
      <c r="T208" s="15" t="s">
        <v>668</v>
      </c>
      <c r="U208" s="15">
        <v>2019</v>
      </c>
      <c r="V208" s="15" t="s">
        <v>747</v>
      </c>
      <c r="W208" s="15">
        <v>105</v>
      </c>
      <c r="X208" s="24">
        <v>15000</v>
      </c>
      <c r="Y208" s="24">
        <v>2500</v>
      </c>
      <c r="Z208" s="24">
        <v>3122</v>
      </c>
      <c r="AA208" s="24">
        <v>3026</v>
      </c>
      <c r="AB208" s="24">
        <v>4473</v>
      </c>
      <c r="AC208" s="24">
        <v>4473</v>
      </c>
    </row>
    <row r="209" spans="1:29" x14ac:dyDescent="0.25">
      <c r="A209" s="15" t="s">
        <v>253</v>
      </c>
      <c r="B209" s="15" t="s">
        <v>253</v>
      </c>
      <c r="C209" s="15" t="s">
        <v>479</v>
      </c>
      <c r="D209" s="15" t="s">
        <v>219</v>
      </c>
      <c r="E209" s="15" t="s">
        <v>192</v>
      </c>
      <c r="F209" s="15" t="s">
        <v>212</v>
      </c>
      <c r="G209" s="15" t="s">
        <v>384</v>
      </c>
      <c r="H209" s="15" t="s">
        <v>176</v>
      </c>
      <c r="I209" s="15" t="s">
        <v>213</v>
      </c>
      <c r="J209" s="15" t="s">
        <v>84</v>
      </c>
      <c r="K209" s="15" t="s">
        <v>74</v>
      </c>
      <c r="L209" s="15" t="s">
        <v>345</v>
      </c>
      <c r="M209" s="27">
        <v>43616</v>
      </c>
      <c r="N209" s="27">
        <v>43708</v>
      </c>
      <c r="O209" s="51">
        <v>2019</v>
      </c>
      <c r="P209" s="27">
        <v>44104</v>
      </c>
      <c r="Q209" s="15">
        <v>2300000</v>
      </c>
      <c r="R209" s="15">
        <v>1600000</v>
      </c>
      <c r="S209" s="15" t="s">
        <v>668</v>
      </c>
      <c r="T209" s="15" t="s">
        <v>668</v>
      </c>
      <c r="U209" s="15">
        <v>2019</v>
      </c>
      <c r="V209" s="15" t="s">
        <v>747</v>
      </c>
      <c r="W209" s="15">
        <v>106</v>
      </c>
      <c r="X209" s="24">
        <v>15000</v>
      </c>
      <c r="Y209" s="24">
        <v>2500</v>
      </c>
      <c r="Z209" s="24">
        <v>3122</v>
      </c>
      <c r="AA209" s="24">
        <v>3026</v>
      </c>
      <c r="AB209" s="24">
        <v>4473</v>
      </c>
      <c r="AC209" s="24">
        <v>4473</v>
      </c>
    </row>
    <row r="210" spans="1:29" x14ac:dyDescent="0.25">
      <c r="A210" s="15" t="s">
        <v>253</v>
      </c>
      <c r="B210" s="15" t="s">
        <v>253</v>
      </c>
      <c r="C210" s="15" t="s">
        <v>479</v>
      </c>
      <c r="D210" s="15" t="s">
        <v>219</v>
      </c>
      <c r="E210" s="15" t="s">
        <v>192</v>
      </c>
      <c r="F210" s="15" t="s">
        <v>212</v>
      </c>
      <c r="G210" s="15" t="s">
        <v>384</v>
      </c>
      <c r="H210" s="15" t="s">
        <v>176</v>
      </c>
      <c r="I210" s="15" t="s">
        <v>213</v>
      </c>
      <c r="J210" s="15" t="s">
        <v>84</v>
      </c>
      <c r="K210" s="15" t="s">
        <v>74</v>
      </c>
      <c r="L210" s="15" t="s">
        <v>345</v>
      </c>
      <c r="M210" s="27">
        <v>43616</v>
      </c>
      <c r="N210" s="27">
        <v>43708</v>
      </c>
      <c r="O210" s="51">
        <v>2019</v>
      </c>
      <c r="P210" s="27">
        <v>44104</v>
      </c>
      <c r="Q210" s="15">
        <v>2300000</v>
      </c>
      <c r="R210" s="15">
        <v>1600000</v>
      </c>
      <c r="S210" s="15" t="s">
        <v>668</v>
      </c>
      <c r="T210" s="15" t="s">
        <v>668</v>
      </c>
      <c r="U210" s="15">
        <v>2019</v>
      </c>
      <c r="V210" s="15" t="s">
        <v>747</v>
      </c>
      <c r="W210" s="15">
        <v>107</v>
      </c>
      <c r="X210" s="24">
        <v>15000</v>
      </c>
      <c r="Y210" s="24">
        <v>2500</v>
      </c>
      <c r="Z210" s="24">
        <v>3122</v>
      </c>
      <c r="AA210" s="24">
        <v>3026</v>
      </c>
      <c r="AB210" s="24">
        <v>4473</v>
      </c>
      <c r="AC210" s="24">
        <v>4473</v>
      </c>
    </row>
    <row r="211" spans="1:29" x14ac:dyDescent="0.25">
      <c r="A211" s="15" t="s">
        <v>253</v>
      </c>
      <c r="B211" s="15" t="s">
        <v>253</v>
      </c>
      <c r="C211" s="15" t="s">
        <v>477</v>
      </c>
      <c r="D211" s="15" t="s">
        <v>219</v>
      </c>
      <c r="E211" s="15" t="s">
        <v>192</v>
      </c>
      <c r="F211" s="15" t="s">
        <v>212</v>
      </c>
      <c r="G211" s="15" t="s">
        <v>384</v>
      </c>
      <c r="H211" s="15" t="s">
        <v>114</v>
      </c>
      <c r="I211" s="15" t="s">
        <v>213</v>
      </c>
      <c r="J211" s="15" t="s">
        <v>84</v>
      </c>
      <c r="K211" s="15" t="s">
        <v>71</v>
      </c>
      <c r="L211" s="15" t="s">
        <v>345</v>
      </c>
      <c r="M211" s="27">
        <v>43708</v>
      </c>
      <c r="N211" s="27">
        <v>43769</v>
      </c>
      <c r="O211" s="51">
        <v>2019</v>
      </c>
      <c r="P211" s="27">
        <v>44104</v>
      </c>
      <c r="Q211" s="15">
        <v>2300000</v>
      </c>
      <c r="R211" s="15">
        <v>1600000</v>
      </c>
      <c r="S211" s="15" t="s">
        <v>668</v>
      </c>
      <c r="T211" s="15" t="s">
        <v>668</v>
      </c>
      <c r="U211" s="15">
        <v>2019</v>
      </c>
      <c r="V211" s="15" t="s">
        <v>748</v>
      </c>
      <c r="W211" s="15">
        <v>128</v>
      </c>
      <c r="X211" s="24">
        <v>4500</v>
      </c>
      <c r="Y211" s="24">
        <v>150</v>
      </c>
      <c r="Z211" s="24">
        <v>937</v>
      </c>
      <c r="AA211" s="24">
        <v>908</v>
      </c>
      <c r="AB211" s="24">
        <v>1342</v>
      </c>
      <c r="AC211" s="24">
        <v>1342</v>
      </c>
    </row>
    <row r="212" spans="1:29" x14ac:dyDescent="0.25">
      <c r="A212" s="15" t="s">
        <v>253</v>
      </c>
      <c r="B212" s="15" t="s">
        <v>253</v>
      </c>
      <c r="C212" s="15" t="s">
        <v>477</v>
      </c>
      <c r="D212" s="15" t="s">
        <v>219</v>
      </c>
      <c r="E212" s="15" t="s">
        <v>192</v>
      </c>
      <c r="F212" s="15" t="s">
        <v>212</v>
      </c>
      <c r="G212" s="15" t="s">
        <v>384</v>
      </c>
      <c r="H212" s="15" t="s">
        <v>114</v>
      </c>
      <c r="I212" s="15" t="s">
        <v>213</v>
      </c>
      <c r="J212" s="15" t="s">
        <v>84</v>
      </c>
      <c r="K212" s="15" t="s">
        <v>71</v>
      </c>
      <c r="L212" s="15" t="s">
        <v>345</v>
      </c>
      <c r="M212" s="27">
        <v>43708</v>
      </c>
      <c r="N212" s="27">
        <v>43769</v>
      </c>
      <c r="O212" s="51">
        <v>2019</v>
      </c>
      <c r="P212" s="27">
        <v>44104</v>
      </c>
      <c r="Q212" s="15">
        <v>2300000</v>
      </c>
      <c r="R212" s="15">
        <v>1600000</v>
      </c>
      <c r="S212" s="15" t="s">
        <v>668</v>
      </c>
      <c r="T212" s="15" t="s">
        <v>668</v>
      </c>
      <c r="U212" s="15">
        <v>2019</v>
      </c>
      <c r="V212" s="15" t="s">
        <v>748</v>
      </c>
      <c r="W212" s="15">
        <v>133</v>
      </c>
      <c r="X212" s="24">
        <v>4500</v>
      </c>
      <c r="Y212" s="24">
        <v>150</v>
      </c>
      <c r="Z212" s="24">
        <v>937</v>
      </c>
      <c r="AA212" s="24">
        <v>908</v>
      </c>
      <c r="AB212" s="24">
        <v>1342</v>
      </c>
      <c r="AC212" s="24">
        <v>1342</v>
      </c>
    </row>
    <row r="213" spans="1:29" x14ac:dyDescent="0.25">
      <c r="A213" s="15" t="s">
        <v>253</v>
      </c>
      <c r="B213" s="15" t="s">
        <v>253</v>
      </c>
      <c r="C213" s="15" t="s">
        <v>477</v>
      </c>
      <c r="D213" s="15" t="s">
        <v>219</v>
      </c>
      <c r="E213" s="15" t="s">
        <v>192</v>
      </c>
      <c r="F213" s="15" t="s">
        <v>212</v>
      </c>
      <c r="G213" s="15" t="s">
        <v>384</v>
      </c>
      <c r="H213" s="15" t="s">
        <v>114</v>
      </c>
      <c r="I213" s="15" t="s">
        <v>213</v>
      </c>
      <c r="J213" s="15" t="s">
        <v>84</v>
      </c>
      <c r="K213" s="15" t="s">
        <v>71</v>
      </c>
      <c r="L213" s="15" t="s">
        <v>345</v>
      </c>
      <c r="M213" s="27">
        <v>43708</v>
      </c>
      <c r="N213" s="27">
        <v>43769</v>
      </c>
      <c r="O213" s="51">
        <v>2019</v>
      </c>
      <c r="P213" s="27">
        <v>44104</v>
      </c>
      <c r="Q213" s="15">
        <v>2300000</v>
      </c>
      <c r="R213" s="15">
        <v>1600000</v>
      </c>
      <c r="S213" s="15" t="s">
        <v>668</v>
      </c>
      <c r="T213" s="15" t="s">
        <v>668</v>
      </c>
      <c r="U213" s="15">
        <v>2019</v>
      </c>
      <c r="V213" s="15" t="s">
        <v>748</v>
      </c>
      <c r="W213" s="15">
        <v>134</v>
      </c>
      <c r="X213" s="24">
        <v>4500</v>
      </c>
      <c r="Y213" s="24">
        <v>150</v>
      </c>
      <c r="Z213" s="24">
        <v>937</v>
      </c>
      <c r="AA213" s="24">
        <v>908</v>
      </c>
      <c r="AB213" s="24">
        <v>1342</v>
      </c>
      <c r="AC213" s="24">
        <v>1342</v>
      </c>
    </row>
    <row r="214" spans="1:29" x14ac:dyDescent="0.25">
      <c r="A214" s="15" t="s">
        <v>253</v>
      </c>
      <c r="B214" s="15" t="s">
        <v>253</v>
      </c>
      <c r="C214" s="15" t="s">
        <v>477</v>
      </c>
      <c r="D214" s="15" t="s">
        <v>219</v>
      </c>
      <c r="E214" s="15" t="s">
        <v>192</v>
      </c>
      <c r="F214" s="15" t="s">
        <v>212</v>
      </c>
      <c r="G214" s="15" t="s">
        <v>384</v>
      </c>
      <c r="H214" s="15" t="s">
        <v>114</v>
      </c>
      <c r="I214" s="15" t="s">
        <v>213</v>
      </c>
      <c r="J214" s="15" t="s">
        <v>84</v>
      </c>
      <c r="K214" s="15" t="s">
        <v>71</v>
      </c>
      <c r="L214" s="15" t="s">
        <v>345</v>
      </c>
      <c r="M214" s="27">
        <v>43708</v>
      </c>
      <c r="N214" s="27">
        <v>43769</v>
      </c>
      <c r="O214" s="51">
        <v>2019</v>
      </c>
      <c r="P214" s="27">
        <v>44104</v>
      </c>
      <c r="Q214" s="15">
        <v>2300000</v>
      </c>
      <c r="R214" s="15">
        <v>1600000</v>
      </c>
      <c r="S214" s="15" t="s">
        <v>668</v>
      </c>
      <c r="T214" s="15" t="s">
        <v>668</v>
      </c>
      <c r="U214" s="15">
        <v>2019</v>
      </c>
      <c r="V214" s="15" t="s">
        <v>748</v>
      </c>
      <c r="W214" s="15">
        <v>135</v>
      </c>
      <c r="X214" s="24">
        <v>4500</v>
      </c>
      <c r="Y214" s="24">
        <v>150</v>
      </c>
      <c r="Z214" s="24">
        <v>937</v>
      </c>
      <c r="AA214" s="24">
        <v>908</v>
      </c>
      <c r="AB214" s="24">
        <v>1342</v>
      </c>
      <c r="AC214" s="24">
        <v>1342</v>
      </c>
    </row>
    <row r="215" spans="1:29" x14ac:dyDescent="0.25">
      <c r="A215" s="15" t="s">
        <v>253</v>
      </c>
      <c r="B215" s="15" t="s">
        <v>253</v>
      </c>
      <c r="C215" s="15" t="s">
        <v>477</v>
      </c>
      <c r="D215" s="15" t="s">
        <v>219</v>
      </c>
      <c r="E215" s="15" t="s">
        <v>192</v>
      </c>
      <c r="F215" s="15" t="s">
        <v>212</v>
      </c>
      <c r="G215" s="15" t="s">
        <v>384</v>
      </c>
      <c r="H215" s="15" t="s">
        <v>114</v>
      </c>
      <c r="I215" s="15" t="s">
        <v>213</v>
      </c>
      <c r="J215" s="15" t="s">
        <v>84</v>
      </c>
      <c r="K215" s="15" t="s">
        <v>71</v>
      </c>
      <c r="L215" s="15" t="s">
        <v>345</v>
      </c>
      <c r="M215" s="27">
        <v>43708</v>
      </c>
      <c r="N215" s="27">
        <v>43769</v>
      </c>
      <c r="O215" s="51">
        <v>2019</v>
      </c>
      <c r="P215" s="27">
        <v>44104</v>
      </c>
      <c r="Q215" s="15">
        <v>2300000</v>
      </c>
      <c r="R215" s="15">
        <v>1600000</v>
      </c>
      <c r="S215" s="15" t="s">
        <v>668</v>
      </c>
      <c r="T215" s="15" t="s">
        <v>668</v>
      </c>
      <c r="U215" s="15">
        <v>2019</v>
      </c>
      <c r="V215" s="15" t="s">
        <v>748</v>
      </c>
      <c r="W215" s="15">
        <v>136</v>
      </c>
      <c r="X215" s="24">
        <v>4500</v>
      </c>
      <c r="Y215" s="24">
        <v>150</v>
      </c>
      <c r="Z215" s="24">
        <v>937</v>
      </c>
      <c r="AA215" s="24">
        <v>908</v>
      </c>
      <c r="AB215" s="24">
        <v>1342</v>
      </c>
      <c r="AC215" s="24">
        <v>1342</v>
      </c>
    </row>
    <row r="216" spans="1:29" x14ac:dyDescent="0.25">
      <c r="A216" s="15" t="s">
        <v>253</v>
      </c>
      <c r="B216" s="15" t="s">
        <v>253</v>
      </c>
      <c r="C216" s="15" t="s">
        <v>477</v>
      </c>
      <c r="D216" s="15" t="s">
        <v>219</v>
      </c>
      <c r="E216" s="15" t="s">
        <v>192</v>
      </c>
      <c r="F216" s="15" t="s">
        <v>212</v>
      </c>
      <c r="G216" s="15" t="s">
        <v>384</v>
      </c>
      <c r="H216" s="15" t="s">
        <v>114</v>
      </c>
      <c r="I216" s="15" t="s">
        <v>213</v>
      </c>
      <c r="J216" s="15" t="s">
        <v>84</v>
      </c>
      <c r="K216" s="15" t="s">
        <v>71</v>
      </c>
      <c r="L216" s="15" t="s">
        <v>345</v>
      </c>
      <c r="M216" s="27">
        <v>43708</v>
      </c>
      <c r="N216" s="27">
        <v>43861</v>
      </c>
      <c r="O216" s="51">
        <v>2020</v>
      </c>
      <c r="P216" s="27">
        <v>44104</v>
      </c>
      <c r="Q216" s="15">
        <v>2200000</v>
      </c>
      <c r="R216" s="15">
        <v>1400000</v>
      </c>
      <c r="S216" s="15" t="s">
        <v>202</v>
      </c>
      <c r="T216" s="15" t="s">
        <v>668</v>
      </c>
      <c r="U216" s="15">
        <v>2020</v>
      </c>
      <c r="V216" s="15" t="s">
        <v>748</v>
      </c>
      <c r="W216" s="15">
        <v>349</v>
      </c>
      <c r="X216" s="24">
        <v>900</v>
      </c>
      <c r="Y216" s="24">
        <v>150</v>
      </c>
      <c r="Z216" s="24">
        <v>168</v>
      </c>
      <c r="AA216" s="24">
        <v>134</v>
      </c>
      <c r="AB216" s="24">
        <v>333</v>
      </c>
      <c r="AC216" s="24">
        <v>333</v>
      </c>
    </row>
    <row r="217" spans="1:29" x14ac:dyDescent="0.25">
      <c r="A217" s="15" t="s">
        <v>253</v>
      </c>
      <c r="B217" s="15" t="s">
        <v>253</v>
      </c>
      <c r="C217" s="15" t="s">
        <v>477</v>
      </c>
      <c r="D217" s="15" t="s">
        <v>219</v>
      </c>
      <c r="E217" s="15" t="s">
        <v>192</v>
      </c>
      <c r="F217" s="15" t="s">
        <v>212</v>
      </c>
      <c r="G217" s="15" t="s">
        <v>384</v>
      </c>
      <c r="H217" s="15" t="s">
        <v>114</v>
      </c>
      <c r="I217" s="15" t="s">
        <v>213</v>
      </c>
      <c r="J217" s="15" t="s">
        <v>84</v>
      </c>
      <c r="K217" s="15" t="s">
        <v>71</v>
      </c>
      <c r="L217" s="15" t="s">
        <v>345</v>
      </c>
      <c r="M217" s="27">
        <v>43708</v>
      </c>
      <c r="N217" s="27">
        <v>43861</v>
      </c>
      <c r="O217" s="51">
        <v>2020</v>
      </c>
      <c r="P217" s="27">
        <v>44104</v>
      </c>
      <c r="Q217" s="15">
        <v>2200000</v>
      </c>
      <c r="R217" s="15">
        <v>1400000</v>
      </c>
      <c r="S217" s="15" t="s">
        <v>202</v>
      </c>
      <c r="T217" s="15" t="s">
        <v>668</v>
      </c>
      <c r="U217" s="15">
        <v>2020</v>
      </c>
      <c r="V217" s="15" t="s">
        <v>748</v>
      </c>
      <c r="W217" s="15">
        <v>359</v>
      </c>
      <c r="X217" s="24">
        <v>900</v>
      </c>
      <c r="Y217" s="24">
        <v>150</v>
      </c>
      <c r="Z217" s="24">
        <v>168</v>
      </c>
      <c r="AA217" s="24">
        <v>134</v>
      </c>
      <c r="AB217" s="24">
        <v>333</v>
      </c>
      <c r="AC217" s="24">
        <v>333</v>
      </c>
    </row>
    <row r="218" spans="1:29" x14ac:dyDescent="0.25">
      <c r="A218" s="15" t="s">
        <v>253</v>
      </c>
      <c r="B218" s="15" t="s">
        <v>253</v>
      </c>
      <c r="C218" s="15" t="s">
        <v>477</v>
      </c>
      <c r="D218" s="15" t="s">
        <v>219</v>
      </c>
      <c r="E218" s="15" t="s">
        <v>192</v>
      </c>
      <c r="F218" s="15" t="s">
        <v>212</v>
      </c>
      <c r="G218" s="15" t="s">
        <v>384</v>
      </c>
      <c r="H218" s="15" t="s">
        <v>114</v>
      </c>
      <c r="I218" s="15" t="s">
        <v>213</v>
      </c>
      <c r="J218" s="15" t="s">
        <v>84</v>
      </c>
      <c r="K218" s="15" t="s">
        <v>71</v>
      </c>
      <c r="L218" s="15" t="s">
        <v>345</v>
      </c>
      <c r="M218" s="27">
        <v>43708</v>
      </c>
      <c r="N218" s="27">
        <v>43861</v>
      </c>
      <c r="O218" s="51">
        <v>2020</v>
      </c>
      <c r="P218" s="27">
        <v>44104</v>
      </c>
      <c r="Q218" s="15">
        <v>2200000</v>
      </c>
      <c r="R218" s="15">
        <v>1400000</v>
      </c>
      <c r="S218" s="15" t="s">
        <v>202</v>
      </c>
      <c r="T218" s="15" t="s">
        <v>201</v>
      </c>
      <c r="U218" s="15">
        <v>2020</v>
      </c>
      <c r="V218" s="15" t="s">
        <v>748</v>
      </c>
      <c r="W218" s="15">
        <v>352</v>
      </c>
      <c r="X218" s="24">
        <v>900</v>
      </c>
      <c r="Y218" s="24">
        <v>150</v>
      </c>
      <c r="Z218" s="24">
        <v>168</v>
      </c>
      <c r="AA218" s="24">
        <v>134</v>
      </c>
      <c r="AB218" s="24">
        <v>333</v>
      </c>
      <c r="AC218" s="24">
        <v>333</v>
      </c>
    </row>
    <row r="219" spans="1:29" x14ac:dyDescent="0.25">
      <c r="A219" s="15" t="s">
        <v>253</v>
      </c>
      <c r="B219" s="15" t="s">
        <v>253</v>
      </c>
      <c r="C219" s="15" t="s">
        <v>477</v>
      </c>
      <c r="D219" s="15" t="s">
        <v>219</v>
      </c>
      <c r="E219" s="15" t="s">
        <v>192</v>
      </c>
      <c r="F219" s="15" t="s">
        <v>212</v>
      </c>
      <c r="G219" s="15" t="s">
        <v>384</v>
      </c>
      <c r="H219" s="15" t="s">
        <v>114</v>
      </c>
      <c r="I219" s="15" t="s">
        <v>213</v>
      </c>
      <c r="J219" s="15" t="s">
        <v>84</v>
      </c>
      <c r="K219" s="15" t="s">
        <v>71</v>
      </c>
      <c r="L219" s="15" t="s">
        <v>345</v>
      </c>
      <c r="M219" s="27">
        <v>43708</v>
      </c>
      <c r="N219" s="27">
        <v>43861</v>
      </c>
      <c r="O219" s="51">
        <v>2020</v>
      </c>
      <c r="P219" s="27">
        <v>44104</v>
      </c>
      <c r="Q219" s="15">
        <v>2200000</v>
      </c>
      <c r="R219" s="15">
        <v>1400000</v>
      </c>
      <c r="S219" s="15" t="s">
        <v>202</v>
      </c>
      <c r="T219" s="15" t="s">
        <v>201</v>
      </c>
      <c r="U219" s="15">
        <v>2020</v>
      </c>
      <c r="V219" s="15" t="s">
        <v>748</v>
      </c>
      <c r="W219" s="15">
        <v>355</v>
      </c>
      <c r="X219" s="24">
        <v>900</v>
      </c>
      <c r="Y219" s="24">
        <v>150</v>
      </c>
      <c r="Z219" s="24">
        <v>168</v>
      </c>
      <c r="AA219" s="24">
        <v>134</v>
      </c>
      <c r="AB219" s="24">
        <v>333</v>
      </c>
      <c r="AC219" s="24">
        <v>333</v>
      </c>
    </row>
    <row r="220" spans="1:29" x14ac:dyDescent="0.25">
      <c r="A220" s="15" t="s">
        <v>253</v>
      </c>
      <c r="B220" s="15" t="s">
        <v>253</v>
      </c>
      <c r="C220" s="15" t="s">
        <v>477</v>
      </c>
      <c r="D220" s="15" t="s">
        <v>219</v>
      </c>
      <c r="E220" s="15" t="s">
        <v>192</v>
      </c>
      <c r="F220" s="15" t="s">
        <v>212</v>
      </c>
      <c r="G220" s="15" t="s">
        <v>384</v>
      </c>
      <c r="H220" s="15" t="s">
        <v>114</v>
      </c>
      <c r="I220" s="15" t="s">
        <v>213</v>
      </c>
      <c r="J220" s="15" t="s">
        <v>84</v>
      </c>
      <c r="K220" s="15" t="s">
        <v>71</v>
      </c>
      <c r="L220" s="15" t="s">
        <v>345</v>
      </c>
      <c r="M220" s="27">
        <v>43708</v>
      </c>
      <c r="N220" s="27">
        <v>43861</v>
      </c>
      <c r="O220" s="51">
        <v>2020</v>
      </c>
      <c r="P220" s="27">
        <v>44104</v>
      </c>
      <c r="Q220" s="15">
        <v>2200000</v>
      </c>
      <c r="R220" s="15">
        <v>1400000</v>
      </c>
      <c r="S220" s="15" t="s">
        <v>202</v>
      </c>
      <c r="T220" s="15" t="s">
        <v>201</v>
      </c>
      <c r="U220" s="15">
        <v>2020</v>
      </c>
      <c r="V220" s="15" t="s">
        <v>748</v>
      </c>
      <c r="W220" s="15">
        <v>357</v>
      </c>
      <c r="X220" s="24">
        <v>900</v>
      </c>
      <c r="Y220" s="24">
        <v>150</v>
      </c>
      <c r="Z220" s="24">
        <v>168</v>
      </c>
      <c r="AA220" s="24">
        <v>134</v>
      </c>
      <c r="AB220" s="24">
        <v>333</v>
      </c>
      <c r="AC220" s="24">
        <v>333</v>
      </c>
    </row>
    <row r="221" spans="1:29" x14ac:dyDescent="0.25">
      <c r="A221" s="15" t="s">
        <v>253</v>
      </c>
      <c r="B221" s="15" t="s">
        <v>253</v>
      </c>
      <c r="C221" s="15" t="s">
        <v>477</v>
      </c>
      <c r="D221" s="15" t="s">
        <v>219</v>
      </c>
      <c r="E221" s="15" t="s">
        <v>192</v>
      </c>
      <c r="F221" s="15" t="s">
        <v>212</v>
      </c>
      <c r="G221" s="15" t="s">
        <v>384</v>
      </c>
      <c r="H221" s="15" t="s">
        <v>176</v>
      </c>
      <c r="I221" s="15" t="s">
        <v>213</v>
      </c>
      <c r="J221" s="15" t="s">
        <v>84</v>
      </c>
      <c r="K221" s="15" t="s">
        <v>72</v>
      </c>
      <c r="L221" s="15" t="s">
        <v>345</v>
      </c>
      <c r="M221" s="27">
        <v>43496</v>
      </c>
      <c r="N221" s="27">
        <v>43646</v>
      </c>
      <c r="O221" s="51">
        <v>2019</v>
      </c>
      <c r="P221" s="27">
        <v>44104</v>
      </c>
      <c r="Q221" s="15">
        <v>2300000</v>
      </c>
      <c r="R221" s="15">
        <v>1600000</v>
      </c>
      <c r="S221" s="15" t="s">
        <v>668</v>
      </c>
      <c r="T221" s="15" t="s">
        <v>668</v>
      </c>
      <c r="U221" s="15">
        <v>2019</v>
      </c>
      <c r="V221" s="15" t="s">
        <v>748</v>
      </c>
      <c r="W221" s="15">
        <v>81</v>
      </c>
      <c r="X221" s="24">
        <v>8400</v>
      </c>
      <c r="Y221" s="24">
        <v>1400</v>
      </c>
      <c r="Z221" s="24">
        <v>1748</v>
      </c>
      <c r="AA221" s="24">
        <v>1694</v>
      </c>
      <c r="AB221" s="24">
        <v>2505</v>
      </c>
      <c r="AC221" s="24">
        <v>2505</v>
      </c>
    </row>
    <row r="222" spans="1:29" x14ac:dyDescent="0.25">
      <c r="A222" s="15" t="s">
        <v>253</v>
      </c>
      <c r="B222" s="15" t="s">
        <v>253</v>
      </c>
      <c r="C222" s="15" t="s">
        <v>480</v>
      </c>
      <c r="D222" s="15" t="s">
        <v>219</v>
      </c>
      <c r="E222" s="15" t="s">
        <v>192</v>
      </c>
      <c r="F222" s="15" t="s">
        <v>212</v>
      </c>
      <c r="G222" s="15" t="s">
        <v>384</v>
      </c>
      <c r="H222" s="15" t="s">
        <v>176</v>
      </c>
      <c r="I222" s="15" t="s">
        <v>213</v>
      </c>
      <c r="J222" s="15" t="s">
        <v>84</v>
      </c>
      <c r="K222" s="15" t="s">
        <v>72</v>
      </c>
      <c r="L222" s="15" t="s">
        <v>345</v>
      </c>
      <c r="M222" s="27">
        <v>43496</v>
      </c>
      <c r="N222" s="27">
        <v>43646</v>
      </c>
      <c r="O222" s="51">
        <v>2019</v>
      </c>
      <c r="P222" s="27">
        <v>44104</v>
      </c>
      <c r="Q222" s="15">
        <v>2300000</v>
      </c>
      <c r="R222" s="15">
        <v>1600000</v>
      </c>
      <c r="S222" s="15" t="s">
        <v>668</v>
      </c>
      <c r="T222" s="15" t="s">
        <v>668</v>
      </c>
      <c r="U222" s="15">
        <v>2019</v>
      </c>
      <c r="V222" s="15" t="s">
        <v>748</v>
      </c>
      <c r="W222" s="15">
        <v>83</v>
      </c>
      <c r="X222" s="24">
        <v>8400</v>
      </c>
      <c r="Y222" s="24">
        <v>1400</v>
      </c>
      <c r="Z222" s="24">
        <v>1748</v>
      </c>
      <c r="AA222" s="24">
        <v>1694</v>
      </c>
      <c r="AB222" s="24">
        <v>2505</v>
      </c>
      <c r="AC222" s="24">
        <v>2505</v>
      </c>
    </row>
    <row r="223" spans="1:29" x14ac:dyDescent="0.25">
      <c r="A223" s="15" t="s">
        <v>253</v>
      </c>
      <c r="B223" s="15" t="s">
        <v>253</v>
      </c>
      <c r="C223" s="15" t="s">
        <v>480</v>
      </c>
      <c r="D223" s="15" t="s">
        <v>219</v>
      </c>
      <c r="E223" s="15" t="s">
        <v>192</v>
      </c>
      <c r="F223" s="15" t="s">
        <v>212</v>
      </c>
      <c r="G223" s="15" t="s">
        <v>384</v>
      </c>
      <c r="H223" s="15" t="s">
        <v>176</v>
      </c>
      <c r="I223" s="15" t="s">
        <v>213</v>
      </c>
      <c r="J223" s="15" t="s">
        <v>84</v>
      </c>
      <c r="K223" s="15" t="s">
        <v>72</v>
      </c>
      <c r="L223" s="15" t="s">
        <v>345</v>
      </c>
      <c r="M223" s="27">
        <v>43496</v>
      </c>
      <c r="N223" s="27">
        <v>43646</v>
      </c>
      <c r="O223" s="51">
        <v>2019</v>
      </c>
      <c r="P223" s="27">
        <v>44104</v>
      </c>
      <c r="Q223" s="15">
        <v>2300000</v>
      </c>
      <c r="R223" s="15">
        <v>1600000</v>
      </c>
      <c r="S223" s="15" t="s">
        <v>668</v>
      </c>
      <c r="T223" s="15" t="s">
        <v>668</v>
      </c>
      <c r="U223" s="15">
        <v>2019</v>
      </c>
      <c r="V223" s="15" t="s">
        <v>748</v>
      </c>
      <c r="W223" s="15">
        <v>84</v>
      </c>
      <c r="X223" s="24">
        <v>8400</v>
      </c>
      <c r="Y223" s="24">
        <v>1400</v>
      </c>
      <c r="Z223" s="24">
        <v>1748</v>
      </c>
      <c r="AA223" s="24">
        <v>1694</v>
      </c>
      <c r="AB223" s="24">
        <v>2505</v>
      </c>
      <c r="AC223" s="24">
        <v>2505</v>
      </c>
    </row>
    <row r="224" spans="1:29" x14ac:dyDescent="0.25">
      <c r="A224" s="15" t="s">
        <v>253</v>
      </c>
      <c r="B224" s="15" t="s">
        <v>253</v>
      </c>
      <c r="C224" s="15" t="s">
        <v>480</v>
      </c>
      <c r="D224" s="15" t="s">
        <v>219</v>
      </c>
      <c r="E224" s="15" t="s">
        <v>192</v>
      </c>
      <c r="F224" s="15" t="s">
        <v>212</v>
      </c>
      <c r="G224" s="15" t="s">
        <v>384</v>
      </c>
      <c r="H224" s="15" t="s">
        <v>176</v>
      </c>
      <c r="I224" s="15" t="s">
        <v>213</v>
      </c>
      <c r="J224" s="15" t="s">
        <v>84</v>
      </c>
      <c r="K224" s="15" t="s">
        <v>72</v>
      </c>
      <c r="L224" s="15" t="s">
        <v>345</v>
      </c>
      <c r="M224" s="27">
        <v>43496</v>
      </c>
      <c r="N224" s="27">
        <v>43646</v>
      </c>
      <c r="O224" s="51">
        <v>2019</v>
      </c>
      <c r="P224" s="27">
        <v>44104</v>
      </c>
      <c r="Q224" s="15">
        <v>2300000</v>
      </c>
      <c r="R224" s="15">
        <v>1600000</v>
      </c>
      <c r="S224" s="15" t="s">
        <v>668</v>
      </c>
      <c r="T224" s="15" t="s">
        <v>668</v>
      </c>
      <c r="U224" s="15">
        <v>2019</v>
      </c>
      <c r="V224" s="15" t="s">
        <v>748</v>
      </c>
      <c r="W224" s="15">
        <v>85</v>
      </c>
      <c r="X224" s="24">
        <v>8400</v>
      </c>
      <c r="Y224" s="24">
        <v>1400</v>
      </c>
      <c r="Z224" s="24">
        <v>1748</v>
      </c>
      <c r="AA224" s="24">
        <v>1694</v>
      </c>
      <c r="AB224" s="24">
        <v>2505</v>
      </c>
      <c r="AC224" s="24">
        <v>2505</v>
      </c>
    </row>
    <row r="225" spans="1:29" x14ac:dyDescent="0.25">
      <c r="A225" s="15" t="s">
        <v>253</v>
      </c>
      <c r="B225" s="15" t="s">
        <v>253</v>
      </c>
      <c r="C225" s="15" t="s">
        <v>480</v>
      </c>
      <c r="D225" s="15" t="s">
        <v>219</v>
      </c>
      <c r="E225" s="15" t="s">
        <v>192</v>
      </c>
      <c r="F225" s="15" t="s">
        <v>212</v>
      </c>
      <c r="G225" s="15" t="s">
        <v>384</v>
      </c>
      <c r="H225" s="15" t="s">
        <v>176</v>
      </c>
      <c r="I225" s="15" t="s">
        <v>213</v>
      </c>
      <c r="J225" s="15" t="s">
        <v>84</v>
      </c>
      <c r="K225" s="15" t="s">
        <v>72</v>
      </c>
      <c r="L225" s="15" t="s">
        <v>345</v>
      </c>
      <c r="M225" s="27">
        <v>43496</v>
      </c>
      <c r="N225" s="27">
        <v>43646</v>
      </c>
      <c r="O225" s="51">
        <v>2019</v>
      </c>
      <c r="P225" s="27">
        <v>44104</v>
      </c>
      <c r="Q225" s="15">
        <v>2300000</v>
      </c>
      <c r="R225" s="15">
        <v>1600000</v>
      </c>
      <c r="S225" s="15" t="s">
        <v>668</v>
      </c>
      <c r="T225" s="15" t="s">
        <v>668</v>
      </c>
      <c r="U225" s="15">
        <v>2019</v>
      </c>
      <c r="V225" s="15" t="s">
        <v>748</v>
      </c>
      <c r="W225" s="15">
        <v>86</v>
      </c>
      <c r="X225" s="24">
        <v>8400</v>
      </c>
      <c r="Y225" s="24">
        <v>1400</v>
      </c>
      <c r="Z225" s="24">
        <v>1748</v>
      </c>
      <c r="AA225" s="24">
        <v>1694</v>
      </c>
      <c r="AB225" s="24">
        <v>2505</v>
      </c>
      <c r="AC225" s="24">
        <v>2505</v>
      </c>
    </row>
    <row r="226" spans="1:29" x14ac:dyDescent="0.25">
      <c r="A226" s="15" t="s">
        <v>260</v>
      </c>
      <c r="B226" s="15" t="s">
        <v>260</v>
      </c>
      <c r="C226" s="15" t="s">
        <v>481</v>
      </c>
      <c r="D226" s="15" t="s">
        <v>219</v>
      </c>
      <c r="E226" s="15" t="s">
        <v>191</v>
      </c>
      <c r="F226" s="15" t="s">
        <v>212</v>
      </c>
      <c r="G226" s="15" t="s">
        <v>384</v>
      </c>
      <c r="H226" s="15" t="s">
        <v>177</v>
      </c>
      <c r="I226" s="15" t="s">
        <v>463</v>
      </c>
      <c r="J226" s="15" t="s">
        <v>134</v>
      </c>
      <c r="K226" s="15" t="s">
        <v>108</v>
      </c>
      <c r="L226" s="15" t="s">
        <v>345</v>
      </c>
      <c r="M226" s="27">
        <v>43343</v>
      </c>
      <c r="N226" s="27">
        <v>43496</v>
      </c>
      <c r="O226" s="51">
        <v>2019</v>
      </c>
      <c r="P226" s="27">
        <v>44104</v>
      </c>
      <c r="Q226" s="15">
        <v>2300000</v>
      </c>
      <c r="R226" s="15">
        <v>1600000</v>
      </c>
      <c r="S226" s="15" t="s">
        <v>668</v>
      </c>
      <c r="T226" s="15" t="s">
        <v>668</v>
      </c>
      <c r="U226" s="15">
        <v>2019</v>
      </c>
      <c r="V226" s="15" t="s">
        <v>747</v>
      </c>
      <c r="W226" s="15">
        <v>1</v>
      </c>
      <c r="X226" s="24">
        <v>1008</v>
      </c>
      <c r="Y226" s="24">
        <v>168</v>
      </c>
      <c r="Z226" s="24">
        <v>250</v>
      </c>
      <c r="AA226" s="24">
        <v>258</v>
      </c>
      <c r="AB226" s="24">
        <v>250</v>
      </c>
      <c r="AC226" s="24">
        <v>250</v>
      </c>
    </row>
    <row r="227" spans="1:29" x14ac:dyDescent="0.25">
      <c r="A227" s="15" t="s">
        <v>260</v>
      </c>
      <c r="B227" s="15" t="s">
        <v>260</v>
      </c>
      <c r="C227" s="15" t="s">
        <v>481</v>
      </c>
      <c r="D227" s="15" t="s">
        <v>219</v>
      </c>
      <c r="E227" s="15" t="s">
        <v>191</v>
      </c>
      <c r="F227" s="15" t="s">
        <v>212</v>
      </c>
      <c r="G227" s="15" t="s">
        <v>384</v>
      </c>
      <c r="H227" s="15" t="s">
        <v>177</v>
      </c>
      <c r="I227" s="15" t="s">
        <v>463</v>
      </c>
      <c r="J227" s="15" t="s">
        <v>134</v>
      </c>
      <c r="K227" s="15" t="s">
        <v>108</v>
      </c>
      <c r="L227" s="15" t="s">
        <v>345</v>
      </c>
      <c r="M227" s="27">
        <v>43343</v>
      </c>
      <c r="N227" s="27">
        <v>43496</v>
      </c>
      <c r="O227" s="51">
        <v>2019</v>
      </c>
      <c r="P227" s="27">
        <v>44104</v>
      </c>
      <c r="Q227" s="15">
        <v>2300000</v>
      </c>
      <c r="R227" s="15">
        <v>1600000</v>
      </c>
      <c r="S227" s="15" t="s">
        <v>668</v>
      </c>
      <c r="T227" s="15" t="s">
        <v>668</v>
      </c>
      <c r="U227" s="15">
        <v>2019</v>
      </c>
      <c r="V227" s="15" t="s">
        <v>747</v>
      </c>
      <c r="W227" s="15">
        <v>2</v>
      </c>
      <c r="X227" s="24">
        <v>492</v>
      </c>
      <c r="Y227" s="24">
        <v>82</v>
      </c>
      <c r="Z227" s="24">
        <v>140</v>
      </c>
      <c r="AA227" s="24">
        <v>145</v>
      </c>
      <c r="AB227" s="24">
        <v>107</v>
      </c>
      <c r="AC227" s="24">
        <v>107</v>
      </c>
    </row>
    <row r="228" spans="1:29" x14ac:dyDescent="0.25">
      <c r="A228" s="15" t="s">
        <v>269</v>
      </c>
      <c r="B228" s="15" t="s">
        <v>270</v>
      </c>
      <c r="C228" s="15" t="s">
        <v>479</v>
      </c>
      <c r="D228" s="15" t="s">
        <v>272</v>
      </c>
      <c r="E228" s="15" t="s">
        <v>192</v>
      </c>
      <c r="F228" s="15" t="s">
        <v>212</v>
      </c>
      <c r="G228" s="15" t="s">
        <v>384</v>
      </c>
      <c r="H228" s="15" t="s">
        <v>176</v>
      </c>
      <c r="I228" s="15" t="s">
        <v>213</v>
      </c>
      <c r="J228" s="15" t="s">
        <v>51</v>
      </c>
      <c r="K228" s="15" t="s">
        <v>51</v>
      </c>
      <c r="L228" s="15" t="s">
        <v>345</v>
      </c>
      <c r="M228" s="27">
        <v>43646</v>
      </c>
      <c r="N228" s="27">
        <v>43646</v>
      </c>
      <c r="O228" s="51">
        <v>2019</v>
      </c>
      <c r="P228" s="27">
        <v>44104</v>
      </c>
      <c r="Q228" s="15">
        <v>2300000</v>
      </c>
      <c r="R228" s="15">
        <v>1600000</v>
      </c>
      <c r="S228" s="15" t="s">
        <v>668</v>
      </c>
      <c r="T228" s="15" t="s">
        <v>668</v>
      </c>
      <c r="U228" s="15">
        <v>2019</v>
      </c>
      <c r="V228" s="15" t="s">
        <v>747</v>
      </c>
      <c r="W228" s="15">
        <v>87</v>
      </c>
      <c r="X228" s="24">
        <v>3000</v>
      </c>
      <c r="Y228" s="24">
        <v>500</v>
      </c>
      <c r="Z228" s="24">
        <v>624</v>
      </c>
      <c r="AA228" s="24">
        <v>605</v>
      </c>
      <c r="AB228" s="24">
        <v>895</v>
      </c>
      <c r="AC228" s="24">
        <v>895</v>
      </c>
    </row>
    <row r="229" spans="1:29" x14ac:dyDescent="0.25">
      <c r="A229" s="15" t="s">
        <v>269</v>
      </c>
      <c r="B229" s="15" t="s">
        <v>270</v>
      </c>
      <c r="C229" s="15" t="s">
        <v>479</v>
      </c>
      <c r="D229" s="15" t="s">
        <v>272</v>
      </c>
      <c r="E229" s="15" t="s">
        <v>192</v>
      </c>
      <c r="F229" s="15" t="s">
        <v>280</v>
      </c>
      <c r="G229" s="15" t="s">
        <v>384</v>
      </c>
      <c r="H229" s="15" t="s">
        <v>176</v>
      </c>
      <c r="I229" s="15" t="s">
        <v>213</v>
      </c>
      <c r="J229" s="15" t="s">
        <v>82</v>
      </c>
      <c r="K229" s="15" t="s">
        <v>83</v>
      </c>
      <c r="L229" s="15" t="s">
        <v>345</v>
      </c>
      <c r="M229" s="27">
        <v>43677</v>
      </c>
      <c r="N229" s="27">
        <v>44196</v>
      </c>
      <c r="O229" s="51">
        <v>2020</v>
      </c>
      <c r="P229" s="27">
        <v>44104</v>
      </c>
      <c r="Q229" s="15">
        <v>2200000</v>
      </c>
      <c r="R229" s="15">
        <v>1400000</v>
      </c>
      <c r="S229" s="15" t="s">
        <v>668</v>
      </c>
      <c r="T229" s="15" t="s">
        <v>668</v>
      </c>
      <c r="U229" s="15">
        <v>2020</v>
      </c>
      <c r="V229" s="15" t="s">
        <v>747</v>
      </c>
      <c r="W229" s="15">
        <v>572</v>
      </c>
      <c r="X229" s="24">
        <v>6000</v>
      </c>
      <c r="Y229" s="24">
        <v>1000</v>
      </c>
      <c r="Z229" s="24">
        <v>972</v>
      </c>
      <c r="AA229" s="24">
        <v>892</v>
      </c>
      <c r="AB229" s="24">
        <v>2156</v>
      </c>
      <c r="AC229" s="24">
        <v>2156</v>
      </c>
    </row>
    <row r="230" spans="1:29" x14ac:dyDescent="0.25">
      <c r="A230" s="15" t="s">
        <v>281</v>
      </c>
      <c r="B230" s="15" t="s">
        <v>281</v>
      </c>
      <c r="C230" s="15" t="s">
        <v>483</v>
      </c>
      <c r="D230" s="15" t="s">
        <v>219</v>
      </c>
      <c r="E230" s="15" t="s">
        <v>191</v>
      </c>
      <c r="F230" s="15" t="s">
        <v>212</v>
      </c>
      <c r="G230" s="15" t="s">
        <v>384</v>
      </c>
      <c r="H230" s="15" t="s">
        <v>176</v>
      </c>
      <c r="I230" s="15" t="s">
        <v>213</v>
      </c>
      <c r="J230" s="15" t="s">
        <v>88</v>
      </c>
      <c r="K230" s="15" t="s">
        <v>48</v>
      </c>
      <c r="L230" s="15" t="s">
        <v>345</v>
      </c>
      <c r="M230" s="27">
        <v>43434</v>
      </c>
      <c r="N230" s="27">
        <v>43555</v>
      </c>
      <c r="O230" s="51">
        <v>2019</v>
      </c>
      <c r="P230" s="27">
        <v>44104</v>
      </c>
      <c r="Q230" s="15">
        <v>2300000</v>
      </c>
      <c r="R230" s="15">
        <v>1600000</v>
      </c>
      <c r="S230" s="15" t="s">
        <v>668</v>
      </c>
      <c r="T230" s="15" t="s">
        <v>668</v>
      </c>
      <c r="U230" s="15">
        <v>2019</v>
      </c>
      <c r="V230" s="15" t="s">
        <v>748</v>
      </c>
      <c r="W230" s="15">
        <v>24</v>
      </c>
      <c r="X230" s="24">
        <v>2880</v>
      </c>
      <c r="Y230" s="24">
        <v>480</v>
      </c>
      <c r="Z230" s="24">
        <v>491</v>
      </c>
      <c r="AA230" s="24">
        <v>509</v>
      </c>
      <c r="AB230" s="24">
        <v>1057</v>
      </c>
      <c r="AC230" s="24">
        <v>1057</v>
      </c>
    </row>
    <row r="231" spans="1:29" x14ac:dyDescent="0.25">
      <c r="A231" s="15" t="s">
        <v>281</v>
      </c>
      <c r="B231" s="15" t="s">
        <v>281</v>
      </c>
      <c r="C231" s="15" t="s">
        <v>483</v>
      </c>
      <c r="D231" s="15" t="s">
        <v>219</v>
      </c>
      <c r="E231" s="15" t="s">
        <v>191</v>
      </c>
      <c r="F231" s="15" t="s">
        <v>212</v>
      </c>
      <c r="G231" s="15" t="s">
        <v>384</v>
      </c>
      <c r="H231" s="15" t="s">
        <v>176</v>
      </c>
      <c r="I231" s="15" t="s">
        <v>213</v>
      </c>
      <c r="J231" s="15" t="s">
        <v>88</v>
      </c>
      <c r="K231" s="15" t="s">
        <v>67</v>
      </c>
      <c r="L231" s="15" t="s">
        <v>345</v>
      </c>
      <c r="M231" s="27">
        <v>43434</v>
      </c>
      <c r="N231" s="27">
        <v>43555</v>
      </c>
      <c r="O231" s="51">
        <v>2019</v>
      </c>
      <c r="P231" s="27">
        <v>44104</v>
      </c>
      <c r="Q231" s="15">
        <v>2300000</v>
      </c>
      <c r="R231" s="15">
        <v>1600000</v>
      </c>
      <c r="S231" s="15" t="s">
        <v>668</v>
      </c>
      <c r="T231" s="15" t="s">
        <v>668</v>
      </c>
      <c r="U231" s="15">
        <v>2019</v>
      </c>
      <c r="V231" s="15" t="s">
        <v>748</v>
      </c>
      <c r="W231" s="15">
        <v>26</v>
      </c>
      <c r="X231" s="24">
        <v>1200</v>
      </c>
      <c r="Y231" s="24">
        <v>200</v>
      </c>
      <c r="Z231" s="24">
        <v>250</v>
      </c>
      <c r="AA231" s="24">
        <v>242</v>
      </c>
      <c r="AB231" s="24">
        <v>358</v>
      </c>
      <c r="AC231" s="24">
        <v>358</v>
      </c>
    </row>
    <row r="232" spans="1:29" x14ac:dyDescent="0.25">
      <c r="A232" s="15" t="s">
        <v>281</v>
      </c>
      <c r="B232" s="15" t="s">
        <v>281</v>
      </c>
      <c r="C232" s="15" t="s">
        <v>479</v>
      </c>
      <c r="D232" s="15" t="s">
        <v>295</v>
      </c>
      <c r="E232" s="15" t="s">
        <v>191</v>
      </c>
      <c r="F232" s="15" t="s">
        <v>212</v>
      </c>
      <c r="G232" s="15" t="s">
        <v>384</v>
      </c>
      <c r="H232" s="15" t="s">
        <v>176</v>
      </c>
      <c r="I232" s="15" t="s">
        <v>213</v>
      </c>
      <c r="J232" s="15" t="s">
        <v>88</v>
      </c>
      <c r="K232" s="15" t="s">
        <v>66</v>
      </c>
      <c r="L232" s="15" t="s">
        <v>345</v>
      </c>
      <c r="M232" s="27">
        <v>43799</v>
      </c>
      <c r="N232" s="27">
        <v>43830</v>
      </c>
      <c r="O232" s="51">
        <v>2019</v>
      </c>
      <c r="P232" s="27">
        <v>44104</v>
      </c>
      <c r="Q232" s="15">
        <v>2300000</v>
      </c>
      <c r="R232" s="15">
        <v>1600000</v>
      </c>
      <c r="S232" s="15" t="s">
        <v>668</v>
      </c>
      <c r="T232" s="15" t="s">
        <v>668</v>
      </c>
      <c r="U232" s="15">
        <v>2019</v>
      </c>
      <c r="V232" s="15" t="s">
        <v>747</v>
      </c>
      <c r="W232" s="15">
        <v>227</v>
      </c>
      <c r="X232" s="24">
        <v>5580</v>
      </c>
      <c r="Y232" s="24">
        <v>930</v>
      </c>
      <c r="Z232" s="24">
        <v>1161</v>
      </c>
      <c r="AA232" s="24">
        <v>1126</v>
      </c>
      <c r="AB232" s="24">
        <v>1664</v>
      </c>
      <c r="AC232" s="24">
        <v>1664</v>
      </c>
    </row>
    <row r="233" spans="1:29" x14ac:dyDescent="0.25">
      <c r="A233" s="15" t="s">
        <v>281</v>
      </c>
      <c r="B233" s="15" t="s">
        <v>281</v>
      </c>
      <c r="C233" s="15" t="s">
        <v>479</v>
      </c>
      <c r="D233" s="15" t="s">
        <v>219</v>
      </c>
      <c r="E233" s="15" t="s">
        <v>191</v>
      </c>
      <c r="F233" s="15" t="s">
        <v>212</v>
      </c>
      <c r="G233" s="15" t="s">
        <v>384</v>
      </c>
      <c r="H233" s="15" t="s">
        <v>177</v>
      </c>
      <c r="I233" s="15" t="s">
        <v>463</v>
      </c>
      <c r="J233" s="15" t="s">
        <v>88</v>
      </c>
      <c r="K233" s="15" t="s">
        <v>66</v>
      </c>
      <c r="L233" s="15" t="s">
        <v>345</v>
      </c>
      <c r="M233" s="27">
        <v>43830</v>
      </c>
      <c r="N233" s="27">
        <v>43982</v>
      </c>
      <c r="O233" s="51">
        <v>2020</v>
      </c>
      <c r="P233" s="27">
        <v>44104</v>
      </c>
      <c r="Q233" s="15">
        <v>2200000</v>
      </c>
      <c r="R233" s="15">
        <v>1400000</v>
      </c>
      <c r="S233" s="15" t="s">
        <v>668</v>
      </c>
      <c r="T233" s="15" t="s">
        <v>668</v>
      </c>
      <c r="U233" s="15">
        <v>2020</v>
      </c>
      <c r="V233" s="15" t="s">
        <v>747</v>
      </c>
      <c r="W233" s="15">
        <v>503</v>
      </c>
      <c r="X233" s="24">
        <v>1140</v>
      </c>
      <c r="Y233" s="24">
        <v>150</v>
      </c>
      <c r="Z233" s="24">
        <v>171</v>
      </c>
      <c r="AA233" s="24">
        <v>170</v>
      </c>
      <c r="AB233" s="24">
        <v>400</v>
      </c>
      <c r="AC233" s="24">
        <v>400</v>
      </c>
    </row>
    <row r="234" spans="1:29" x14ac:dyDescent="0.25">
      <c r="A234" s="15" t="s">
        <v>281</v>
      </c>
      <c r="B234" s="15" t="s">
        <v>281</v>
      </c>
      <c r="C234" s="15" t="s">
        <v>479</v>
      </c>
      <c r="D234" s="15" t="s">
        <v>219</v>
      </c>
      <c r="E234" s="15" t="s">
        <v>191</v>
      </c>
      <c r="F234" s="15" t="s">
        <v>212</v>
      </c>
      <c r="G234" s="15" t="s">
        <v>384</v>
      </c>
      <c r="H234" s="15" t="s">
        <v>177</v>
      </c>
      <c r="I234" s="15" t="s">
        <v>463</v>
      </c>
      <c r="J234" s="15" t="s">
        <v>88</v>
      </c>
      <c r="K234" s="15" t="s">
        <v>66</v>
      </c>
      <c r="L234" s="15" t="s">
        <v>345</v>
      </c>
      <c r="M234" s="27">
        <v>43830</v>
      </c>
      <c r="N234" s="27">
        <v>43982</v>
      </c>
      <c r="O234" s="51">
        <v>2020</v>
      </c>
      <c r="P234" s="27">
        <v>44104</v>
      </c>
      <c r="Q234" s="15">
        <v>2200000</v>
      </c>
      <c r="R234" s="15">
        <v>1400000</v>
      </c>
      <c r="S234" s="15" t="s">
        <v>668</v>
      </c>
      <c r="T234" s="15" t="s">
        <v>668</v>
      </c>
      <c r="U234" s="15">
        <v>2020</v>
      </c>
      <c r="V234" s="15" t="s">
        <v>747</v>
      </c>
      <c r="W234" s="15">
        <v>504</v>
      </c>
      <c r="X234" s="24">
        <v>1230</v>
      </c>
      <c r="Y234" s="24">
        <v>150</v>
      </c>
      <c r="Z234" s="24">
        <v>185</v>
      </c>
      <c r="AA234" s="24">
        <v>184</v>
      </c>
      <c r="AB234" s="24">
        <v>432</v>
      </c>
      <c r="AC234" s="24">
        <v>432</v>
      </c>
    </row>
    <row r="235" spans="1:29" x14ac:dyDescent="0.25">
      <c r="A235" s="15" t="s">
        <v>281</v>
      </c>
      <c r="B235" s="15" t="s">
        <v>281</v>
      </c>
      <c r="C235" s="15" t="s">
        <v>479</v>
      </c>
      <c r="D235" s="15" t="s">
        <v>219</v>
      </c>
      <c r="E235" s="15" t="s">
        <v>191</v>
      </c>
      <c r="F235" s="15" t="s">
        <v>212</v>
      </c>
      <c r="G235" s="15" t="s">
        <v>384</v>
      </c>
      <c r="H235" s="15" t="s">
        <v>177</v>
      </c>
      <c r="I235" s="15" t="s">
        <v>463</v>
      </c>
      <c r="J235" s="15" t="s">
        <v>88</v>
      </c>
      <c r="K235" s="15" t="s">
        <v>66</v>
      </c>
      <c r="L235" s="15" t="s">
        <v>345</v>
      </c>
      <c r="M235" s="27">
        <v>43830</v>
      </c>
      <c r="N235" s="27">
        <v>43982</v>
      </c>
      <c r="O235" s="51">
        <v>2020</v>
      </c>
      <c r="P235" s="27">
        <v>44104</v>
      </c>
      <c r="Q235" s="15">
        <v>2200000</v>
      </c>
      <c r="R235" s="15">
        <v>1400000</v>
      </c>
      <c r="S235" s="15" t="s">
        <v>668</v>
      </c>
      <c r="T235" s="15" t="s">
        <v>668</v>
      </c>
      <c r="U235" s="15">
        <v>2020</v>
      </c>
      <c r="V235" s="15" t="s">
        <v>747</v>
      </c>
      <c r="W235" s="15">
        <v>505</v>
      </c>
      <c r="X235" s="24">
        <v>1367</v>
      </c>
      <c r="Y235" s="24">
        <v>180</v>
      </c>
      <c r="Z235" s="24">
        <v>205</v>
      </c>
      <c r="AA235" s="24">
        <v>204</v>
      </c>
      <c r="AB235" s="24">
        <v>480</v>
      </c>
      <c r="AC235" s="24">
        <v>480</v>
      </c>
    </row>
    <row r="236" spans="1:29" x14ac:dyDescent="0.25">
      <c r="A236" s="15" t="s">
        <v>281</v>
      </c>
      <c r="B236" s="15" t="s">
        <v>281</v>
      </c>
      <c r="C236" s="15" t="s">
        <v>479</v>
      </c>
      <c r="D236" s="15" t="s">
        <v>219</v>
      </c>
      <c r="E236" s="15" t="s">
        <v>191</v>
      </c>
      <c r="F236" s="15" t="s">
        <v>212</v>
      </c>
      <c r="G236" s="15" t="s">
        <v>384</v>
      </c>
      <c r="H236" s="15" t="s">
        <v>177</v>
      </c>
      <c r="I236" s="15" t="s">
        <v>463</v>
      </c>
      <c r="J236" s="15" t="s">
        <v>88</v>
      </c>
      <c r="K236" s="15" t="s">
        <v>66</v>
      </c>
      <c r="L236" s="15" t="s">
        <v>345</v>
      </c>
      <c r="M236" s="27">
        <v>43830</v>
      </c>
      <c r="N236" s="27">
        <v>43982</v>
      </c>
      <c r="O236" s="51">
        <v>2020</v>
      </c>
      <c r="P236" s="27">
        <v>44104</v>
      </c>
      <c r="Q236" s="15">
        <v>2200000</v>
      </c>
      <c r="R236" s="15">
        <v>1400000</v>
      </c>
      <c r="S236" s="15" t="s">
        <v>668</v>
      </c>
      <c r="T236" s="15" t="s">
        <v>668</v>
      </c>
      <c r="U236" s="15">
        <v>2020</v>
      </c>
      <c r="V236" s="15" t="s">
        <v>747</v>
      </c>
      <c r="W236" s="15">
        <v>506</v>
      </c>
      <c r="X236" s="24">
        <v>575</v>
      </c>
      <c r="Y236" s="24">
        <v>80</v>
      </c>
      <c r="Z236" s="24">
        <v>86</v>
      </c>
      <c r="AA236" s="24">
        <v>86</v>
      </c>
      <c r="AB236" s="24">
        <v>202</v>
      </c>
      <c r="AC236" s="24">
        <v>202</v>
      </c>
    </row>
    <row r="237" spans="1:29" x14ac:dyDescent="0.25">
      <c r="A237" s="15" t="s">
        <v>281</v>
      </c>
      <c r="B237" s="15" t="s">
        <v>281</v>
      </c>
      <c r="C237" s="15" t="s">
        <v>479</v>
      </c>
      <c r="D237" s="15" t="s">
        <v>219</v>
      </c>
      <c r="E237" s="15" t="s">
        <v>191</v>
      </c>
      <c r="F237" s="15" t="s">
        <v>212</v>
      </c>
      <c r="G237" s="15" t="s">
        <v>384</v>
      </c>
      <c r="H237" s="15" t="s">
        <v>177</v>
      </c>
      <c r="I237" s="15" t="s">
        <v>463</v>
      </c>
      <c r="J237" s="15" t="s">
        <v>88</v>
      </c>
      <c r="K237" s="15" t="s">
        <v>66</v>
      </c>
      <c r="L237" s="15" t="s">
        <v>345</v>
      </c>
      <c r="M237" s="27">
        <v>43830</v>
      </c>
      <c r="N237" s="27">
        <v>43982</v>
      </c>
      <c r="O237" s="51">
        <v>2020</v>
      </c>
      <c r="P237" s="27">
        <v>44104</v>
      </c>
      <c r="Q237" s="15">
        <v>2200000</v>
      </c>
      <c r="R237" s="15">
        <v>1400000</v>
      </c>
      <c r="S237" s="15" t="s">
        <v>668</v>
      </c>
      <c r="T237" s="15" t="s">
        <v>668</v>
      </c>
      <c r="U237" s="15">
        <v>2020</v>
      </c>
      <c r="V237" s="15" t="s">
        <v>747</v>
      </c>
      <c r="W237" s="15">
        <v>507</v>
      </c>
      <c r="X237" s="24">
        <v>591</v>
      </c>
      <c r="Y237" s="24">
        <v>80</v>
      </c>
      <c r="Z237" s="24">
        <v>89</v>
      </c>
      <c r="AA237" s="24">
        <v>88</v>
      </c>
      <c r="AB237" s="24">
        <v>208</v>
      </c>
      <c r="AC237" s="24">
        <v>208</v>
      </c>
    </row>
    <row r="238" spans="1:29" x14ac:dyDescent="0.25">
      <c r="A238" s="15" t="s">
        <v>281</v>
      </c>
      <c r="B238" s="15" t="s">
        <v>281</v>
      </c>
      <c r="C238" s="15" t="s">
        <v>479</v>
      </c>
      <c r="D238" s="15" t="s">
        <v>219</v>
      </c>
      <c r="E238" s="15" t="s">
        <v>191</v>
      </c>
      <c r="F238" s="15" t="s">
        <v>212</v>
      </c>
      <c r="G238" s="15" t="s">
        <v>384</v>
      </c>
      <c r="H238" s="15" t="s">
        <v>177</v>
      </c>
      <c r="I238" s="15" t="s">
        <v>463</v>
      </c>
      <c r="J238" s="15" t="s">
        <v>88</v>
      </c>
      <c r="K238" s="15" t="s">
        <v>66</v>
      </c>
      <c r="L238" s="15" t="s">
        <v>345</v>
      </c>
      <c r="M238" s="27">
        <v>43830</v>
      </c>
      <c r="N238" s="27">
        <v>43982</v>
      </c>
      <c r="O238" s="51">
        <v>2020</v>
      </c>
      <c r="P238" s="27">
        <v>44104</v>
      </c>
      <c r="Q238" s="15">
        <v>2200000</v>
      </c>
      <c r="R238" s="15">
        <v>1400000</v>
      </c>
      <c r="S238" s="15" t="s">
        <v>668</v>
      </c>
      <c r="T238" s="15" t="s">
        <v>668</v>
      </c>
      <c r="U238" s="15">
        <v>2020</v>
      </c>
      <c r="V238" s="15" t="s">
        <v>747</v>
      </c>
      <c r="W238" s="15">
        <v>508</v>
      </c>
      <c r="X238" s="24">
        <v>707</v>
      </c>
      <c r="Y238" s="24">
        <v>100</v>
      </c>
      <c r="Z238" s="24">
        <v>106</v>
      </c>
      <c r="AA238" s="24">
        <v>106</v>
      </c>
      <c r="AB238" s="24">
        <v>248</v>
      </c>
      <c r="AC238" s="24">
        <v>248</v>
      </c>
    </row>
    <row r="239" spans="1:29" x14ac:dyDescent="0.25">
      <c r="A239" s="15" t="s">
        <v>281</v>
      </c>
      <c r="B239" s="15" t="s">
        <v>281</v>
      </c>
      <c r="C239" s="15" t="s">
        <v>479</v>
      </c>
      <c r="D239" s="15" t="s">
        <v>219</v>
      </c>
      <c r="E239" s="15" t="s">
        <v>191</v>
      </c>
      <c r="F239" s="15" t="s">
        <v>212</v>
      </c>
      <c r="G239" s="15" t="s">
        <v>384</v>
      </c>
      <c r="H239" s="15" t="s">
        <v>177</v>
      </c>
      <c r="I239" s="15" t="s">
        <v>463</v>
      </c>
      <c r="J239" s="15" t="s">
        <v>88</v>
      </c>
      <c r="K239" s="15" t="s">
        <v>66</v>
      </c>
      <c r="L239" s="15" t="s">
        <v>345</v>
      </c>
      <c r="M239" s="27">
        <v>43830</v>
      </c>
      <c r="N239" s="27">
        <v>43982</v>
      </c>
      <c r="O239" s="51">
        <v>2020</v>
      </c>
      <c r="P239" s="27">
        <v>44104</v>
      </c>
      <c r="Q239" s="15">
        <v>2200000</v>
      </c>
      <c r="R239" s="15">
        <v>1400000</v>
      </c>
      <c r="S239" s="15" t="s">
        <v>668</v>
      </c>
      <c r="T239" s="15" t="s">
        <v>668</v>
      </c>
      <c r="U239" s="15">
        <v>2020</v>
      </c>
      <c r="V239" s="15" t="s">
        <v>747</v>
      </c>
      <c r="W239" s="15">
        <v>509</v>
      </c>
      <c r="X239" s="24">
        <v>607</v>
      </c>
      <c r="Y239" s="24">
        <v>80</v>
      </c>
      <c r="Z239" s="24">
        <v>91</v>
      </c>
      <c r="AA239" s="24">
        <v>91</v>
      </c>
      <c r="AB239" s="24">
        <v>213</v>
      </c>
      <c r="AC239" s="24">
        <v>213</v>
      </c>
    </row>
    <row r="240" spans="1:29" x14ac:dyDescent="0.25">
      <c r="A240" s="15" t="s">
        <v>281</v>
      </c>
      <c r="B240" s="15" t="s">
        <v>281</v>
      </c>
      <c r="C240" s="15" t="s">
        <v>479</v>
      </c>
      <c r="D240" s="15" t="s">
        <v>219</v>
      </c>
      <c r="E240" s="15" t="s">
        <v>191</v>
      </c>
      <c r="F240" s="15" t="s">
        <v>212</v>
      </c>
      <c r="G240" s="15" t="s">
        <v>384</v>
      </c>
      <c r="H240" s="15" t="s">
        <v>177</v>
      </c>
      <c r="I240" s="15" t="s">
        <v>463</v>
      </c>
      <c r="J240" s="15" t="s">
        <v>88</v>
      </c>
      <c r="K240" s="15" t="s">
        <v>66</v>
      </c>
      <c r="L240" s="15" t="s">
        <v>345</v>
      </c>
      <c r="M240" s="27">
        <v>43830</v>
      </c>
      <c r="N240" s="27">
        <v>43982</v>
      </c>
      <c r="O240" s="51">
        <v>2020</v>
      </c>
      <c r="P240" s="27">
        <v>44104</v>
      </c>
      <c r="Q240" s="15">
        <v>2200000</v>
      </c>
      <c r="R240" s="15">
        <v>1400000</v>
      </c>
      <c r="S240" s="15" t="s">
        <v>668</v>
      </c>
      <c r="T240" s="15" t="s">
        <v>668</v>
      </c>
      <c r="U240" s="15">
        <v>2020</v>
      </c>
      <c r="V240" s="15" t="s">
        <v>747</v>
      </c>
      <c r="W240" s="15">
        <v>510</v>
      </c>
      <c r="X240" s="24">
        <v>606</v>
      </c>
      <c r="Y240" s="24">
        <v>80</v>
      </c>
      <c r="Z240" s="24">
        <v>91</v>
      </c>
      <c r="AA240" s="24">
        <v>90</v>
      </c>
      <c r="AB240" s="24">
        <v>213</v>
      </c>
      <c r="AC240" s="24">
        <v>213</v>
      </c>
    </row>
    <row r="241" spans="1:29" x14ac:dyDescent="0.25">
      <c r="A241" s="15" t="s">
        <v>281</v>
      </c>
      <c r="B241" s="15" t="s">
        <v>281</v>
      </c>
      <c r="C241" s="15" t="s">
        <v>479</v>
      </c>
      <c r="D241" s="15" t="s">
        <v>219</v>
      </c>
      <c r="E241" s="15" t="s">
        <v>191</v>
      </c>
      <c r="F241" s="15" t="s">
        <v>212</v>
      </c>
      <c r="G241" s="15" t="s">
        <v>384</v>
      </c>
      <c r="H241" s="15" t="s">
        <v>177</v>
      </c>
      <c r="I241" s="15" t="s">
        <v>463</v>
      </c>
      <c r="J241" s="15" t="s">
        <v>88</v>
      </c>
      <c r="K241" s="15" t="s">
        <v>66</v>
      </c>
      <c r="L241" s="15" t="s">
        <v>345</v>
      </c>
      <c r="M241" s="27">
        <v>43830</v>
      </c>
      <c r="N241" s="27">
        <v>43982</v>
      </c>
      <c r="O241" s="51">
        <v>2020</v>
      </c>
      <c r="P241" s="27">
        <v>44104</v>
      </c>
      <c r="Q241" s="15">
        <v>2200000</v>
      </c>
      <c r="R241" s="15">
        <v>1400000</v>
      </c>
      <c r="S241" s="15" t="s">
        <v>668</v>
      </c>
      <c r="T241" s="15" t="s">
        <v>668</v>
      </c>
      <c r="U241" s="15">
        <v>2020</v>
      </c>
      <c r="V241" s="15" t="s">
        <v>747</v>
      </c>
      <c r="W241" s="15">
        <v>511</v>
      </c>
      <c r="X241" s="24">
        <v>697</v>
      </c>
      <c r="Y241" s="24">
        <v>100</v>
      </c>
      <c r="Z241" s="24">
        <v>105</v>
      </c>
      <c r="AA241" s="24">
        <v>104</v>
      </c>
      <c r="AB241" s="24">
        <v>245</v>
      </c>
      <c r="AC241" s="24">
        <v>245</v>
      </c>
    </row>
    <row r="242" spans="1:29" x14ac:dyDescent="0.25">
      <c r="A242" s="15" t="s">
        <v>281</v>
      </c>
      <c r="B242" s="15" t="s">
        <v>281</v>
      </c>
      <c r="C242" s="15" t="s">
        <v>479</v>
      </c>
      <c r="D242" s="15" t="s">
        <v>219</v>
      </c>
      <c r="E242" s="15" t="s">
        <v>191</v>
      </c>
      <c r="F242" s="15" t="s">
        <v>212</v>
      </c>
      <c r="G242" s="15" t="s">
        <v>384</v>
      </c>
      <c r="H242" s="15" t="s">
        <v>177</v>
      </c>
      <c r="I242" s="15" t="s">
        <v>463</v>
      </c>
      <c r="J242" s="15" t="s">
        <v>88</v>
      </c>
      <c r="K242" s="15" t="s">
        <v>66</v>
      </c>
      <c r="L242" s="15" t="s">
        <v>345</v>
      </c>
      <c r="M242" s="27">
        <v>43830</v>
      </c>
      <c r="N242" s="27">
        <v>43982</v>
      </c>
      <c r="O242" s="51">
        <v>2020</v>
      </c>
      <c r="P242" s="27">
        <v>44104</v>
      </c>
      <c r="Q242" s="15">
        <v>2200000</v>
      </c>
      <c r="R242" s="15">
        <v>1400000</v>
      </c>
      <c r="S242" s="15" t="s">
        <v>668</v>
      </c>
      <c r="T242" s="15" t="s">
        <v>668</v>
      </c>
      <c r="U242" s="15">
        <v>2020</v>
      </c>
      <c r="V242" s="15" t="s">
        <v>747</v>
      </c>
      <c r="W242" s="15">
        <v>512</v>
      </c>
      <c r="X242" s="24">
        <v>733</v>
      </c>
      <c r="Y242" s="24">
        <v>100</v>
      </c>
      <c r="Z242" s="24">
        <v>110</v>
      </c>
      <c r="AA242" s="24">
        <v>109</v>
      </c>
      <c r="AB242" s="24">
        <v>257</v>
      </c>
      <c r="AC242" s="24">
        <v>257</v>
      </c>
    </row>
    <row r="243" spans="1:29" x14ac:dyDescent="0.25">
      <c r="A243" s="15" t="s">
        <v>281</v>
      </c>
      <c r="B243" s="15" t="s">
        <v>281</v>
      </c>
      <c r="C243" s="15" t="s">
        <v>479</v>
      </c>
      <c r="D243" s="15" t="s">
        <v>219</v>
      </c>
      <c r="E243" s="15" t="s">
        <v>191</v>
      </c>
      <c r="F243" s="15" t="s">
        <v>212</v>
      </c>
      <c r="G243" s="15" t="s">
        <v>384</v>
      </c>
      <c r="H243" s="15" t="s">
        <v>177</v>
      </c>
      <c r="I243" s="15" t="s">
        <v>463</v>
      </c>
      <c r="J243" s="15" t="s">
        <v>88</v>
      </c>
      <c r="K243" s="15" t="s">
        <v>66</v>
      </c>
      <c r="L243" s="15" t="s">
        <v>345</v>
      </c>
      <c r="M243" s="27">
        <v>43830</v>
      </c>
      <c r="N243" s="27">
        <v>43982</v>
      </c>
      <c r="O243" s="51">
        <v>2020</v>
      </c>
      <c r="P243" s="27">
        <v>44104</v>
      </c>
      <c r="Q243" s="15">
        <v>2200000</v>
      </c>
      <c r="R243" s="15">
        <v>1400000</v>
      </c>
      <c r="S243" s="15" t="s">
        <v>668</v>
      </c>
      <c r="T243" s="15" t="s">
        <v>668</v>
      </c>
      <c r="U243" s="15">
        <v>2020</v>
      </c>
      <c r="V243" s="15" t="s">
        <v>747</v>
      </c>
      <c r="W243" s="15">
        <v>513</v>
      </c>
      <c r="X243" s="24">
        <v>912</v>
      </c>
      <c r="Y243" s="24">
        <v>110</v>
      </c>
      <c r="Z243" s="24">
        <v>137</v>
      </c>
      <c r="AA243" s="24">
        <v>136</v>
      </c>
      <c r="AB243" s="24">
        <v>320</v>
      </c>
      <c r="AC243" s="24">
        <v>320</v>
      </c>
    </row>
    <row r="244" spans="1:29" x14ac:dyDescent="0.25">
      <c r="A244" s="15" t="s">
        <v>281</v>
      </c>
      <c r="B244" s="15" t="s">
        <v>281</v>
      </c>
      <c r="C244" s="15" t="s">
        <v>479</v>
      </c>
      <c r="D244" s="15" t="s">
        <v>219</v>
      </c>
      <c r="E244" s="15" t="s">
        <v>191</v>
      </c>
      <c r="F244" s="15" t="s">
        <v>212</v>
      </c>
      <c r="G244" s="15" t="s">
        <v>384</v>
      </c>
      <c r="H244" s="15" t="s">
        <v>177</v>
      </c>
      <c r="I244" s="15" t="s">
        <v>463</v>
      </c>
      <c r="J244" s="15" t="s">
        <v>88</v>
      </c>
      <c r="K244" s="15" t="s">
        <v>66</v>
      </c>
      <c r="L244" s="15" t="s">
        <v>345</v>
      </c>
      <c r="M244" s="27">
        <v>43830</v>
      </c>
      <c r="N244" s="27">
        <v>43982</v>
      </c>
      <c r="O244" s="51">
        <v>2020</v>
      </c>
      <c r="P244" s="27">
        <v>44104</v>
      </c>
      <c r="Q244" s="15">
        <v>2200000</v>
      </c>
      <c r="R244" s="15">
        <v>1400000</v>
      </c>
      <c r="S244" s="15" t="s">
        <v>668</v>
      </c>
      <c r="T244" s="15" t="s">
        <v>668</v>
      </c>
      <c r="U244" s="15">
        <v>2020</v>
      </c>
      <c r="V244" s="15" t="s">
        <v>747</v>
      </c>
      <c r="W244" s="15">
        <v>514</v>
      </c>
      <c r="X244" s="24">
        <v>965</v>
      </c>
      <c r="Y244" s="24">
        <v>120</v>
      </c>
      <c r="Z244" s="24">
        <v>145</v>
      </c>
      <c r="AA244" s="24">
        <v>144</v>
      </c>
      <c r="AB244" s="24">
        <v>339</v>
      </c>
      <c r="AC244" s="24">
        <v>339</v>
      </c>
    </row>
    <row r="245" spans="1:29" x14ac:dyDescent="0.25">
      <c r="A245" s="15" t="s">
        <v>281</v>
      </c>
      <c r="B245" s="15" t="s">
        <v>281</v>
      </c>
      <c r="C245" s="15" t="s">
        <v>479</v>
      </c>
      <c r="D245" s="15" t="s">
        <v>219</v>
      </c>
      <c r="E245" s="15" t="s">
        <v>191</v>
      </c>
      <c r="F245" s="15" t="s">
        <v>212</v>
      </c>
      <c r="G245" s="15" t="s">
        <v>384</v>
      </c>
      <c r="H245" s="15" t="s">
        <v>177</v>
      </c>
      <c r="I245" s="15" t="s">
        <v>463</v>
      </c>
      <c r="J245" s="15" t="s">
        <v>88</v>
      </c>
      <c r="K245" s="15" t="s">
        <v>66</v>
      </c>
      <c r="L245" s="15" t="s">
        <v>345</v>
      </c>
      <c r="M245" s="27">
        <v>43830</v>
      </c>
      <c r="N245" s="27">
        <v>43982</v>
      </c>
      <c r="O245" s="51">
        <v>2020</v>
      </c>
      <c r="P245" s="27">
        <v>44104</v>
      </c>
      <c r="Q245" s="15">
        <v>2200000</v>
      </c>
      <c r="R245" s="15">
        <v>1400000</v>
      </c>
      <c r="S245" s="15" t="s">
        <v>668</v>
      </c>
      <c r="T245" s="15" t="s">
        <v>668</v>
      </c>
      <c r="U245" s="15">
        <v>2020</v>
      </c>
      <c r="V245" s="15" t="s">
        <v>747</v>
      </c>
      <c r="W245" s="15">
        <v>515</v>
      </c>
      <c r="X245" s="24">
        <v>736</v>
      </c>
      <c r="Y245" s="24">
        <v>100</v>
      </c>
      <c r="Z245" s="24">
        <v>110</v>
      </c>
      <c r="AA245" s="24">
        <v>110</v>
      </c>
      <c r="AB245" s="24">
        <v>258</v>
      </c>
      <c r="AC245" s="24">
        <v>258</v>
      </c>
    </row>
    <row r="246" spans="1:29" x14ac:dyDescent="0.25">
      <c r="A246" s="15" t="s">
        <v>281</v>
      </c>
      <c r="B246" s="15" t="s">
        <v>281</v>
      </c>
      <c r="C246" s="15" t="s">
        <v>479</v>
      </c>
      <c r="D246" s="15" t="s">
        <v>219</v>
      </c>
      <c r="E246" s="15" t="s">
        <v>191</v>
      </c>
      <c r="F246" s="15" t="s">
        <v>212</v>
      </c>
      <c r="G246" s="15" t="s">
        <v>384</v>
      </c>
      <c r="H246" s="15" t="s">
        <v>177</v>
      </c>
      <c r="I246" s="15" t="s">
        <v>463</v>
      </c>
      <c r="J246" s="15" t="s">
        <v>88</v>
      </c>
      <c r="K246" s="15" t="s">
        <v>66</v>
      </c>
      <c r="L246" s="15" t="s">
        <v>345</v>
      </c>
      <c r="M246" s="27">
        <v>43830</v>
      </c>
      <c r="N246" s="27">
        <v>43982</v>
      </c>
      <c r="O246" s="51">
        <v>2020</v>
      </c>
      <c r="P246" s="27">
        <v>44104</v>
      </c>
      <c r="Q246" s="15">
        <v>2200000</v>
      </c>
      <c r="R246" s="15">
        <v>1400000</v>
      </c>
      <c r="S246" s="15" t="s">
        <v>668</v>
      </c>
      <c r="T246" s="15" t="s">
        <v>668</v>
      </c>
      <c r="U246" s="15">
        <v>2020</v>
      </c>
      <c r="V246" s="15" t="s">
        <v>747</v>
      </c>
      <c r="W246" s="15">
        <v>516</v>
      </c>
      <c r="X246" s="24">
        <v>564</v>
      </c>
      <c r="Y246" s="24">
        <v>70</v>
      </c>
      <c r="Z246" s="24">
        <v>85</v>
      </c>
      <c r="AA246" s="24">
        <v>84</v>
      </c>
      <c r="AB246" s="24">
        <v>198</v>
      </c>
      <c r="AC246" s="24">
        <v>198</v>
      </c>
    </row>
    <row r="247" spans="1:29" x14ac:dyDescent="0.25">
      <c r="A247" s="15" t="s">
        <v>281</v>
      </c>
      <c r="B247" s="15" t="s">
        <v>281</v>
      </c>
      <c r="C247" s="15" t="s">
        <v>479</v>
      </c>
      <c r="D247" s="15" t="s">
        <v>219</v>
      </c>
      <c r="E247" s="15" t="s">
        <v>191</v>
      </c>
      <c r="F247" s="15" t="s">
        <v>212</v>
      </c>
      <c r="G247" s="15" t="s">
        <v>384</v>
      </c>
      <c r="H247" s="15" t="s">
        <v>177</v>
      </c>
      <c r="I247" s="15" t="s">
        <v>463</v>
      </c>
      <c r="J247" s="15" t="s">
        <v>88</v>
      </c>
      <c r="K247" s="15" t="s">
        <v>66</v>
      </c>
      <c r="L247" s="15" t="s">
        <v>345</v>
      </c>
      <c r="M247" s="27">
        <v>43830</v>
      </c>
      <c r="N247" s="27">
        <v>43982</v>
      </c>
      <c r="O247" s="51">
        <v>2020</v>
      </c>
      <c r="P247" s="27">
        <v>44104</v>
      </c>
      <c r="Q247" s="15">
        <v>2200000</v>
      </c>
      <c r="R247" s="15">
        <v>1400000</v>
      </c>
      <c r="S247" s="15" t="s">
        <v>668</v>
      </c>
      <c r="T247" s="15" t="s">
        <v>668</v>
      </c>
      <c r="U247" s="15">
        <v>2020</v>
      </c>
      <c r="V247" s="15" t="s">
        <v>747</v>
      </c>
      <c r="W247" s="15">
        <v>517</v>
      </c>
      <c r="X247" s="24">
        <v>1436</v>
      </c>
      <c r="Y247" s="24">
        <v>200</v>
      </c>
      <c r="Z247" s="24">
        <v>215</v>
      </c>
      <c r="AA247" s="24">
        <v>214</v>
      </c>
      <c r="AB247" s="24">
        <v>504</v>
      </c>
      <c r="AC247" s="24">
        <v>504</v>
      </c>
    </row>
    <row r="248" spans="1:29" x14ac:dyDescent="0.25">
      <c r="A248" s="15" t="s">
        <v>281</v>
      </c>
      <c r="B248" s="15" t="s">
        <v>281</v>
      </c>
      <c r="C248" s="15" t="s">
        <v>479</v>
      </c>
      <c r="D248" s="15" t="s">
        <v>219</v>
      </c>
      <c r="E248" s="15" t="s">
        <v>191</v>
      </c>
      <c r="F248" s="15" t="s">
        <v>212</v>
      </c>
      <c r="G248" s="15" t="s">
        <v>384</v>
      </c>
      <c r="H248" s="15" t="s">
        <v>177</v>
      </c>
      <c r="I248" s="15" t="s">
        <v>463</v>
      </c>
      <c r="J248" s="15" t="s">
        <v>88</v>
      </c>
      <c r="K248" s="15" t="s">
        <v>66</v>
      </c>
      <c r="L248" s="15" t="s">
        <v>345</v>
      </c>
      <c r="M248" s="27">
        <v>43830</v>
      </c>
      <c r="N248" s="27">
        <v>43982</v>
      </c>
      <c r="O248" s="51">
        <v>2020</v>
      </c>
      <c r="P248" s="27">
        <v>44104</v>
      </c>
      <c r="Q248" s="15">
        <v>2200000</v>
      </c>
      <c r="R248" s="15">
        <v>1400000</v>
      </c>
      <c r="S248" s="15" t="s">
        <v>668</v>
      </c>
      <c r="T248" s="15" t="s">
        <v>668</v>
      </c>
      <c r="U248" s="15">
        <v>2020</v>
      </c>
      <c r="V248" s="15" t="s">
        <v>747</v>
      </c>
      <c r="W248" s="15">
        <v>518</v>
      </c>
      <c r="X248" s="24">
        <v>525</v>
      </c>
      <c r="Y248" s="24">
        <v>70</v>
      </c>
      <c r="Z248" s="24">
        <v>79</v>
      </c>
      <c r="AA248" s="24">
        <v>78</v>
      </c>
      <c r="AB248" s="24">
        <v>184</v>
      </c>
      <c r="AC248" s="24">
        <v>184</v>
      </c>
    </row>
    <row r="249" spans="1:29" x14ac:dyDescent="0.25">
      <c r="A249" s="15" t="s">
        <v>281</v>
      </c>
      <c r="B249" s="15" t="s">
        <v>281</v>
      </c>
      <c r="C249" s="15" t="s">
        <v>479</v>
      </c>
      <c r="D249" s="15" t="s">
        <v>219</v>
      </c>
      <c r="E249" s="15" t="s">
        <v>191</v>
      </c>
      <c r="F249" s="15" t="s">
        <v>212</v>
      </c>
      <c r="G249" s="15" t="s">
        <v>384</v>
      </c>
      <c r="H249" s="15" t="s">
        <v>177</v>
      </c>
      <c r="I249" s="15" t="s">
        <v>463</v>
      </c>
      <c r="J249" s="15" t="s">
        <v>88</v>
      </c>
      <c r="K249" s="15" t="s">
        <v>66</v>
      </c>
      <c r="L249" s="15" t="s">
        <v>345</v>
      </c>
      <c r="M249" s="27">
        <v>43830</v>
      </c>
      <c r="N249" s="27">
        <v>43982</v>
      </c>
      <c r="O249" s="51">
        <v>2020</v>
      </c>
      <c r="P249" s="27">
        <v>44104</v>
      </c>
      <c r="Q249" s="15">
        <v>2200000</v>
      </c>
      <c r="R249" s="15">
        <v>1400000</v>
      </c>
      <c r="S249" s="15" t="s">
        <v>668</v>
      </c>
      <c r="T249" s="15" t="s">
        <v>668</v>
      </c>
      <c r="U249" s="15">
        <v>2020</v>
      </c>
      <c r="V249" s="15" t="s">
        <v>747</v>
      </c>
      <c r="W249" s="15">
        <v>519</v>
      </c>
      <c r="X249" s="24">
        <v>569</v>
      </c>
      <c r="Y249" s="24">
        <v>80</v>
      </c>
      <c r="Z249" s="24">
        <v>85</v>
      </c>
      <c r="AA249" s="24">
        <v>85</v>
      </c>
      <c r="AB249" s="24">
        <v>200</v>
      </c>
      <c r="AC249" s="24">
        <v>200</v>
      </c>
    </row>
    <row r="250" spans="1:29" x14ac:dyDescent="0.25">
      <c r="A250" s="15" t="s">
        <v>281</v>
      </c>
      <c r="B250" s="15" t="s">
        <v>281</v>
      </c>
      <c r="C250" s="15" t="s">
        <v>479</v>
      </c>
      <c r="D250" s="15" t="s">
        <v>219</v>
      </c>
      <c r="E250" s="15" t="s">
        <v>191</v>
      </c>
      <c r="F250" s="15" t="s">
        <v>212</v>
      </c>
      <c r="G250" s="15" t="s">
        <v>384</v>
      </c>
      <c r="H250" s="15" t="s">
        <v>177</v>
      </c>
      <c r="I250" s="15" t="s">
        <v>463</v>
      </c>
      <c r="J250" s="15" t="s">
        <v>88</v>
      </c>
      <c r="K250" s="15" t="s">
        <v>66</v>
      </c>
      <c r="L250" s="15" t="s">
        <v>345</v>
      </c>
      <c r="M250" s="27">
        <v>43830</v>
      </c>
      <c r="N250" s="27">
        <v>43982</v>
      </c>
      <c r="O250" s="51">
        <v>2020</v>
      </c>
      <c r="P250" s="27">
        <v>44104</v>
      </c>
      <c r="Q250" s="15">
        <v>2200000</v>
      </c>
      <c r="R250" s="15">
        <v>1400000</v>
      </c>
      <c r="S250" s="15" t="s">
        <v>668</v>
      </c>
      <c r="T250" s="15" t="s">
        <v>668</v>
      </c>
      <c r="U250" s="15">
        <v>2020</v>
      </c>
      <c r="V250" s="15" t="s">
        <v>747</v>
      </c>
      <c r="W250" s="15">
        <v>520</v>
      </c>
      <c r="X250" s="24">
        <v>673</v>
      </c>
      <c r="Y250" s="24">
        <v>100</v>
      </c>
      <c r="Z250" s="24">
        <v>101</v>
      </c>
      <c r="AA250" s="24">
        <v>100</v>
      </c>
      <c r="AB250" s="24">
        <v>236</v>
      </c>
      <c r="AC250" s="24">
        <v>236</v>
      </c>
    </row>
    <row r="251" spans="1:29" x14ac:dyDescent="0.25">
      <c r="A251" s="15" t="s">
        <v>281</v>
      </c>
      <c r="B251" s="15" t="s">
        <v>281</v>
      </c>
      <c r="C251" s="15" t="s">
        <v>479</v>
      </c>
      <c r="D251" s="15" t="s">
        <v>219</v>
      </c>
      <c r="E251" s="15" t="s">
        <v>191</v>
      </c>
      <c r="F251" s="15" t="s">
        <v>212</v>
      </c>
      <c r="G251" s="15" t="s">
        <v>384</v>
      </c>
      <c r="H251" s="15" t="s">
        <v>177</v>
      </c>
      <c r="I251" s="15" t="s">
        <v>463</v>
      </c>
      <c r="J251" s="15" t="s">
        <v>88</v>
      </c>
      <c r="K251" s="15" t="s">
        <v>66</v>
      </c>
      <c r="L251" s="15" t="s">
        <v>345</v>
      </c>
      <c r="M251" s="27">
        <v>43830</v>
      </c>
      <c r="N251" s="27">
        <v>43982</v>
      </c>
      <c r="O251" s="51">
        <v>2020</v>
      </c>
      <c r="P251" s="27">
        <v>44104</v>
      </c>
      <c r="Q251" s="15">
        <v>2200000</v>
      </c>
      <c r="R251" s="15">
        <v>1400000</v>
      </c>
      <c r="S251" s="15" t="s">
        <v>668</v>
      </c>
      <c r="T251" s="15" t="s">
        <v>668</v>
      </c>
      <c r="U251" s="15">
        <v>2020</v>
      </c>
      <c r="V251" s="15" t="s">
        <v>747</v>
      </c>
      <c r="W251" s="15">
        <v>521</v>
      </c>
      <c r="X251" s="24">
        <v>422</v>
      </c>
      <c r="Y251" s="24">
        <v>50</v>
      </c>
      <c r="Z251" s="24">
        <v>63</v>
      </c>
      <c r="AA251" s="24">
        <v>63</v>
      </c>
      <c r="AB251" s="24">
        <v>148</v>
      </c>
      <c r="AC251" s="24">
        <v>148</v>
      </c>
    </row>
    <row r="252" spans="1:29" x14ac:dyDescent="0.25">
      <c r="A252" s="15" t="s">
        <v>281</v>
      </c>
      <c r="B252" s="15" t="s">
        <v>281</v>
      </c>
      <c r="C252" s="15" t="s">
        <v>479</v>
      </c>
      <c r="D252" s="15" t="s">
        <v>219</v>
      </c>
      <c r="E252" s="15" t="s">
        <v>191</v>
      </c>
      <c r="F252" s="15" t="s">
        <v>212</v>
      </c>
      <c r="G252" s="15" t="s">
        <v>384</v>
      </c>
      <c r="H252" s="15" t="s">
        <v>177</v>
      </c>
      <c r="I252" s="15" t="s">
        <v>463</v>
      </c>
      <c r="J252" s="15" t="s">
        <v>88</v>
      </c>
      <c r="K252" s="15" t="s">
        <v>66</v>
      </c>
      <c r="L252" s="15" t="s">
        <v>345</v>
      </c>
      <c r="M252" s="27">
        <v>43830</v>
      </c>
      <c r="N252" s="27">
        <v>43982</v>
      </c>
      <c r="O252" s="51">
        <v>2020</v>
      </c>
      <c r="P252" s="27">
        <v>44104</v>
      </c>
      <c r="Q252" s="15">
        <v>2200000</v>
      </c>
      <c r="R252" s="15">
        <v>1400000</v>
      </c>
      <c r="S252" s="15" t="s">
        <v>668</v>
      </c>
      <c r="T252" s="15" t="s">
        <v>668</v>
      </c>
      <c r="U252" s="15">
        <v>2020</v>
      </c>
      <c r="V252" s="15" t="s">
        <v>747</v>
      </c>
      <c r="W252" s="15">
        <v>522</v>
      </c>
      <c r="X252" s="24">
        <v>398</v>
      </c>
      <c r="Y252" s="24">
        <v>50</v>
      </c>
      <c r="Z252" s="24">
        <v>60</v>
      </c>
      <c r="AA252" s="24">
        <v>59</v>
      </c>
      <c r="AB252" s="24">
        <v>140</v>
      </c>
      <c r="AC252" s="24">
        <v>140</v>
      </c>
    </row>
    <row r="253" spans="1:29" x14ac:dyDescent="0.25">
      <c r="A253" s="15" t="s">
        <v>281</v>
      </c>
      <c r="B253" s="15" t="s">
        <v>281</v>
      </c>
      <c r="C253" s="15" t="s">
        <v>479</v>
      </c>
      <c r="D253" s="15" t="s">
        <v>219</v>
      </c>
      <c r="E253" s="15" t="s">
        <v>191</v>
      </c>
      <c r="F253" s="15" t="s">
        <v>212</v>
      </c>
      <c r="G253" s="15" t="s">
        <v>384</v>
      </c>
      <c r="H253" s="15" t="s">
        <v>176</v>
      </c>
      <c r="I253" s="15" t="s">
        <v>213</v>
      </c>
      <c r="J253" s="15" t="s">
        <v>88</v>
      </c>
      <c r="K253" s="15" t="s">
        <v>66</v>
      </c>
      <c r="L253" s="15" t="s">
        <v>345</v>
      </c>
      <c r="M253" s="27">
        <v>43434</v>
      </c>
      <c r="N253" s="27">
        <v>43555</v>
      </c>
      <c r="O253" s="51">
        <v>2019</v>
      </c>
      <c r="P253" s="27">
        <v>44104</v>
      </c>
      <c r="Q253" s="15">
        <v>2300000</v>
      </c>
      <c r="R253" s="15">
        <v>1600000</v>
      </c>
      <c r="S253" s="15" t="s">
        <v>668</v>
      </c>
      <c r="T253" s="15" t="s">
        <v>668</v>
      </c>
      <c r="U253" s="15">
        <v>2019</v>
      </c>
      <c r="V253" s="15" t="s">
        <v>747</v>
      </c>
      <c r="W253" s="15">
        <v>21</v>
      </c>
      <c r="X253" s="24">
        <v>5400</v>
      </c>
      <c r="Y253" s="24">
        <v>900</v>
      </c>
      <c r="Z253" s="24">
        <v>920</v>
      </c>
      <c r="AA253" s="24">
        <v>953</v>
      </c>
      <c r="AB253" s="24">
        <v>1983</v>
      </c>
      <c r="AC253" s="24">
        <v>1983</v>
      </c>
    </row>
    <row r="254" spans="1:29" x14ac:dyDescent="0.25">
      <c r="A254" s="15" t="s">
        <v>281</v>
      </c>
      <c r="B254" s="15" t="s">
        <v>281</v>
      </c>
      <c r="C254" s="15" t="s">
        <v>479</v>
      </c>
      <c r="D254" s="15" t="s">
        <v>219</v>
      </c>
      <c r="E254" s="15" t="s">
        <v>191</v>
      </c>
      <c r="F254" s="15" t="s">
        <v>212</v>
      </c>
      <c r="G254" s="15" t="s">
        <v>384</v>
      </c>
      <c r="H254" s="15" t="s">
        <v>176</v>
      </c>
      <c r="I254" s="15" t="s">
        <v>213</v>
      </c>
      <c r="J254" s="15" t="s">
        <v>88</v>
      </c>
      <c r="K254" s="15" t="s">
        <v>66</v>
      </c>
      <c r="L254" s="15" t="s">
        <v>345</v>
      </c>
      <c r="M254" s="27">
        <v>43434</v>
      </c>
      <c r="N254" s="27">
        <v>43585</v>
      </c>
      <c r="O254" s="51">
        <v>2019</v>
      </c>
      <c r="P254" s="27">
        <v>44104</v>
      </c>
      <c r="Q254" s="15">
        <v>2300000</v>
      </c>
      <c r="R254" s="15">
        <v>1600000</v>
      </c>
      <c r="S254" s="15" t="s">
        <v>668</v>
      </c>
      <c r="T254" s="15" t="s">
        <v>668</v>
      </c>
      <c r="U254" s="15">
        <v>2019</v>
      </c>
      <c r="V254" s="15" t="s">
        <v>747</v>
      </c>
      <c r="W254" s="15">
        <v>35</v>
      </c>
      <c r="X254" s="24">
        <v>1002</v>
      </c>
      <c r="Y254" s="24">
        <v>167</v>
      </c>
      <c r="Z254" s="24">
        <v>171</v>
      </c>
      <c r="AA254" s="24">
        <v>177</v>
      </c>
      <c r="AB254" s="24">
        <v>368</v>
      </c>
      <c r="AC254" s="24">
        <v>368</v>
      </c>
    </row>
    <row r="255" spans="1:29" x14ac:dyDescent="0.25">
      <c r="A255" s="15" t="s">
        <v>281</v>
      </c>
      <c r="B255" s="15" t="s">
        <v>281</v>
      </c>
      <c r="C255" s="15" t="s">
        <v>479</v>
      </c>
      <c r="D255" s="15" t="s">
        <v>219</v>
      </c>
      <c r="E255" s="15" t="s">
        <v>191</v>
      </c>
      <c r="F255" s="15" t="s">
        <v>212</v>
      </c>
      <c r="G255" s="15" t="s">
        <v>384</v>
      </c>
      <c r="H255" s="15" t="s">
        <v>176</v>
      </c>
      <c r="I255" s="15" t="s">
        <v>213</v>
      </c>
      <c r="J255" s="15" t="s">
        <v>88</v>
      </c>
      <c r="K255" s="15" t="s">
        <v>48</v>
      </c>
      <c r="L255" s="15" t="s">
        <v>345</v>
      </c>
      <c r="M255" s="27">
        <v>43434</v>
      </c>
      <c r="N255" s="27">
        <v>43555</v>
      </c>
      <c r="O255" s="51">
        <v>2019</v>
      </c>
      <c r="P255" s="27">
        <v>44104</v>
      </c>
      <c r="Q255" s="15">
        <v>2300000</v>
      </c>
      <c r="R255" s="15">
        <v>1600000</v>
      </c>
      <c r="S255" s="15" t="s">
        <v>668</v>
      </c>
      <c r="T255" s="15" t="s">
        <v>668</v>
      </c>
      <c r="U255" s="15">
        <v>2019</v>
      </c>
      <c r="V255" s="15" t="s">
        <v>747</v>
      </c>
      <c r="W255" s="15">
        <v>23</v>
      </c>
      <c r="X255" s="24">
        <v>2400</v>
      </c>
      <c r="Y255" s="24">
        <v>400</v>
      </c>
      <c r="Z255" s="24">
        <v>409</v>
      </c>
      <c r="AA255" s="24">
        <v>424</v>
      </c>
      <c r="AB255" s="24">
        <v>881</v>
      </c>
      <c r="AC255" s="24">
        <v>881</v>
      </c>
    </row>
    <row r="256" spans="1:29" x14ac:dyDescent="0.25">
      <c r="A256" s="15" t="s">
        <v>281</v>
      </c>
      <c r="B256" s="15" t="s">
        <v>281</v>
      </c>
      <c r="C256" s="15" t="s">
        <v>479</v>
      </c>
      <c r="D256" s="15" t="s">
        <v>219</v>
      </c>
      <c r="E256" s="15" t="s">
        <v>191</v>
      </c>
      <c r="F256" s="15" t="s">
        <v>212</v>
      </c>
      <c r="G256" s="15" t="s">
        <v>384</v>
      </c>
      <c r="H256" s="15" t="s">
        <v>176</v>
      </c>
      <c r="I256" s="15" t="s">
        <v>213</v>
      </c>
      <c r="J256" s="15" t="s">
        <v>88</v>
      </c>
      <c r="K256" s="15" t="s">
        <v>67</v>
      </c>
      <c r="L256" s="15" t="s">
        <v>345</v>
      </c>
      <c r="M256" s="27">
        <v>43434</v>
      </c>
      <c r="N256" s="27">
        <v>43555</v>
      </c>
      <c r="O256" s="51">
        <v>2019</v>
      </c>
      <c r="P256" s="27">
        <v>44104</v>
      </c>
      <c r="Q256" s="15">
        <v>2300000</v>
      </c>
      <c r="R256" s="15">
        <v>1600000</v>
      </c>
      <c r="S256" s="15" t="s">
        <v>668</v>
      </c>
      <c r="T256" s="15" t="s">
        <v>668</v>
      </c>
      <c r="U256" s="15">
        <v>2019</v>
      </c>
      <c r="V256" s="15" t="s">
        <v>747</v>
      </c>
      <c r="W256" s="15">
        <v>25</v>
      </c>
      <c r="X256" s="24">
        <v>1200</v>
      </c>
      <c r="Y256" s="24">
        <v>200</v>
      </c>
      <c r="Z256" s="24">
        <v>250</v>
      </c>
      <c r="AA256" s="24">
        <v>242</v>
      </c>
      <c r="AB256" s="24">
        <v>358</v>
      </c>
      <c r="AC256" s="24">
        <v>358</v>
      </c>
    </row>
    <row r="257" spans="1:29" x14ac:dyDescent="0.25">
      <c r="A257" s="15" t="s">
        <v>281</v>
      </c>
      <c r="B257" s="15" t="s">
        <v>281</v>
      </c>
      <c r="C257" s="15" t="s">
        <v>477</v>
      </c>
      <c r="D257" s="15" t="s">
        <v>295</v>
      </c>
      <c r="E257" s="15" t="s">
        <v>380</v>
      </c>
      <c r="F257" s="15" t="s">
        <v>212</v>
      </c>
      <c r="G257" s="15" t="s">
        <v>384</v>
      </c>
      <c r="H257" s="15" t="s">
        <v>176</v>
      </c>
      <c r="I257" s="15" t="s">
        <v>213</v>
      </c>
      <c r="J257" s="15" t="s">
        <v>51</v>
      </c>
      <c r="K257" s="15" t="s">
        <v>51</v>
      </c>
      <c r="L257" s="15" t="s">
        <v>345</v>
      </c>
      <c r="M257" s="27">
        <v>43496</v>
      </c>
      <c r="N257" s="27">
        <v>43616</v>
      </c>
      <c r="O257" s="51">
        <v>2019</v>
      </c>
      <c r="P257" s="27">
        <v>44104</v>
      </c>
      <c r="Q257" s="15">
        <v>2300000</v>
      </c>
      <c r="R257" s="15">
        <v>1600000</v>
      </c>
      <c r="S257" s="15" t="s">
        <v>668</v>
      </c>
      <c r="T257" s="15" t="s">
        <v>668</v>
      </c>
      <c r="U257" s="15">
        <v>2019</v>
      </c>
      <c r="V257" s="15" t="s">
        <v>748</v>
      </c>
      <c r="W257" s="15">
        <v>39</v>
      </c>
      <c r="X257" s="24">
        <v>1061</v>
      </c>
      <c r="Y257" s="24">
        <v>170</v>
      </c>
      <c r="Z257" s="24">
        <v>221</v>
      </c>
      <c r="AA257" s="24">
        <v>214</v>
      </c>
      <c r="AB257" s="24">
        <v>316</v>
      </c>
      <c r="AC257" s="24">
        <v>316</v>
      </c>
    </row>
    <row r="258" spans="1:29" x14ac:dyDescent="0.25">
      <c r="A258" s="15" t="s">
        <v>281</v>
      </c>
      <c r="B258" s="15" t="s">
        <v>281</v>
      </c>
      <c r="C258" s="15" t="s">
        <v>477</v>
      </c>
      <c r="D258" s="15" t="s">
        <v>295</v>
      </c>
      <c r="E258" s="15" t="s">
        <v>380</v>
      </c>
      <c r="F258" s="15" t="s">
        <v>212</v>
      </c>
      <c r="G258" s="15" t="s">
        <v>384</v>
      </c>
      <c r="H258" s="15" t="s">
        <v>176</v>
      </c>
      <c r="I258" s="15" t="s">
        <v>213</v>
      </c>
      <c r="J258" s="15" t="s">
        <v>51</v>
      </c>
      <c r="K258" s="15" t="s">
        <v>51</v>
      </c>
      <c r="L258" s="15" t="s">
        <v>345</v>
      </c>
      <c r="M258" s="27">
        <v>43496</v>
      </c>
      <c r="N258" s="27">
        <v>43769</v>
      </c>
      <c r="O258" s="51">
        <v>2019</v>
      </c>
      <c r="P258" s="27">
        <v>44104</v>
      </c>
      <c r="Q258" s="15">
        <v>2300000</v>
      </c>
      <c r="R258" s="15">
        <v>1600000</v>
      </c>
      <c r="S258" s="15" t="s">
        <v>668</v>
      </c>
      <c r="T258" s="15" t="s">
        <v>668</v>
      </c>
      <c r="U258" s="15">
        <v>2019</v>
      </c>
      <c r="V258" s="15" t="s">
        <v>748</v>
      </c>
      <c r="W258" s="15">
        <v>130</v>
      </c>
      <c r="X258" s="24">
        <v>1061</v>
      </c>
      <c r="Y258" s="24">
        <v>170</v>
      </c>
      <c r="Z258" s="24">
        <v>221</v>
      </c>
      <c r="AA258" s="24">
        <v>214</v>
      </c>
      <c r="AB258" s="24">
        <v>316</v>
      </c>
      <c r="AC258" s="24">
        <v>316</v>
      </c>
    </row>
    <row r="259" spans="1:29" x14ac:dyDescent="0.25">
      <c r="A259" s="15" t="s">
        <v>281</v>
      </c>
      <c r="B259" s="15" t="s">
        <v>281</v>
      </c>
      <c r="C259" s="15" t="s">
        <v>477</v>
      </c>
      <c r="D259" s="15" t="s">
        <v>295</v>
      </c>
      <c r="E259" s="15" t="s">
        <v>192</v>
      </c>
      <c r="F259" s="15" t="s">
        <v>212</v>
      </c>
      <c r="G259" s="15" t="s">
        <v>384</v>
      </c>
      <c r="H259" s="15" t="s">
        <v>176</v>
      </c>
      <c r="I259" s="15" t="s">
        <v>213</v>
      </c>
      <c r="J259" s="15" t="s">
        <v>82</v>
      </c>
      <c r="K259" s="15" t="s">
        <v>83</v>
      </c>
      <c r="L259" s="15" t="s">
        <v>345</v>
      </c>
      <c r="M259" s="27">
        <v>43496</v>
      </c>
      <c r="N259" s="27">
        <v>43769</v>
      </c>
      <c r="O259" s="51">
        <v>2019</v>
      </c>
      <c r="P259" s="27">
        <v>44104</v>
      </c>
      <c r="Q259" s="15">
        <v>2300000</v>
      </c>
      <c r="R259" s="15">
        <v>1600000</v>
      </c>
      <c r="S259" s="15" t="s">
        <v>668</v>
      </c>
      <c r="T259" s="15" t="s">
        <v>668</v>
      </c>
      <c r="U259" s="15">
        <v>2019</v>
      </c>
      <c r="V259" s="15" t="s">
        <v>748</v>
      </c>
      <c r="W259" s="15">
        <v>131</v>
      </c>
      <c r="X259" s="24">
        <v>2100</v>
      </c>
      <c r="Y259" s="24">
        <v>350</v>
      </c>
      <c r="Z259" s="24">
        <v>630</v>
      </c>
      <c r="AA259" s="24">
        <v>735</v>
      </c>
      <c r="AB259" s="24">
        <v>315</v>
      </c>
      <c r="AC259" s="24">
        <v>315</v>
      </c>
    </row>
    <row r="260" spans="1:29" x14ac:dyDescent="0.25">
      <c r="A260" s="15" t="s">
        <v>281</v>
      </c>
      <c r="B260" s="15" t="s">
        <v>281</v>
      </c>
      <c r="C260" s="15" t="s">
        <v>477</v>
      </c>
      <c r="D260" s="15" t="s">
        <v>295</v>
      </c>
      <c r="E260" s="15" t="s">
        <v>192</v>
      </c>
      <c r="F260" s="15" t="s">
        <v>212</v>
      </c>
      <c r="G260" s="15" t="s">
        <v>384</v>
      </c>
      <c r="H260" s="15" t="s">
        <v>176</v>
      </c>
      <c r="I260" s="15" t="s">
        <v>213</v>
      </c>
      <c r="J260" s="15" t="s">
        <v>82</v>
      </c>
      <c r="K260" s="15" t="s">
        <v>83</v>
      </c>
      <c r="L260" s="15" t="s">
        <v>345</v>
      </c>
      <c r="M260" s="27">
        <v>43524</v>
      </c>
      <c r="N260" s="27">
        <v>43708</v>
      </c>
      <c r="O260" s="51">
        <v>2019</v>
      </c>
      <c r="P260" s="27">
        <v>44104</v>
      </c>
      <c r="Q260" s="15">
        <v>2300000</v>
      </c>
      <c r="R260" s="15">
        <v>1600000</v>
      </c>
      <c r="S260" s="15" t="s">
        <v>668</v>
      </c>
      <c r="T260" s="15" t="s">
        <v>668</v>
      </c>
      <c r="U260" s="15">
        <v>2019</v>
      </c>
      <c r="V260" s="15" t="s">
        <v>748</v>
      </c>
      <c r="W260" s="15">
        <v>113</v>
      </c>
      <c r="X260" s="24">
        <v>1320</v>
      </c>
      <c r="Y260" s="24">
        <v>220</v>
      </c>
      <c r="Z260" s="24">
        <v>396</v>
      </c>
      <c r="AA260" s="24">
        <v>462</v>
      </c>
      <c r="AB260" s="24">
        <v>198</v>
      </c>
      <c r="AC260" s="24">
        <v>198</v>
      </c>
    </row>
    <row r="261" spans="1:29" x14ac:dyDescent="0.25">
      <c r="A261" s="15" t="s">
        <v>281</v>
      </c>
      <c r="B261" s="15" t="s">
        <v>281</v>
      </c>
      <c r="C261" s="15" t="s">
        <v>477</v>
      </c>
      <c r="D261" s="15" t="s">
        <v>295</v>
      </c>
      <c r="E261" s="15" t="s">
        <v>192</v>
      </c>
      <c r="F261" s="15" t="s">
        <v>212</v>
      </c>
      <c r="G261" s="15" t="s">
        <v>384</v>
      </c>
      <c r="H261" s="15" t="s">
        <v>176</v>
      </c>
      <c r="I261" s="15" t="s">
        <v>213</v>
      </c>
      <c r="J261" s="15" t="s">
        <v>82</v>
      </c>
      <c r="K261" s="15" t="s">
        <v>83</v>
      </c>
      <c r="L261" s="15" t="s">
        <v>345</v>
      </c>
      <c r="M261" s="27">
        <v>43524</v>
      </c>
      <c r="N261" s="27">
        <v>43769</v>
      </c>
      <c r="O261" s="51">
        <v>2019</v>
      </c>
      <c r="P261" s="27">
        <v>44104</v>
      </c>
      <c r="Q261" s="15">
        <v>2300000</v>
      </c>
      <c r="R261" s="15">
        <v>1600000</v>
      </c>
      <c r="S261" s="15" t="s">
        <v>668</v>
      </c>
      <c r="T261" s="15" t="s">
        <v>668</v>
      </c>
      <c r="U261" s="15">
        <v>2019</v>
      </c>
      <c r="V261" s="15" t="s">
        <v>748</v>
      </c>
      <c r="W261" s="15">
        <v>129</v>
      </c>
      <c r="X261" s="24">
        <v>1320</v>
      </c>
      <c r="Y261" s="24">
        <v>220</v>
      </c>
      <c r="Z261" s="24">
        <v>396</v>
      </c>
      <c r="AA261" s="24">
        <v>462</v>
      </c>
      <c r="AB261" s="24">
        <v>198</v>
      </c>
      <c r="AC261" s="24">
        <v>198</v>
      </c>
    </row>
    <row r="262" spans="1:29" x14ac:dyDescent="0.25">
      <c r="A262" s="15" t="s">
        <v>281</v>
      </c>
      <c r="B262" s="15" t="s">
        <v>281</v>
      </c>
      <c r="C262" s="15" t="s">
        <v>477</v>
      </c>
      <c r="D262" s="15" t="s">
        <v>295</v>
      </c>
      <c r="E262" s="15" t="s">
        <v>191</v>
      </c>
      <c r="F262" s="15" t="s">
        <v>212</v>
      </c>
      <c r="G262" s="15" t="s">
        <v>384</v>
      </c>
      <c r="H262" s="15" t="s">
        <v>176</v>
      </c>
      <c r="I262" s="15" t="s">
        <v>213</v>
      </c>
      <c r="J262" s="15" t="s">
        <v>88</v>
      </c>
      <c r="K262" s="15" t="s">
        <v>66</v>
      </c>
      <c r="L262" s="15" t="s">
        <v>345</v>
      </c>
      <c r="M262" s="27">
        <v>43799</v>
      </c>
      <c r="N262" s="27">
        <v>43830</v>
      </c>
      <c r="O262" s="51">
        <v>2019</v>
      </c>
      <c r="P262" s="27">
        <v>44104</v>
      </c>
      <c r="Q262" s="15">
        <v>2300000</v>
      </c>
      <c r="R262" s="15">
        <v>1600000</v>
      </c>
      <c r="S262" s="15" t="s">
        <v>668</v>
      </c>
      <c r="T262" s="15" t="s">
        <v>668</v>
      </c>
      <c r="U262" s="15">
        <v>2019</v>
      </c>
      <c r="V262" s="15" t="s">
        <v>748</v>
      </c>
      <c r="W262" s="15">
        <v>226</v>
      </c>
      <c r="X262" s="24">
        <v>6060</v>
      </c>
      <c r="Y262" s="24">
        <v>1010</v>
      </c>
      <c r="Z262" s="24">
        <v>1261</v>
      </c>
      <c r="AA262" s="24">
        <v>1222</v>
      </c>
      <c r="AB262" s="24">
        <v>1807</v>
      </c>
      <c r="AC262" s="24">
        <v>1807</v>
      </c>
    </row>
    <row r="263" spans="1:29" x14ac:dyDescent="0.25">
      <c r="A263" s="15" t="s">
        <v>281</v>
      </c>
      <c r="B263" s="15" t="s">
        <v>281</v>
      </c>
      <c r="C263" s="15" t="s">
        <v>477</v>
      </c>
      <c r="D263" s="15" t="s">
        <v>219</v>
      </c>
      <c r="E263" s="15" t="s">
        <v>191</v>
      </c>
      <c r="F263" s="15" t="s">
        <v>212</v>
      </c>
      <c r="G263" s="15" t="s">
        <v>384</v>
      </c>
      <c r="H263" s="15" t="s">
        <v>177</v>
      </c>
      <c r="I263" s="15" t="s">
        <v>213</v>
      </c>
      <c r="J263" s="15" t="s">
        <v>88</v>
      </c>
      <c r="K263" s="15" t="s">
        <v>66</v>
      </c>
      <c r="L263" s="15" t="s">
        <v>345</v>
      </c>
      <c r="M263" s="27">
        <v>43830</v>
      </c>
      <c r="N263" s="27">
        <v>43982</v>
      </c>
      <c r="O263" s="51">
        <v>2020</v>
      </c>
      <c r="P263" s="27">
        <v>44104</v>
      </c>
      <c r="Q263" s="15">
        <v>2200000</v>
      </c>
      <c r="R263" s="15">
        <v>1400000</v>
      </c>
      <c r="S263" s="15" t="s">
        <v>668</v>
      </c>
      <c r="T263" s="15" t="s">
        <v>668</v>
      </c>
      <c r="U263" s="15">
        <v>2020</v>
      </c>
      <c r="V263" s="15" t="s">
        <v>748</v>
      </c>
      <c r="W263" s="15">
        <v>343</v>
      </c>
      <c r="X263" s="24">
        <v>1140</v>
      </c>
      <c r="Y263" s="24">
        <v>150</v>
      </c>
      <c r="Z263" s="24">
        <v>171</v>
      </c>
      <c r="AA263" s="24">
        <v>170</v>
      </c>
      <c r="AB263" s="24">
        <v>400</v>
      </c>
      <c r="AC263" s="24">
        <v>400</v>
      </c>
    </row>
    <row r="264" spans="1:29" x14ac:dyDescent="0.25">
      <c r="A264" s="15" t="s">
        <v>281</v>
      </c>
      <c r="B264" s="15" t="s">
        <v>281</v>
      </c>
      <c r="C264" s="15" t="s">
        <v>477</v>
      </c>
      <c r="D264" s="15" t="s">
        <v>219</v>
      </c>
      <c r="E264" s="15" t="s">
        <v>191</v>
      </c>
      <c r="F264" s="15" t="s">
        <v>212</v>
      </c>
      <c r="G264" s="15" t="s">
        <v>384</v>
      </c>
      <c r="H264" s="15" t="s">
        <v>177</v>
      </c>
      <c r="I264" s="15" t="s">
        <v>213</v>
      </c>
      <c r="J264" s="15" t="s">
        <v>88</v>
      </c>
      <c r="K264" s="15" t="s">
        <v>66</v>
      </c>
      <c r="L264" s="15" t="s">
        <v>345</v>
      </c>
      <c r="M264" s="27">
        <v>43830</v>
      </c>
      <c r="N264" s="27">
        <v>43982</v>
      </c>
      <c r="O264" s="51">
        <v>2020</v>
      </c>
      <c r="P264" s="27">
        <v>44104</v>
      </c>
      <c r="Q264" s="15">
        <v>2200000</v>
      </c>
      <c r="R264" s="15">
        <v>1400000</v>
      </c>
      <c r="S264" s="15" t="s">
        <v>668</v>
      </c>
      <c r="T264" s="15" t="s">
        <v>668</v>
      </c>
      <c r="U264" s="15">
        <v>2020</v>
      </c>
      <c r="V264" s="15" t="s">
        <v>748</v>
      </c>
      <c r="W264" s="15">
        <v>344</v>
      </c>
      <c r="X264" s="24">
        <v>1230</v>
      </c>
      <c r="Y264" s="24">
        <v>150</v>
      </c>
      <c r="Z264" s="24">
        <v>185</v>
      </c>
      <c r="AA264" s="24">
        <v>184</v>
      </c>
      <c r="AB264" s="24">
        <v>432</v>
      </c>
      <c r="AC264" s="24">
        <v>432</v>
      </c>
    </row>
    <row r="265" spans="1:29" x14ac:dyDescent="0.25">
      <c r="A265" s="15" t="s">
        <v>281</v>
      </c>
      <c r="B265" s="15" t="s">
        <v>281</v>
      </c>
      <c r="C265" s="15" t="s">
        <v>477</v>
      </c>
      <c r="D265" s="15" t="s">
        <v>219</v>
      </c>
      <c r="E265" s="15" t="s">
        <v>191</v>
      </c>
      <c r="F265" s="15" t="s">
        <v>212</v>
      </c>
      <c r="G265" s="15" t="s">
        <v>384</v>
      </c>
      <c r="H265" s="15" t="s">
        <v>177</v>
      </c>
      <c r="I265" s="15" t="s">
        <v>213</v>
      </c>
      <c r="J265" s="15" t="s">
        <v>88</v>
      </c>
      <c r="K265" s="15" t="s">
        <v>66</v>
      </c>
      <c r="L265" s="15" t="s">
        <v>345</v>
      </c>
      <c r="M265" s="27">
        <v>43830</v>
      </c>
      <c r="N265" s="27">
        <v>43982</v>
      </c>
      <c r="O265" s="51">
        <v>2020</v>
      </c>
      <c r="P265" s="27">
        <v>44104</v>
      </c>
      <c r="Q265" s="15">
        <v>2200000</v>
      </c>
      <c r="R265" s="15">
        <v>1400000</v>
      </c>
      <c r="S265" s="15" t="s">
        <v>668</v>
      </c>
      <c r="T265" s="15" t="s">
        <v>668</v>
      </c>
      <c r="U265" s="15">
        <v>2020</v>
      </c>
      <c r="V265" s="15" t="s">
        <v>748</v>
      </c>
      <c r="W265" s="15">
        <v>345</v>
      </c>
      <c r="X265" s="24">
        <v>1367</v>
      </c>
      <c r="Y265" s="24">
        <v>180</v>
      </c>
      <c r="Z265" s="24">
        <v>205</v>
      </c>
      <c r="AA265" s="24">
        <v>204</v>
      </c>
      <c r="AB265" s="24">
        <v>480</v>
      </c>
      <c r="AC265" s="24">
        <v>480</v>
      </c>
    </row>
    <row r="266" spans="1:29" x14ac:dyDescent="0.25">
      <c r="A266" s="15" t="s">
        <v>281</v>
      </c>
      <c r="B266" s="15" t="s">
        <v>281</v>
      </c>
      <c r="C266" s="15" t="s">
        <v>477</v>
      </c>
      <c r="D266" s="15" t="s">
        <v>219</v>
      </c>
      <c r="E266" s="15" t="s">
        <v>191</v>
      </c>
      <c r="F266" s="15" t="s">
        <v>212</v>
      </c>
      <c r="G266" s="15" t="s">
        <v>384</v>
      </c>
      <c r="H266" s="15" t="s">
        <v>177</v>
      </c>
      <c r="I266" s="15" t="s">
        <v>213</v>
      </c>
      <c r="J266" s="15" t="s">
        <v>88</v>
      </c>
      <c r="K266" s="15" t="s">
        <v>66</v>
      </c>
      <c r="L266" s="15" t="s">
        <v>345</v>
      </c>
      <c r="M266" s="27">
        <v>43830</v>
      </c>
      <c r="N266" s="27">
        <v>43982</v>
      </c>
      <c r="O266" s="51">
        <v>2020</v>
      </c>
      <c r="P266" s="27">
        <v>44104</v>
      </c>
      <c r="Q266" s="15">
        <v>2200000</v>
      </c>
      <c r="R266" s="15">
        <v>1400000</v>
      </c>
      <c r="S266" s="15" t="s">
        <v>668</v>
      </c>
      <c r="T266" s="15" t="s">
        <v>668</v>
      </c>
      <c r="U266" s="15">
        <v>2020</v>
      </c>
      <c r="V266" s="15" t="s">
        <v>748</v>
      </c>
      <c r="W266" s="15">
        <v>346</v>
      </c>
      <c r="X266" s="24">
        <v>575</v>
      </c>
      <c r="Y266" s="24">
        <v>80</v>
      </c>
      <c r="Z266" s="24">
        <v>86</v>
      </c>
      <c r="AA266" s="24">
        <v>86</v>
      </c>
      <c r="AB266" s="24">
        <v>202</v>
      </c>
      <c r="AC266" s="24">
        <v>202</v>
      </c>
    </row>
    <row r="267" spans="1:29" x14ac:dyDescent="0.25">
      <c r="A267" s="15" t="s">
        <v>281</v>
      </c>
      <c r="B267" s="15" t="s">
        <v>281</v>
      </c>
      <c r="C267" s="15" t="s">
        <v>477</v>
      </c>
      <c r="D267" s="15" t="s">
        <v>219</v>
      </c>
      <c r="E267" s="15" t="s">
        <v>191</v>
      </c>
      <c r="F267" s="15" t="s">
        <v>212</v>
      </c>
      <c r="G267" s="15" t="s">
        <v>384</v>
      </c>
      <c r="H267" s="15" t="s">
        <v>177</v>
      </c>
      <c r="I267" s="15" t="s">
        <v>213</v>
      </c>
      <c r="J267" s="15" t="s">
        <v>88</v>
      </c>
      <c r="K267" s="15" t="s">
        <v>66</v>
      </c>
      <c r="L267" s="15" t="s">
        <v>345</v>
      </c>
      <c r="M267" s="27">
        <v>43830</v>
      </c>
      <c r="N267" s="27">
        <v>43982</v>
      </c>
      <c r="O267" s="51">
        <v>2020</v>
      </c>
      <c r="P267" s="27">
        <v>44104</v>
      </c>
      <c r="Q267" s="15">
        <v>2200000</v>
      </c>
      <c r="R267" s="15">
        <v>1400000</v>
      </c>
      <c r="S267" s="15" t="s">
        <v>668</v>
      </c>
      <c r="T267" s="15" t="s">
        <v>668</v>
      </c>
      <c r="U267" s="15">
        <v>2020</v>
      </c>
      <c r="V267" s="15" t="s">
        <v>748</v>
      </c>
      <c r="W267" s="15">
        <v>347</v>
      </c>
      <c r="X267" s="24">
        <v>591</v>
      </c>
      <c r="Y267" s="24">
        <v>80</v>
      </c>
      <c r="Z267" s="24">
        <v>89</v>
      </c>
      <c r="AA267" s="24">
        <v>88</v>
      </c>
      <c r="AB267" s="24">
        <v>208</v>
      </c>
      <c r="AC267" s="24">
        <v>208</v>
      </c>
    </row>
    <row r="268" spans="1:29" x14ac:dyDescent="0.25">
      <c r="A268" s="15" t="s">
        <v>281</v>
      </c>
      <c r="B268" s="15" t="s">
        <v>281</v>
      </c>
      <c r="C268" s="15" t="s">
        <v>477</v>
      </c>
      <c r="D268" s="15" t="s">
        <v>219</v>
      </c>
      <c r="E268" s="15" t="s">
        <v>191</v>
      </c>
      <c r="F268" s="15" t="s">
        <v>212</v>
      </c>
      <c r="G268" s="15" t="s">
        <v>384</v>
      </c>
      <c r="H268" s="15" t="s">
        <v>177</v>
      </c>
      <c r="I268" s="15" t="s">
        <v>213</v>
      </c>
      <c r="J268" s="15" t="s">
        <v>88</v>
      </c>
      <c r="K268" s="15" t="s">
        <v>66</v>
      </c>
      <c r="L268" s="15" t="s">
        <v>345</v>
      </c>
      <c r="M268" s="27">
        <v>43830</v>
      </c>
      <c r="N268" s="27">
        <v>43982</v>
      </c>
      <c r="O268" s="51">
        <v>2020</v>
      </c>
      <c r="P268" s="27">
        <v>44104</v>
      </c>
      <c r="Q268" s="15">
        <v>2200000</v>
      </c>
      <c r="R268" s="15">
        <v>1400000</v>
      </c>
      <c r="S268" s="15" t="s">
        <v>668</v>
      </c>
      <c r="T268" s="15" t="s">
        <v>668</v>
      </c>
      <c r="U268" s="15">
        <v>2020</v>
      </c>
      <c r="V268" s="15" t="s">
        <v>748</v>
      </c>
      <c r="W268" s="15">
        <v>348</v>
      </c>
      <c r="X268" s="24">
        <v>707</v>
      </c>
      <c r="Y268" s="24">
        <v>100</v>
      </c>
      <c r="Z268" s="24">
        <v>106</v>
      </c>
      <c r="AA268" s="24">
        <v>106</v>
      </c>
      <c r="AB268" s="24">
        <v>248</v>
      </c>
      <c r="AC268" s="24">
        <v>248</v>
      </c>
    </row>
    <row r="269" spans="1:29" x14ac:dyDescent="0.25">
      <c r="A269" s="15" t="s">
        <v>281</v>
      </c>
      <c r="B269" s="15" t="s">
        <v>281</v>
      </c>
      <c r="C269" s="15" t="s">
        <v>477</v>
      </c>
      <c r="D269" s="15" t="s">
        <v>219</v>
      </c>
      <c r="E269" s="15" t="s">
        <v>191</v>
      </c>
      <c r="F269" s="15" t="s">
        <v>212</v>
      </c>
      <c r="G269" s="15" t="s">
        <v>384</v>
      </c>
      <c r="H269" s="15" t="s">
        <v>177</v>
      </c>
      <c r="I269" s="15" t="s">
        <v>213</v>
      </c>
      <c r="J269" s="15" t="s">
        <v>88</v>
      </c>
      <c r="K269" s="15" t="s">
        <v>66</v>
      </c>
      <c r="L269" s="15" t="s">
        <v>345</v>
      </c>
      <c r="M269" s="27">
        <v>43830</v>
      </c>
      <c r="N269" s="27">
        <v>43982</v>
      </c>
      <c r="O269" s="51">
        <v>2020</v>
      </c>
      <c r="P269" s="27">
        <v>44104</v>
      </c>
      <c r="Q269" s="15">
        <v>2200000</v>
      </c>
      <c r="R269" s="15">
        <v>1400000</v>
      </c>
      <c r="S269" s="15" t="s">
        <v>668</v>
      </c>
      <c r="T269" s="15" t="s">
        <v>668</v>
      </c>
      <c r="U269" s="15">
        <v>2020</v>
      </c>
      <c r="V269" s="15" t="s">
        <v>748</v>
      </c>
      <c r="W269" s="15">
        <v>489</v>
      </c>
      <c r="X269" s="24">
        <v>607</v>
      </c>
      <c r="Y269" s="24">
        <v>80</v>
      </c>
      <c r="Z269" s="24">
        <v>91</v>
      </c>
      <c r="AA269" s="24">
        <v>91</v>
      </c>
      <c r="AB269" s="24">
        <v>213</v>
      </c>
      <c r="AC269" s="24">
        <v>213</v>
      </c>
    </row>
    <row r="270" spans="1:29" x14ac:dyDescent="0.25">
      <c r="A270" s="15" t="s">
        <v>281</v>
      </c>
      <c r="B270" s="15" t="s">
        <v>281</v>
      </c>
      <c r="C270" s="15" t="s">
        <v>477</v>
      </c>
      <c r="D270" s="15" t="s">
        <v>219</v>
      </c>
      <c r="E270" s="15" t="s">
        <v>191</v>
      </c>
      <c r="F270" s="15" t="s">
        <v>212</v>
      </c>
      <c r="G270" s="15" t="s">
        <v>384</v>
      </c>
      <c r="H270" s="15" t="s">
        <v>177</v>
      </c>
      <c r="I270" s="15" t="s">
        <v>213</v>
      </c>
      <c r="J270" s="15" t="s">
        <v>88</v>
      </c>
      <c r="K270" s="15" t="s">
        <v>66</v>
      </c>
      <c r="L270" s="15" t="s">
        <v>345</v>
      </c>
      <c r="M270" s="27">
        <v>43830</v>
      </c>
      <c r="N270" s="27">
        <v>43982</v>
      </c>
      <c r="O270" s="51">
        <v>2020</v>
      </c>
      <c r="P270" s="27">
        <v>44104</v>
      </c>
      <c r="Q270" s="15">
        <v>2200000</v>
      </c>
      <c r="R270" s="15">
        <v>1400000</v>
      </c>
      <c r="S270" s="15" t="s">
        <v>668</v>
      </c>
      <c r="T270" s="15" t="s">
        <v>668</v>
      </c>
      <c r="U270" s="15">
        <v>2020</v>
      </c>
      <c r="V270" s="15" t="s">
        <v>748</v>
      </c>
      <c r="W270" s="15">
        <v>490</v>
      </c>
      <c r="X270" s="24">
        <v>606</v>
      </c>
      <c r="Y270" s="24">
        <v>80</v>
      </c>
      <c r="Z270" s="24">
        <v>91</v>
      </c>
      <c r="AA270" s="24">
        <v>90</v>
      </c>
      <c r="AB270" s="24">
        <v>213</v>
      </c>
      <c r="AC270" s="24">
        <v>213</v>
      </c>
    </row>
    <row r="271" spans="1:29" x14ac:dyDescent="0.25">
      <c r="A271" s="15" t="s">
        <v>281</v>
      </c>
      <c r="B271" s="15" t="s">
        <v>281</v>
      </c>
      <c r="C271" s="15" t="s">
        <v>477</v>
      </c>
      <c r="D271" s="15" t="s">
        <v>219</v>
      </c>
      <c r="E271" s="15" t="s">
        <v>191</v>
      </c>
      <c r="F271" s="15" t="s">
        <v>212</v>
      </c>
      <c r="G271" s="15" t="s">
        <v>384</v>
      </c>
      <c r="H271" s="15" t="s">
        <v>177</v>
      </c>
      <c r="I271" s="15" t="s">
        <v>213</v>
      </c>
      <c r="J271" s="15" t="s">
        <v>88</v>
      </c>
      <c r="K271" s="15" t="s">
        <v>66</v>
      </c>
      <c r="L271" s="15" t="s">
        <v>345</v>
      </c>
      <c r="M271" s="27">
        <v>43830</v>
      </c>
      <c r="N271" s="27">
        <v>43982</v>
      </c>
      <c r="O271" s="51">
        <v>2020</v>
      </c>
      <c r="P271" s="27">
        <v>44104</v>
      </c>
      <c r="Q271" s="15">
        <v>2200000</v>
      </c>
      <c r="R271" s="15">
        <v>1400000</v>
      </c>
      <c r="S271" s="15" t="s">
        <v>668</v>
      </c>
      <c r="T271" s="15" t="s">
        <v>668</v>
      </c>
      <c r="U271" s="15">
        <v>2020</v>
      </c>
      <c r="V271" s="15" t="s">
        <v>748</v>
      </c>
      <c r="W271" s="15">
        <v>491</v>
      </c>
      <c r="X271" s="24">
        <v>697</v>
      </c>
      <c r="Y271" s="24">
        <v>100</v>
      </c>
      <c r="Z271" s="24">
        <v>105</v>
      </c>
      <c r="AA271" s="24">
        <v>104</v>
      </c>
      <c r="AB271" s="24">
        <v>245</v>
      </c>
      <c r="AC271" s="24">
        <v>245</v>
      </c>
    </row>
    <row r="272" spans="1:29" x14ac:dyDescent="0.25">
      <c r="A272" s="15" t="s">
        <v>281</v>
      </c>
      <c r="B272" s="15" t="s">
        <v>281</v>
      </c>
      <c r="C272" s="15" t="s">
        <v>477</v>
      </c>
      <c r="D272" s="15" t="s">
        <v>219</v>
      </c>
      <c r="E272" s="15" t="s">
        <v>191</v>
      </c>
      <c r="F272" s="15" t="s">
        <v>212</v>
      </c>
      <c r="G272" s="15" t="s">
        <v>384</v>
      </c>
      <c r="H272" s="15" t="s">
        <v>177</v>
      </c>
      <c r="I272" s="15" t="s">
        <v>213</v>
      </c>
      <c r="J272" s="15" t="s">
        <v>88</v>
      </c>
      <c r="K272" s="15" t="s">
        <v>66</v>
      </c>
      <c r="L272" s="15" t="s">
        <v>345</v>
      </c>
      <c r="M272" s="27">
        <v>43830</v>
      </c>
      <c r="N272" s="27">
        <v>43982</v>
      </c>
      <c r="O272" s="51">
        <v>2020</v>
      </c>
      <c r="P272" s="27">
        <v>44104</v>
      </c>
      <c r="Q272" s="15">
        <v>2200000</v>
      </c>
      <c r="R272" s="15">
        <v>1400000</v>
      </c>
      <c r="S272" s="15" t="s">
        <v>668</v>
      </c>
      <c r="T272" s="15" t="s">
        <v>668</v>
      </c>
      <c r="U272" s="15">
        <v>2020</v>
      </c>
      <c r="V272" s="15" t="s">
        <v>748</v>
      </c>
      <c r="W272" s="15">
        <v>492</v>
      </c>
      <c r="X272" s="24">
        <v>733</v>
      </c>
      <c r="Y272" s="24">
        <v>100</v>
      </c>
      <c r="Z272" s="24">
        <v>110</v>
      </c>
      <c r="AA272" s="24">
        <v>109</v>
      </c>
      <c r="AB272" s="24">
        <v>257</v>
      </c>
      <c r="AC272" s="24">
        <v>257</v>
      </c>
    </row>
    <row r="273" spans="1:29" x14ac:dyDescent="0.25">
      <c r="A273" s="15" t="s">
        <v>281</v>
      </c>
      <c r="B273" s="15" t="s">
        <v>281</v>
      </c>
      <c r="C273" s="15" t="s">
        <v>477</v>
      </c>
      <c r="D273" s="15" t="s">
        <v>219</v>
      </c>
      <c r="E273" s="15" t="s">
        <v>191</v>
      </c>
      <c r="F273" s="15" t="s">
        <v>212</v>
      </c>
      <c r="G273" s="15" t="s">
        <v>384</v>
      </c>
      <c r="H273" s="15" t="s">
        <v>177</v>
      </c>
      <c r="I273" s="15" t="s">
        <v>213</v>
      </c>
      <c r="J273" s="15" t="s">
        <v>88</v>
      </c>
      <c r="K273" s="15" t="s">
        <v>66</v>
      </c>
      <c r="L273" s="15" t="s">
        <v>345</v>
      </c>
      <c r="M273" s="27">
        <v>43830</v>
      </c>
      <c r="N273" s="27">
        <v>43982</v>
      </c>
      <c r="O273" s="51">
        <v>2020</v>
      </c>
      <c r="P273" s="27">
        <v>44104</v>
      </c>
      <c r="Q273" s="15">
        <v>2200000</v>
      </c>
      <c r="R273" s="15">
        <v>1400000</v>
      </c>
      <c r="S273" s="15" t="s">
        <v>668</v>
      </c>
      <c r="T273" s="15" t="s">
        <v>668</v>
      </c>
      <c r="U273" s="15">
        <v>2020</v>
      </c>
      <c r="V273" s="15" t="s">
        <v>748</v>
      </c>
      <c r="W273" s="15">
        <v>493</v>
      </c>
      <c r="X273" s="24">
        <v>912</v>
      </c>
      <c r="Y273" s="24">
        <v>110</v>
      </c>
      <c r="Z273" s="24">
        <v>137</v>
      </c>
      <c r="AA273" s="24">
        <v>136</v>
      </c>
      <c r="AB273" s="24">
        <v>320</v>
      </c>
      <c r="AC273" s="24">
        <v>320</v>
      </c>
    </row>
    <row r="274" spans="1:29" x14ac:dyDescent="0.25">
      <c r="A274" s="15" t="s">
        <v>281</v>
      </c>
      <c r="B274" s="15" t="s">
        <v>281</v>
      </c>
      <c r="C274" s="15" t="s">
        <v>477</v>
      </c>
      <c r="D274" s="15" t="s">
        <v>219</v>
      </c>
      <c r="E274" s="15" t="s">
        <v>191</v>
      </c>
      <c r="F274" s="15" t="s">
        <v>212</v>
      </c>
      <c r="G274" s="15" t="s">
        <v>384</v>
      </c>
      <c r="H274" s="15" t="s">
        <v>177</v>
      </c>
      <c r="I274" s="15" t="s">
        <v>213</v>
      </c>
      <c r="J274" s="15" t="s">
        <v>88</v>
      </c>
      <c r="K274" s="15" t="s">
        <v>66</v>
      </c>
      <c r="L274" s="15" t="s">
        <v>345</v>
      </c>
      <c r="M274" s="27">
        <v>43830</v>
      </c>
      <c r="N274" s="27">
        <v>43982</v>
      </c>
      <c r="O274" s="51">
        <v>2020</v>
      </c>
      <c r="P274" s="27">
        <v>44104</v>
      </c>
      <c r="Q274" s="15">
        <v>2200000</v>
      </c>
      <c r="R274" s="15">
        <v>1400000</v>
      </c>
      <c r="S274" s="15" t="s">
        <v>668</v>
      </c>
      <c r="T274" s="15" t="s">
        <v>668</v>
      </c>
      <c r="U274" s="15">
        <v>2020</v>
      </c>
      <c r="V274" s="15" t="s">
        <v>748</v>
      </c>
      <c r="W274" s="15">
        <v>494</v>
      </c>
      <c r="X274" s="24">
        <v>965</v>
      </c>
      <c r="Y274" s="24">
        <v>120</v>
      </c>
      <c r="Z274" s="24">
        <v>145</v>
      </c>
      <c r="AA274" s="24">
        <v>144</v>
      </c>
      <c r="AB274" s="24">
        <v>339</v>
      </c>
      <c r="AC274" s="24">
        <v>339</v>
      </c>
    </row>
    <row r="275" spans="1:29" x14ac:dyDescent="0.25">
      <c r="A275" s="15" t="s">
        <v>281</v>
      </c>
      <c r="B275" s="15" t="s">
        <v>281</v>
      </c>
      <c r="C275" s="15" t="s">
        <v>477</v>
      </c>
      <c r="D275" s="15" t="s">
        <v>219</v>
      </c>
      <c r="E275" s="15" t="s">
        <v>191</v>
      </c>
      <c r="F275" s="15" t="s">
        <v>212</v>
      </c>
      <c r="G275" s="15" t="s">
        <v>384</v>
      </c>
      <c r="H275" s="15" t="s">
        <v>177</v>
      </c>
      <c r="I275" s="15" t="s">
        <v>213</v>
      </c>
      <c r="J275" s="15" t="s">
        <v>88</v>
      </c>
      <c r="K275" s="15" t="s">
        <v>66</v>
      </c>
      <c r="L275" s="15" t="s">
        <v>345</v>
      </c>
      <c r="M275" s="27">
        <v>43830</v>
      </c>
      <c r="N275" s="27">
        <v>43982</v>
      </c>
      <c r="O275" s="51">
        <v>2020</v>
      </c>
      <c r="P275" s="27">
        <v>44104</v>
      </c>
      <c r="Q275" s="15">
        <v>2200000</v>
      </c>
      <c r="R275" s="15">
        <v>1400000</v>
      </c>
      <c r="S275" s="15" t="s">
        <v>668</v>
      </c>
      <c r="T275" s="15" t="s">
        <v>668</v>
      </c>
      <c r="U275" s="15">
        <v>2020</v>
      </c>
      <c r="V275" s="15" t="s">
        <v>748</v>
      </c>
      <c r="W275" s="15">
        <v>495</v>
      </c>
      <c r="X275" s="24">
        <v>736</v>
      </c>
      <c r="Y275" s="24">
        <v>100</v>
      </c>
      <c r="Z275" s="24">
        <v>110</v>
      </c>
      <c r="AA275" s="24">
        <v>110</v>
      </c>
      <c r="AB275" s="24">
        <v>258</v>
      </c>
      <c r="AC275" s="24">
        <v>258</v>
      </c>
    </row>
    <row r="276" spans="1:29" x14ac:dyDescent="0.25">
      <c r="A276" s="15" t="s">
        <v>281</v>
      </c>
      <c r="B276" s="15" t="s">
        <v>281</v>
      </c>
      <c r="C276" s="15" t="s">
        <v>477</v>
      </c>
      <c r="D276" s="15" t="s">
        <v>219</v>
      </c>
      <c r="E276" s="15" t="s">
        <v>191</v>
      </c>
      <c r="F276" s="15" t="s">
        <v>212</v>
      </c>
      <c r="G276" s="15" t="s">
        <v>384</v>
      </c>
      <c r="H276" s="15" t="s">
        <v>177</v>
      </c>
      <c r="I276" s="15" t="s">
        <v>213</v>
      </c>
      <c r="J276" s="15" t="s">
        <v>88</v>
      </c>
      <c r="K276" s="15" t="s">
        <v>66</v>
      </c>
      <c r="L276" s="15" t="s">
        <v>345</v>
      </c>
      <c r="M276" s="27">
        <v>43830</v>
      </c>
      <c r="N276" s="27">
        <v>43982</v>
      </c>
      <c r="O276" s="51">
        <v>2020</v>
      </c>
      <c r="P276" s="27">
        <v>44104</v>
      </c>
      <c r="Q276" s="15">
        <v>2200000</v>
      </c>
      <c r="R276" s="15">
        <v>1400000</v>
      </c>
      <c r="S276" s="15" t="s">
        <v>668</v>
      </c>
      <c r="T276" s="15" t="s">
        <v>668</v>
      </c>
      <c r="U276" s="15">
        <v>2020</v>
      </c>
      <c r="V276" s="15" t="s">
        <v>748</v>
      </c>
      <c r="W276" s="15">
        <v>496</v>
      </c>
      <c r="X276" s="24">
        <v>564</v>
      </c>
      <c r="Y276" s="24">
        <v>70</v>
      </c>
      <c r="Z276" s="24">
        <v>85</v>
      </c>
      <c r="AA276" s="24">
        <v>84</v>
      </c>
      <c r="AB276" s="24">
        <v>198</v>
      </c>
      <c r="AC276" s="24">
        <v>198</v>
      </c>
    </row>
    <row r="277" spans="1:29" x14ac:dyDescent="0.25">
      <c r="A277" s="15" t="s">
        <v>281</v>
      </c>
      <c r="B277" s="15" t="s">
        <v>281</v>
      </c>
      <c r="C277" s="15" t="s">
        <v>477</v>
      </c>
      <c r="D277" s="15" t="s">
        <v>219</v>
      </c>
      <c r="E277" s="15" t="s">
        <v>191</v>
      </c>
      <c r="F277" s="15" t="s">
        <v>212</v>
      </c>
      <c r="G277" s="15" t="s">
        <v>384</v>
      </c>
      <c r="H277" s="15" t="s">
        <v>177</v>
      </c>
      <c r="I277" s="15" t="s">
        <v>213</v>
      </c>
      <c r="J277" s="15" t="s">
        <v>88</v>
      </c>
      <c r="K277" s="15" t="s">
        <v>66</v>
      </c>
      <c r="L277" s="15" t="s">
        <v>345</v>
      </c>
      <c r="M277" s="27">
        <v>43830</v>
      </c>
      <c r="N277" s="27">
        <v>43982</v>
      </c>
      <c r="O277" s="51">
        <v>2020</v>
      </c>
      <c r="P277" s="27">
        <v>44104</v>
      </c>
      <c r="Q277" s="15">
        <v>2200000</v>
      </c>
      <c r="R277" s="15">
        <v>1400000</v>
      </c>
      <c r="S277" s="15" t="s">
        <v>668</v>
      </c>
      <c r="T277" s="15" t="s">
        <v>668</v>
      </c>
      <c r="U277" s="15">
        <v>2020</v>
      </c>
      <c r="V277" s="15" t="s">
        <v>748</v>
      </c>
      <c r="W277" s="15">
        <v>497</v>
      </c>
      <c r="X277" s="24">
        <v>1436</v>
      </c>
      <c r="Y277" s="24">
        <v>200</v>
      </c>
      <c r="Z277" s="24">
        <v>215</v>
      </c>
      <c r="AA277" s="24">
        <v>214</v>
      </c>
      <c r="AB277" s="24">
        <v>504</v>
      </c>
      <c r="AC277" s="24">
        <v>504</v>
      </c>
    </row>
    <row r="278" spans="1:29" x14ac:dyDescent="0.25">
      <c r="A278" s="15" t="s">
        <v>281</v>
      </c>
      <c r="B278" s="15" t="s">
        <v>281</v>
      </c>
      <c r="C278" s="15" t="s">
        <v>477</v>
      </c>
      <c r="D278" s="15" t="s">
        <v>219</v>
      </c>
      <c r="E278" s="15" t="s">
        <v>191</v>
      </c>
      <c r="F278" s="15" t="s">
        <v>212</v>
      </c>
      <c r="G278" s="15" t="s">
        <v>384</v>
      </c>
      <c r="H278" s="15" t="s">
        <v>177</v>
      </c>
      <c r="I278" s="15" t="s">
        <v>213</v>
      </c>
      <c r="J278" s="15" t="s">
        <v>88</v>
      </c>
      <c r="K278" s="15" t="s">
        <v>66</v>
      </c>
      <c r="L278" s="15" t="s">
        <v>345</v>
      </c>
      <c r="M278" s="27">
        <v>43830</v>
      </c>
      <c r="N278" s="27">
        <v>43982</v>
      </c>
      <c r="O278" s="51">
        <v>2020</v>
      </c>
      <c r="P278" s="27">
        <v>44104</v>
      </c>
      <c r="Q278" s="15">
        <v>2200000</v>
      </c>
      <c r="R278" s="15">
        <v>1400000</v>
      </c>
      <c r="S278" s="15" t="s">
        <v>668</v>
      </c>
      <c r="T278" s="15" t="s">
        <v>668</v>
      </c>
      <c r="U278" s="15">
        <v>2020</v>
      </c>
      <c r="V278" s="15" t="s">
        <v>748</v>
      </c>
      <c r="W278" s="15">
        <v>498</v>
      </c>
      <c r="X278" s="24">
        <v>525</v>
      </c>
      <c r="Y278" s="24">
        <v>70</v>
      </c>
      <c r="Z278" s="24">
        <v>79</v>
      </c>
      <c r="AA278" s="24">
        <v>78</v>
      </c>
      <c r="AB278" s="24">
        <v>184</v>
      </c>
      <c r="AC278" s="24">
        <v>184</v>
      </c>
    </row>
    <row r="279" spans="1:29" x14ac:dyDescent="0.25">
      <c r="A279" s="15" t="s">
        <v>281</v>
      </c>
      <c r="B279" s="15" t="s">
        <v>281</v>
      </c>
      <c r="C279" s="15" t="s">
        <v>477</v>
      </c>
      <c r="D279" s="15" t="s">
        <v>219</v>
      </c>
      <c r="E279" s="15" t="s">
        <v>191</v>
      </c>
      <c r="F279" s="15" t="s">
        <v>212</v>
      </c>
      <c r="G279" s="15" t="s">
        <v>384</v>
      </c>
      <c r="H279" s="15" t="s">
        <v>177</v>
      </c>
      <c r="I279" s="15" t="s">
        <v>213</v>
      </c>
      <c r="J279" s="15" t="s">
        <v>88</v>
      </c>
      <c r="K279" s="15" t="s">
        <v>66</v>
      </c>
      <c r="L279" s="15" t="s">
        <v>345</v>
      </c>
      <c r="M279" s="27">
        <v>43830</v>
      </c>
      <c r="N279" s="27">
        <v>43982</v>
      </c>
      <c r="O279" s="51">
        <v>2020</v>
      </c>
      <c r="P279" s="27">
        <v>44104</v>
      </c>
      <c r="Q279" s="15">
        <v>2200000</v>
      </c>
      <c r="R279" s="15">
        <v>1400000</v>
      </c>
      <c r="S279" s="15" t="s">
        <v>668</v>
      </c>
      <c r="T279" s="15" t="s">
        <v>668</v>
      </c>
      <c r="U279" s="15">
        <v>2020</v>
      </c>
      <c r="V279" s="15" t="s">
        <v>748</v>
      </c>
      <c r="W279" s="15">
        <v>499</v>
      </c>
      <c r="X279" s="24">
        <v>569</v>
      </c>
      <c r="Y279" s="24">
        <v>80</v>
      </c>
      <c r="Z279" s="24">
        <v>85</v>
      </c>
      <c r="AA279" s="24">
        <v>85</v>
      </c>
      <c r="AB279" s="24">
        <v>200</v>
      </c>
      <c r="AC279" s="24">
        <v>200</v>
      </c>
    </row>
    <row r="280" spans="1:29" x14ac:dyDescent="0.25">
      <c r="A280" s="15" t="s">
        <v>281</v>
      </c>
      <c r="B280" s="15" t="s">
        <v>281</v>
      </c>
      <c r="C280" s="15" t="s">
        <v>477</v>
      </c>
      <c r="D280" s="15" t="s">
        <v>219</v>
      </c>
      <c r="E280" s="15" t="s">
        <v>191</v>
      </c>
      <c r="F280" s="15" t="s">
        <v>212</v>
      </c>
      <c r="G280" s="15" t="s">
        <v>384</v>
      </c>
      <c r="H280" s="15" t="s">
        <v>177</v>
      </c>
      <c r="I280" s="15" t="s">
        <v>213</v>
      </c>
      <c r="J280" s="15" t="s">
        <v>88</v>
      </c>
      <c r="K280" s="15" t="s">
        <v>66</v>
      </c>
      <c r="L280" s="15" t="s">
        <v>345</v>
      </c>
      <c r="M280" s="27">
        <v>43830</v>
      </c>
      <c r="N280" s="27">
        <v>43982</v>
      </c>
      <c r="O280" s="51">
        <v>2020</v>
      </c>
      <c r="P280" s="27">
        <v>44104</v>
      </c>
      <c r="Q280" s="15">
        <v>2200000</v>
      </c>
      <c r="R280" s="15">
        <v>1400000</v>
      </c>
      <c r="S280" s="15" t="s">
        <v>668</v>
      </c>
      <c r="T280" s="15" t="s">
        <v>668</v>
      </c>
      <c r="U280" s="15">
        <v>2020</v>
      </c>
      <c r="V280" s="15" t="s">
        <v>748</v>
      </c>
      <c r="W280" s="15">
        <v>500</v>
      </c>
      <c r="X280" s="24">
        <v>673</v>
      </c>
      <c r="Y280" s="24">
        <v>100</v>
      </c>
      <c r="Z280" s="24">
        <v>101</v>
      </c>
      <c r="AA280" s="24">
        <v>100</v>
      </c>
      <c r="AB280" s="24">
        <v>236</v>
      </c>
      <c r="AC280" s="24">
        <v>236</v>
      </c>
    </row>
    <row r="281" spans="1:29" x14ac:dyDescent="0.25">
      <c r="A281" s="15" t="s">
        <v>281</v>
      </c>
      <c r="B281" s="15" t="s">
        <v>281</v>
      </c>
      <c r="C281" s="15" t="s">
        <v>477</v>
      </c>
      <c r="D281" s="15" t="s">
        <v>219</v>
      </c>
      <c r="E281" s="15" t="s">
        <v>191</v>
      </c>
      <c r="F281" s="15" t="s">
        <v>212</v>
      </c>
      <c r="G281" s="15" t="s">
        <v>384</v>
      </c>
      <c r="H281" s="15" t="s">
        <v>177</v>
      </c>
      <c r="I281" s="15" t="s">
        <v>213</v>
      </c>
      <c r="J281" s="15" t="s">
        <v>88</v>
      </c>
      <c r="K281" s="15" t="s">
        <v>66</v>
      </c>
      <c r="L281" s="15" t="s">
        <v>345</v>
      </c>
      <c r="M281" s="27">
        <v>43830</v>
      </c>
      <c r="N281" s="27">
        <v>43982</v>
      </c>
      <c r="O281" s="51">
        <v>2020</v>
      </c>
      <c r="P281" s="27">
        <v>44104</v>
      </c>
      <c r="Q281" s="15">
        <v>2200000</v>
      </c>
      <c r="R281" s="15">
        <v>1400000</v>
      </c>
      <c r="S281" s="15" t="s">
        <v>668</v>
      </c>
      <c r="T281" s="15" t="s">
        <v>668</v>
      </c>
      <c r="U281" s="15">
        <v>2020</v>
      </c>
      <c r="V281" s="15" t="s">
        <v>748</v>
      </c>
      <c r="W281" s="15">
        <v>501</v>
      </c>
      <c r="X281" s="24">
        <v>422</v>
      </c>
      <c r="Y281" s="24">
        <v>50</v>
      </c>
      <c r="Z281" s="24">
        <v>63</v>
      </c>
      <c r="AA281" s="24">
        <v>63</v>
      </c>
      <c r="AB281" s="24">
        <v>148</v>
      </c>
      <c r="AC281" s="24">
        <v>148</v>
      </c>
    </row>
    <row r="282" spans="1:29" x14ac:dyDescent="0.25">
      <c r="A282" s="15" t="s">
        <v>281</v>
      </c>
      <c r="B282" s="15" t="s">
        <v>281</v>
      </c>
      <c r="C282" s="15" t="s">
        <v>477</v>
      </c>
      <c r="D282" s="15" t="s">
        <v>219</v>
      </c>
      <c r="E282" s="15" t="s">
        <v>191</v>
      </c>
      <c r="F282" s="15" t="s">
        <v>212</v>
      </c>
      <c r="G282" s="15" t="s">
        <v>384</v>
      </c>
      <c r="H282" s="15" t="s">
        <v>177</v>
      </c>
      <c r="I282" s="15" t="s">
        <v>213</v>
      </c>
      <c r="J282" s="15" t="s">
        <v>88</v>
      </c>
      <c r="K282" s="15" t="s">
        <v>66</v>
      </c>
      <c r="L282" s="15" t="s">
        <v>345</v>
      </c>
      <c r="M282" s="27">
        <v>43830</v>
      </c>
      <c r="N282" s="27">
        <v>43982</v>
      </c>
      <c r="O282" s="51">
        <v>2020</v>
      </c>
      <c r="P282" s="27">
        <v>44104</v>
      </c>
      <c r="Q282" s="15">
        <v>2200000</v>
      </c>
      <c r="R282" s="15">
        <v>1400000</v>
      </c>
      <c r="S282" s="15" t="s">
        <v>668</v>
      </c>
      <c r="T282" s="15" t="s">
        <v>668</v>
      </c>
      <c r="U282" s="15">
        <v>2020</v>
      </c>
      <c r="V282" s="15" t="s">
        <v>748</v>
      </c>
      <c r="W282" s="15">
        <v>502</v>
      </c>
      <c r="X282" s="24">
        <v>820</v>
      </c>
      <c r="Y282" s="24">
        <v>50</v>
      </c>
      <c r="Z282" s="24">
        <v>123</v>
      </c>
      <c r="AA282" s="24">
        <v>122</v>
      </c>
      <c r="AB282" s="24">
        <v>288</v>
      </c>
      <c r="AC282" s="24">
        <v>288</v>
      </c>
    </row>
    <row r="283" spans="1:29" x14ac:dyDescent="0.25">
      <c r="A283" s="15" t="s">
        <v>281</v>
      </c>
      <c r="B283" s="15" t="s">
        <v>281</v>
      </c>
      <c r="C283" s="15" t="s">
        <v>477</v>
      </c>
      <c r="D283" s="15" t="s">
        <v>219</v>
      </c>
      <c r="E283" s="15" t="s">
        <v>191</v>
      </c>
      <c r="F283" s="15" t="s">
        <v>212</v>
      </c>
      <c r="G283" s="15" t="s">
        <v>384</v>
      </c>
      <c r="H283" s="15" t="s">
        <v>176</v>
      </c>
      <c r="I283" s="15" t="s">
        <v>213</v>
      </c>
      <c r="J283" s="15" t="s">
        <v>88</v>
      </c>
      <c r="K283" s="15" t="s">
        <v>66</v>
      </c>
      <c r="L283" s="15" t="s">
        <v>345</v>
      </c>
      <c r="M283" s="27">
        <v>43434</v>
      </c>
      <c r="N283" s="27">
        <v>43555</v>
      </c>
      <c r="O283" s="51">
        <v>2019</v>
      </c>
      <c r="P283" s="27">
        <v>44104</v>
      </c>
      <c r="Q283" s="15">
        <v>2300000</v>
      </c>
      <c r="R283" s="15">
        <v>1600000</v>
      </c>
      <c r="S283" s="15" t="s">
        <v>668</v>
      </c>
      <c r="T283" s="15" t="s">
        <v>668</v>
      </c>
      <c r="U283" s="15">
        <v>2019</v>
      </c>
      <c r="V283" s="15" t="s">
        <v>748</v>
      </c>
      <c r="W283" s="15">
        <v>22</v>
      </c>
      <c r="X283" s="24">
        <v>19596</v>
      </c>
      <c r="Y283" s="24">
        <v>3266</v>
      </c>
      <c r="Z283" s="24">
        <v>3340</v>
      </c>
      <c r="AA283" s="24">
        <v>3460</v>
      </c>
      <c r="AB283" s="24">
        <v>7194</v>
      </c>
      <c r="AC283" s="24">
        <v>7194</v>
      </c>
    </row>
    <row r="284" spans="1:29" x14ac:dyDescent="0.25">
      <c r="A284" s="15" t="s">
        <v>281</v>
      </c>
      <c r="B284" s="15" t="s">
        <v>281</v>
      </c>
      <c r="C284" s="15" t="s">
        <v>477</v>
      </c>
      <c r="D284" s="15" t="s">
        <v>219</v>
      </c>
      <c r="E284" s="15" t="s">
        <v>191</v>
      </c>
      <c r="F284" s="15" t="s">
        <v>212</v>
      </c>
      <c r="G284" s="15" t="s">
        <v>384</v>
      </c>
      <c r="H284" s="15" t="s">
        <v>176</v>
      </c>
      <c r="I284" s="15" t="s">
        <v>213</v>
      </c>
      <c r="J284" s="15" t="s">
        <v>88</v>
      </c>
      <c r="K284" s="15" t="s">
        <v>66</v>
      </c>
      <c r="L284" s="15" t="s">
        <v>345</v>
      </c>
      <c r="M284" s="27">
        <v>43830</v>
      </c>
      <c r="N284" s="27">
        <v>44104</v>
      </c>
      <c r="O284" s="51">
        <v>2020</v>
      </c>
      <c r="P284" s="27">
        <v>44104</v>
      </c>
      <c r="Q284" s="15">
        <v>2200000</v>
      </c>
      <c r="R284" s="15">
        <v>1400000</v>
      </c>
      <c r="S284" s="15" t="s">
        <v>668</v>
      </c>
      <c r="T284" s="15" t="s">
        <v>668</v>
      </c>
      <c r="U284" s="15">
        <v>2020</v>
      </c>
      <c r="V284" s="15" t="s">
        <v>748</v>
      </c>
      <c r="W284" s="15">
        <v>361</v>
      </c>
      <c r="X284" s="24">
        <v>3270</v>
      </c>
      <c r="Y284" s="24">
        <v>545</v>
      </c>
      <c r="Z284" s="24">
        <v>491</v>
      </c>
      <c r="AA284" s="24">
        <v>488</v>
      </c>
      <c r="AB284" s="24">
        <v>1148</v>
      </c>
      <c r="AC284" s="24">
        <v>1148</v>
      </c>
    </row>
    <row r="285" spans="1:29" x14ac:dyDescent="0.25">
      <c r="A285" s="15" t="s">
        <v>281</v>
      </c>
      <c r="B285" s="15" t="s">
        <v>281</v>
      </c>
      <c r="C285" s="15" t="s">
        <v>790</v>
      </c>
      <c r="D285" s="15" t="s">
        <v>764</v>
      </c>
      <c r="E285" s="15" t="s">
        <v>192</v>
      </c>
      <c r="F285" s="15" t="s">
        <v>292</v>
      </c>
      <c r="G285" s="15" t="s">
        <v>384</v>
      </c>
      <c r="H285" s="15" t="s">
        <v>176</v>
      </c>
      <c r="I285" s="15" t="s">
        <v>213</v>
      </c>
      <c r="J285" s="15" t="s">
        <v>56</v>
      </c>
      <c r="K285" s="15" t="s">
        <v>126</v>
      </c>
      <c r="L285" s="15" t="s">
        <v>345</v>
      </c>
      <c r="M285" s="27">
        <v>43496</v>
      </c>
      <c r="N285" s="27">
        <v>44196</v>
      </c>
      <c r="O285" s="51">
        <v>2020</v>
      </c>
      <c r="P285" s="27">
        <v>44104</v>
      </c>
      <c r="Q285" s="15">
        <v>2200000</v>
      </c>
      <c r="R285" s="15">
        <v>1400000</v>
      </c>
      <c r="S285" s="15" t="s">
        <v>668</v>
      </c>
      <c r="T285" s="15" t="s">
        <v>668</v>
      </c>
      <c r="U285" s="15">
        <v>2020</v>
      </c>
      <c r="V285" s="15" t="s">
        <v>747</v>
      </c>
      <c r="W285" s="15">
        <v>558</v>
      </c>
      <c r="X285" s="24">
        <v>1560</v>
      </c>
      <c r="Y285" s="24">
        <v>260</v>
      </c>
      <c r="Z285" s="24">
        <v>312</v>
      </c>
      <c r="AA285" s="24">
        <v>276</v>
      </c>
      <c r="AB285" s="24">
        <v>516</v>
      </c>
      <c r="AC285" s="24">
        <v>516</v>
      </c>
    </row>
    <row r="286" spans="1:29" x14ac:dyDescent="0.25">
      <c r="A286" s="15" t="s">
        <v>298</v>
      </c>
      <c r="B286" s="15" t="s">
        <v>298</v>
      </c>
      <c r="C286" s="15" t="s">
        <v>479</v>
      </c>
      <c r="D286" s="15" t="s">
        <v>870</v>
      </c>
      <c r="E286" s="15" t="s">
        <v>846</v>
      </c>
      <c r="F286" s="15" t="s">
        <v>292</v>
      </c>
      <c r="G286" s="15" t="s">
        <v>385</v>
      </c>
      <c r="H286" s="15" t="s">
        <v>176</v>
      </c>
      <c r="I286" s="15" t="s">
        <v>213</v>
      </c>
      <c r="J286" s="15" t="s">
        <v>51</v>
      </c>
      <c r="K286" s="15" t="s">
        <v>51</v>
      </c>
      <c r="L286" s="15" t="s">
        <v>345</v>
      </c>
      <c r="M286" s="27">
        <v>44012</v>
      </c>
      <c r="N286" s="27">
        <v>44196</v>
      </c>
      <c r="O286" s="51">
        <v>2020</v>
      </c>
      <c r="P286" s="27">
        <v>44104</v>
      </c>
      <c r="Q286" s="15">
        <v>2200000</v>
      </c>
      <c r="R286" s="15">
        <v>1400000</v>
      </c>
      <c r="S286" s="15" t="s">
        <v>201</v>
      </c>
      <c r="T286" s="15" t="s">
        <v>201</v>
      </c>
      <c r="U286" s="15">
        <v>2020</v>
      </c>
      <c r="V286" s="15" t="s">
        <v>747</v>
      </c>
      <c r="W286" s="15">
        <v>559</v>
      </c>
      <c r="X286" s="24">
        <v>3600</v>
      </c>
      <c r="Y286" s="24">
        <v>600</v>
      </c>
      <c r="Z286" s="24">
        <v>638</v>
      </c>
      <c r="AA286" s="24">
        <v>598</v>
      </c>
      <c r="AB286" s="24">
        <v>1220</v>
      </c>
      <c r="AC286" s="24">
        <v>1220</v>
      </c>
    </row>
    <row r="287" spans="1:29" x14ac:dyDescent="0.25">
      <c r="A287" s="15" t="s">
        <v>300</v>
      </c>
      <c r="B287" s="15" t="s">
        <v>338</v>
      </c>
      <c r="C287" s="15" t="s">
        <v>477</v>
      </c>
      <c r="D287" s="15" t="s">
        <v>207</v>
      </c>
      <c r="E287" s="15" t="s">
        <v>191</v>
      </c>
      <c r="F287" s="15" t="s">
        <v>212</v>
      </c>
      <c r="G287" s="15" t="s">
        <v>384</v>
      </c>
      <c r="H287" s="15" t="s">
        <v>176</v>
      </c>
      <c r="I287" s="15" t="s">
        <v>213</v>
      </c>
      <c r="J287" s="15" t="s">
        <v>149</v>
      </c>
      <c r="K287" s="15" t="s">
        <v>115</v>
      </c>
      <c r="L287" s="15" t="s">
        <v>345</v>
      </c>
      <c r="M287" s="27">
        <v>43982</v>
      </c>
      <c r="N287" s="27">
        <v>43982</v>
      </c>
      <c r="O287" s="51">
        <v>2020</v>
      </c>
      <c r="P287" s="27">
        <v>44104</v>
      </c>
      <c r="Q287" s="15">
        <v>2200000</v>
      </c>
      <c r="R287" s="15">
        <v>1400000</v>
      </c>
      <c r="S287" s="15" t="s">
        <v>668</v>
      </c>
      <c r="T287" s="15" t="s">
        <v>668</v>
      </c>
      <c r="U287" s="15">
        <v>2020</v>
      </c>
      <c r="V287" s="15" t="s">
        <v>748</v>
      </c>
      <c r="W287" s="15">
        <v>333</v>
      </c>
      <c r="X287" s="24">
        <v>3000</v>
      </c>
      <c r="Y287" s="24">
        <v>500</v>
      </c>
      <c r="Z287" s="24">
        <v>613</v>
      </c>
      <c r="AA287" s="24">
        <v>558</v>
      </c>
      <c r="AB287" s="24">
        <v>958</v>
      </c>
      <c r="AC287" s="24">
        <v>958</v>
      </c>
    </row>
    <row r="288" spans="1:29" x14ac:dyDescent="0.25">
      <c r="A288" s="15" t="s">
        <v>300</v>
      </c>
      <c r="B288" s="15" t="s">
        <v>281</v>
      </c>
      <c r="C288" s="15" t="s">
        <v>483</v>
      </c>
      <c r="D288" s="15" t="s">
        <v>302</v>
      </c>
      <c r="E288" s="15" t="s">
        <v>191</v>
      </c>
      <c r="F288" s="15" t="s">
        <v>212</v>
      </c>
      <c r="G288" s="15" t="s">
        <v>384</v>
      </c>
      <c r="H288" s="15" t="s">
        <v>176</v>
      </c>
      <c r="I288" s="15" t="s">
        <v>213</v>
      </c>
      <c r="J288" s="15" t="s">
        <v>88</v>
      </c>
      <c r="K288" s="15" t="s">
        <v>66</v>
      </c>
      <c r="L288" s="15" t="s">
        <v>345</v>
      </c>
      <c r="M288" s="27">
        <v>43799</v>
      </c>
      <c r="N288" s="27">
        <v>43799</v>
      </c>
      <c r="O288" s="51">
        <v>2019</v>
      </c>
      <c r="P288" s="27">
        <v>44104</v>
      </c>
      <c r="Q288" s="15">
        <v>2300000</v>
      </c>
      <c r="R288" s="15">
        <v>1600000</v>
      </c>
      <c r="S288" s="15" t="s">
        <v>668</v>
      </c>
      <c r="T288" s="15" t="s">
        <v>668</v>
      </c>
      <c r="U288" s="15">
        <v>2019</v>
      </c>
      <c r="V288" s="15" t="s">
        <v>748</v>
      </c>
      <c r="W288" s="15">
        <v>205</v>
      </c>
      <c r="X288" s="24">
        <v>18720</v>
      </c>
      <c r="Y288" s="24">
        <v>3120</v>
      </c>
      <c r="Z288" s="24">
        <v>3896</v>
      </c>
      <c r="AA288" s="24">
        <v>3776</v>
      </c>
      <c r="AB288" s="24">
        <v>5582</v>
      </c>
      <c r="AC288" s="24">
        <v>5582</v>
      </c>
    </row>
    <row r="289" spans="1:29" x14ac:dyDescent="0.25">
      <c r="A289" s="15" t="s">
        <v>300</v>
      </c>
      <c r="B289" s="15" t="s">
        <v>298</v>
      </c>
      <c r="C289" s="15" t="s">
        <v>483</v>
      </c>
      <c r="D289" s="15" t="s">
        <v>302</v>
      </c>
      <c r="E289" s="15" t="s">
        <v>191</v>
      </c>
      <c r="F289" s="15" t="s">
        <v>212</v>
      </c>
      <c r="G289" s="15" t="s">
        <v>384</v>
      </c>
      <c r="H289" s="15" t="s">
        <v>176</v>
      </c>
      <c r="I289" s="15" t="s">
        <v>213</v>
      </c>
      <c r="J289" s="15" t="s">
        <v>51</v>
      </c>
      <c r="K289" s="15" t="s">
        <v>51</v>
      </c>
      <c r="L289" s="15" t="s">
        <v>345</v>
      </c>
      <c r="M289" s="27">
        <v>43799</v>
      </c>
      <c r="N289" s="27">
        <v>43830</v>
      </c>
      <c r="O289" s="51">
        <v>2019</v>
      </c>
      <c r="P289" s="27">
        <v>44104</v>
      </c>
      <c r="Q289" s="15">
        <v>2300000</v>
      </c>
      <c r="R289" s="15">
        <v>1600000</v>
      </c>
      <c r="S289" s="15" t="s">
        <v>668</v>
      </c>
      <c r="T289" s="15" t="s">
        <v>668</v>
      </c>
      <c r="U289" s="15">
        <v>2019</v>
      </c>
      <c r="V289" s="15" t="s">
        <v>748</v>
      </c>
      <c r="W289" s="15">
        <v>228</v>
      </c>
      <c r="X289" s="24">
        <v>3600</v>
      </c>
      <c r="Y289" s="24">
        <v>600</v>
      </c>
      <c r="Z289" s="24">
        <v>749</v>
      </c>
      <c r="AA289" s="24">
        <v>726</v>
      </c>
      <c r="AB289" s="24">
        <v>1073</v>
      </c>
      <c r="AC289" s="24">
        <v>1073</v>
      </c>
    </row>
    <row r="290" spans="1:29" x14ac:dyDescent="0.25">
      <c r="A290" s="15" t="s">
        <v>300</v>
      </c>
      <c r="B290" s="15" t="s">
        <v>300</v>
      </c>
      <c r="C290" s="15" t="s">
        <v>483</v>
      </c>
      <c r="D290" s="15" t="s">
        <v>302</v>
      </c>
      <c r="E290" s="15" t="s">
        <v>380</v>
      </c>
      <c r="F290" s="15" t="s">
        <v>212</v>
      </c>
      <c r="G290" s="15" t="s">
        <v>384</v>
      </c>
      <c r="H290" s="15" t="s">
        <v>176</v>
      </c>
      <c r="I290" s="15" t="s">
        <v>213</v>
      </c>
      <c r="J290" s="15" t="s">
        <v>56</v>
      </c>
      <c r="K290" s="15" t="s">
        <v>126</v>
      </c>
      <c r="L290" s="15" t="s">
        <v>345</v>
      </c>
      <c r="M290" s="27">
        <v>43251</v>
      </c>
      <c r="N290" s="27">
        <v>43585</v>
      </c>
      <c r="O290" s="51">
        <v>2019</v>
      </c>
      <c r="P290" s="27">
        <v>44104</v>
      </c>
      <c r="Q290" s="15">
        <v>2300000</v>
      </c>
      <c r="R290" s="15">
        <v>1600000</v>
      </c>
      <c r="S290" s="15" t="s">
        <v>668</v>
      </c>
      <c r="T290" s="15" t="s">
        <v>668</v>
      </c>
      <c r="U290" s="15">
        <v>2019</v>
      </c>
      <c r="V290" s="15" t="s">
        <v>748</v>
      </c>
      <c r="W290" s="15">
        <v>28</v>
      </c>
      <c r="X290" s="24">
        <v>8082</v>
      </c>
      <c r="Y290" s="24">
        <v>2002</v>
      </c>
      <c r="Z290" s="24">
        <v>1682</v>
      </c>
      <c r="AA290" s="24">
        <v>1630</v>
      </c>
      <c r="AB290" s="24">
        <v>2410</v>
      </c>
      <c r="AC290" s="24">
        <v>2410</v>
      </c>
    </row>
    <row r="291" spans="1:29" x14ac:dyDescent="0.25">
      <c r="A291" s="15" t="s">
        <v>300</v>
      </c>
      <c r="B291" s="15" t="s">
        <v>300</v>
      </c>
      <c r="C291" s="15" t="s">
        <v>479</v>
      </c>
      <c r="D291" s="15" t="s">
        <v>401</v>
      </c>
      <c r="E291" s="15" t="s">
        <v>192</v>
      </c>
      <c r="F291" s="15" t="s">
        <v>212</v>
      </c>
      <c r="G291" s="15" t="s">
        <v>384</v>
      </c>
      <c r="H291" s="15" t="s">
        <v>176</v>
      </c>
      <c r="I291" s="15" t="s">
        <v>463</v>
      </c>
      <c r="J291" s="15" t="s">
        <v>56</v>
      </c>
      <c r="K291" s="15" t="s">
        <v>126</v>
      </c>
      <c r="L291" s="15" t="s">
        <v>345</v>
      </c>
      <c r="M291" s="27">
        <v>43769</v>
      </c>
      <c r="N291" s="27">
        <v>43799</v>
      </c>
      <c r="O291" s="51">
        <v>2019</v>
      </c>
      <c r="P291" s="27">
        <v>44104</v>
      </c>
      <c r="Q291" s="15">
        <v>2300000</v>
      </c>
      <c r="R291" s="15">
        <v>1600000</v>
      </c>
      <c r="S291" s="15" t="s">
        <v>668</v>
      </c>
      <c r="T291" s="15" t="s">
        <v>668</v>
      </c>
      <c r="U291" s="15">
        <v>2019</v>
      </c>
      <c r="V291" s="15" t="s">
        <v>747</v>
      </c>
      <c r="W291" s="15">
        <v>207</v>
      </c>
      <c r="X291" s="24">
        <v>3000</v>
      </c>
      <c r="Y291" s="24">
        <v>500</v>
      </c>
      <c r="Z291" s="24">
        <v>624</v>
      </c>
      <c r="AA291" s="24">
        <v>605</v>
      </c>
      <c r="AB291" s="24">
        <v>895</v>
      </c>
      <c r="AC291" s="24">
        <v>895</v>
      </c>
    </row>
    <row r="292" spans="1:29" x14ac:dyDescent="0.25">
      <c r="A292" s="15" t="s">
        <v>300</v>
      </c>
      <c r="B292" s="15" t="s">
        <v>300</v>
      </c>
      <c r="C292" s="15" t="s">
        <v>479</v>
      </c>
      <c r="D292" s="15" t="s">
        <v>401</v>
      </c>
      <c r="E292" s="15" t="s">
        <v>192</v>
      </c>
      <c r="F292" s="15" t="s">
        <v>212</v>
      </c>
      <c r="G292" s="15" t="s">
        <v>384</v>
      </c>
      <c r="H292" s="15" t="s">
        <v>176</v>
      </c>
      <c r="I292" s="15" t="s">
        <v>463</v>
      </c>
      <c r="J292" s="15" t="s">
        <v>56</v>
      </c>
      <c r="K292" s="15" t="s">
        <v>57</v>
      </c>
      <c r="L292" s="15" t="s">
        <v>345</v>
      </c>
      <c r="M292" s="27">
        <v>43769</v>
      </c>
      <c r="N292" s="27">
        <v>43921</v>
      </c>
      <c r="O292" s="51">
        <v>2020</v>
      </c>
      <c r="P292" s="27">
        <v>44104</v>
      </c>
      <c r="Q292" s="15">
        <v>2200000</v>
      </c>
      <c r="R292" s="15">
        <v>1400000</v>
      </c>
      <c r="S292" s="15" t="s">
        <v>202</v>
      </c>
      <c r="T292" s="15" t="s">
        <v>202</v>
      </c>
      <c r="U292" s="15">
        <v>2020</v>
      </c>
      <c r="V292" s="15" t="s">
        <v>747</v>
      </c>
      <c r="W292" s="15">
        <v>383</v>
      </c>
      <c r="X292" s="24">
        <v>9000</v>
      </c>
      <c r="Y292" s="24">
        <v>1500</v>
      </c>
      <c r="Z292" s="24">
        <v>1777</v>
      </c>
      <c r="AA292" s="24">
        <v>1548</v>
      </c>
      <c r="AB292" s="24">
        <v>3032</v>
      </c>
      <c r="AC292" s="24">
        <v>3032</v>
      </c>
    </row>
    <row r="293" spans="1:29" x14ac:dyDescent="0.25">
      <c r="A293" s="15" t="s">
        <v>300</v>
      </c>
      <c r="B293" s="15" t="s">
        <v>300</v>
      </c>
      <c r="C293" s="15" t="s">
        <v>479</v>
      </c>
      <c r="D293" s="15" t="s">
        <v>401</v>
      </c>
      <c r="E293" s="15" t="s">
        <v>192</v>
      </c>
      <c r="F293" s="15" t="s">
        <v>212</v>
      </c>
      <c r="G293" s="15" t="s">
        <v>384</v>
      </c>
      <c r="H293" s="15" t="s">
        <v>176</v>
      </c>
      <c r="I293" s="15" t="s">
        <v>463</v>
      </c>
      <c r="J293" s="15" t="s">
        <v>56</v>
      </c>
      <c r="K293" s="15" t="s">
        <v>103</v>
      </c>
      <c r="L293" s="15" t="s">
        <v>345</v>
      </c>
      <c r="M293" s="27">
        <v>43769</v>
      </c>
      <c r="N293" s="27">
        <v>43921</v>
      </c>
      <c r="O293" s="51">
        <v>2020</v>
      </c>
      <c r="P293" s="27">
        <v>44104</v>
      </c>
      <c r="Q293" s="15">
        <v>2200000</v>
      </c>
      <c r="R293" s="15">
        <v>1400000</v>
      </c>
      <c r="S293" s="15" t="s">
        <v>202</v>
      </c>
      <c r="T293" s="15" t="s">
        <v>202</v>
      </c>
      <c r="U293" s="15">
        <v>2020</v>
      </c>
      <c r="V293" s="15" t="s">
        <v>747</v>
      </c>
      <c r="W293" s="15">
        <v>385</v>
      </c>
      <c r="X293" s="24">
        <v>4500</v>
      </c>
      <c r="Y293" s="24">
        <v>750</v>
      </c>
      <c r="Z293" s="24">
        <v>902</v>
      </c>
      <c r="AA293" s="24">
        <v>794</v>
      </c>
      <c r="AB293" s="24">
        <v>1491</v>
      </c>
      <c r="AC293" s="24">
        <v>1491</v>
      </c>
    </row>
    <row r="294" spans="1:29" x14ac:dyDescent="0.25">
      <c r="A294" s="15" t="s">
        <v>300</v>
      </c>
      <c r="B294" s="15" t="s">
        <v>300</v>
      </c>
      <c r="C294" s="15" t="s">
        <v>479</v>
      </c>
      <c r="D294" s="15" t="s">
        <v>401</v>
      </c>
      <c r="E294" s="15" t="s">
        <v>192</v>
      </c>
      <c r="F294" s="15" t="s">
        <v>212</v>
      </c>
      <c r="G294" s="15" t="s">
        <v>384</v>
      </c>
      <c r="H294" s="15" t="s">
        <v>176</v>
      </c>
      <c r="I294" s="15" t="s">
        <v>463</v>
      </c>
      <c r="J294" s="15" t="s">
        <v>56</v>
      </c>
      <c r="K294" s="15" t="s">
        <v>127</v>
      </c>
      <c r="L294" s="15" t="s">
        <v>345</v>
      </c>
      <c r="M294" s="27">
        <v>43769</v>
      </c>
      <c r="N294" s="27">
        <v>43921</v>
      </c>
      <c r="O294" s="51">
        <v>2020</v>
      </c>
      <c r="P294" s="27">
        <v>44104</v>
      </c>
      <c r="Q294" s="15">
        <v>2200000</v>
      </c>
      <c r="R294" s="15">
        <v>1400000</v>
      </c>
      <c r="S294" s="15" t="s">
        <v>201</v>
      </c>
      <c r="T294" s="15" t="s">
        <v>202</v>
      </c>
      <c r="U294" s="15">
        <v>2020</v>
      </c>
      <c r="V294" s="15" t="s">
        <v>747</v>
      </c>
      <c r="W294" s="15">
        <v>386</v>
      </c>
      <c r="X294" s="24">
        <v>12600</v>
      </c>
      <c r="Y294" s="24">
        <v>2100</v>
      </c>
      <c r="Z294" s="24">
        <v>2464</v>
      </c>
      <c r="AA294" s="24">
        <v>2090</v>
      </c>
      <c r="AB294" s="24">
        <v>4353</v>
      </c>
      <c r="AC294" s="24">
        <v>4353</v>
      </c>
    </row>
    <row r="295" spans="1:29" x14ac:dyDescent="0.25">
      <c r="A295" s="15" t="s">
        <v>300</v>
      </c>
      <c r="B295" s="15" t="s">
        <v>300</v>
      </c>
      <c r="C295" s="15" t="s">
        <v>479</v>
      </c>
      <c r="D295" s="15" t="s">
        <v>401</v>
      </c>
      <c r="E295" s="15" t="s">
        <v>192</v>
      </c>
      <c r="F295" s="15" t="s">
        <v>212</v>
      </c>
      <c r="G295" s="15" t="s">
        <v>384</v>
      </c>
      <c r="H295" s="15" t="s">
        <v>176</v>
      </c>
      <c r="I295" s="15" t="s">
        <v>213</v>
      </c>
      <c r="J295" s="15" t="s">
        <v>56</v>
      </c>
      <c r="K295" s="15" t="s">
        <v>126</v>
      </c>
      <c r="L295" s="15" t="s">
        <v>345</v>
      </c>
      <c r="M295" s="27">
        <v>43769</v>
      </c>
      <c r="N295" s="27">
        <v>43921</v>
      </c>
      <c r="O295" s="51">
        <v>2020</v>
      </c>
      <c r="P295" s="27">
        <v>44104</v>
      </c>
      <c r="Q295" s="15">
        <v>2200000</v>
      </c>
      <c r="R295" s="15">
        <v>1400000</v>
      </c>
      <c r="S295" s="15" t="s">
        <v>202</v>
      </c>
      <c r="T295" s="15" t="s">
        <v>202</v>
      </c>
      <c r="U295" s="15">
        <v>2020</v>
      </c>
      <c r="V295" s="15" t="s">
        <v>747</v>
      </c>
      <c r="W295" s="15">
        <v>384</v>
      </c>
      <c r="X295" s="24">
        <v>3000</v>
      </c>
      <c r="Y295" s="24">
        <v>500</v>
      </c>
      <c r="Z295" s="24">
        <v>600</v>
      </c>
      <c r="AA295" s="24">
        <v>530</v>
      </c>
      <c r="AB295" s="24">
        <v>993</v>
      </c>
      <c r="AC295" s="24">
        <v>993</v>
      </c>
    </row>
    <row r="296" spans="1:29" x14ac:dyDescent="0.25">
      <c r="A296" s="15" t="s">
        <v>300</v>
      </c>
      <c r="B296" s="15" t="s">
        <v>300</v>
      </c>
      <c r="C296" s="15" t="s">
        <v>479</v>
      </c>
      <c r="D296" s="15" t="s">
        <v>401</v>
      </c>
      <c r="E296" s="15" t="s">
        <v>191</v>
      </c>
      <c r="F296" s="15" t="s">
        <v>212</v>
      </c>
      <c r="G296" s="15" t="s">
        <v>384</v>
      </c>
      <c r="H296" s="15" t="s">
        <v>176</v>
      </c>
      <c r="I296" s="15" t="s">
        <v>463</v>
      </c>
      <c r="J296" s="15" t="s">
        <v>82</v>
      </c>
      <c r="K296" s="15" t="s">
        <v>83</v>
      </c>
      <c r="L296" s="15" t="s">
        <v>345</v>
      </c>
      <c r="M296" s="27">
        <v>43830</v>
      </c>
      <c r="N296" s="27">
        <v>43982</v>
      </c>
      <c r="O296" s="51">
        <v>2020</v>
      </c>
      <c r="P296" s="27">
        <v>44104</v>
      </c>
      <c r="Q296" s="15">
        <v>2200000</v>
      </c>
      <c r="R296" s="15">
        <v>1400000</v>
      </c>
      <c r="S296" s="15" t="s">
        <v>201</v>
      </c>
      <c r="T296" s="15" t="s">
        <v>202</v>
      </c>
      <c r="U296" s="15">
        <v>2020</v>
      </c>
      <c r="V296" s="15" t="s">
        <v>747</v>
      </c>
      <c r="W296" s="15">
        <v>382</v>
      </c>
      <c r="X296" s="24">
        <v>18000</v>
      </c>
      <c r="Y296" s="24">
        <v>3000</v>
      </c>
      <c r="Z296" s="24">
        <v>2916</v>
      </c>
      <c r="AA296" s="24">
        <v>2677</v>
      </c>
      <c r="AB296" s="24">
        <v>6468</v>
      </c>
      <c r="AC296" s="24">
        <v>6468</v>
      </c>
    </row>
    <row r="297" spans="1:29" x14ac:dyDescent="0.25">
      <c r="A297" s="15" t="s">
        <v>300</v>
      </c>
      <c r="B297" s="15" t="s">
        <v>300</v>
      </c>
      <c r="C297" s="15" t="s">
        <v>479</v>
      </c>
      <c r="D297" s="15" t="s">
        <v>401</v>
      </c>
      <c r="E297" s="15" t="s">
        <v>191</v>
      </c>
      <c r="F297" s="15" t="s">
        <v>212</v>
      </c>
      <c r="G297" s="15" t="s">
        <v>384</v>
      </c>
      <c r="H297" s="15" t="s">
        <v>176</v>
      </c>
      <c r="I297" s="15" t="s">
        <v>463</v>
      </c>
      <c r="J297" s="15" t="s">
        <v>56</v>
      </c>
      <c r="K297" s="15" t="s">
        <v>126</v>
      </c>
      <c r="L297" s="15" t="s">
        <v>345</v>
      </c>
      <c r="M297" s="27">
        <v>44012</v>
      </c>
      <c r="N297" s="27">
        <v>44104</v>
      </c>
      <c r="O297" s="51">
        <v>2020</v>
      </c>
      <c r="P297" s="27">
        <v>44104</v>
      </c>
      <c r="Q297" s="15">
        <v>2200000</v>
      </c>
      <c r="R297" s="15">
        <v>1400000</v>
      </c>
      <c r="S297" s="15" t="s">
        <v>201</v>
      </c>
      <c r="T297" s="15" t="s">
        <v>202</v>
      </c>
      <c r="U297" s="15">
        <v>2020</v>
      </c>
      <c r="V297" s="15" t="s">
        <v>747</v>
      </c>
      <c r="W297" s="15">
        <v>388</v>
      </c>
      <c r="X297" s="24">
        <v>12042</v>
      </c>
      <c r="Y297" s="24">
        <v>2000</v>
      </c>
      <c r="Z297" s="24">
        <v>2408</v>
      </c>
      <c r="AA297" s="24">
        <v>2127</v>
      </c>
      <c r="AB297" s="24">
        <v>3986</v>
      </c>
      <c r="AC297" s="24">
        <v>3986</v>
      </c>
    </row>
    <row r="298" spans="1:29" x14ac:dyDescent="0.25">
      <c r="A298" s="15" t="s">
        <v>300</v>
      </c>
      <c r="B298" s="15" t="s">
        <v>300</v>
      </c>
      <c r="C298" s="15" t="s">
        <v>479</v>
      </c>
      <c r="D298" s="15" t="s">
        <v>401</v>
      </c>
      <c r="E298" s="15" t="s">
        <v>441</v>
      </c>
      <c r="F298" s="15" t="s">
        <v>212</v>
      </c>
      <c r="G298" s="15" t="s">
        <v>388</v>
      </c>
      <c r="H298" s="15" t="s">
        <v>176</v>
      </c>
      <c r="I298" s="15" t="s">
        <v>463</v>
      </c>
      <c r="J298" s="15" t="s">
        <v>82</v>
      </c>
      <c r="K298" s="15" t="s">
        <v>83</v>
      </c>
      <c r="L298" s="15" t="s">
        <v>345</v>
      </c>
      <c r="M298" s="27">
        <v>43769</v>
      </c>
      <c r="N298" s="27">
        <v>43982</v>
      </c>
      <c r="O298" s="51">
        <v>2020</v>
      </c>
      <c r="P298" s="27">
        <v>44104</v>
      </c>
      <c r="Q298" s="15">
        <v>2200000</v>
      </c>
      <c r="R298" s="15">
        <v>1400000</v>
      </c>
      <c r="S298" s="15" t="s">
        <v>668</v>
      </c>
      <c r="T298" s="15" t="s">
        <v>668</v>
      </c>
      <c r="U298" s="15">
        <v>2020</v>
      </c>
      <c r="V298" s="15" t="s">
        <v>747</v>
      </c>
      <c r="W298" s="15">
        <v>380</v>
      </c>
      <c r="X298" s="24">
        <v>6000</v>
      </c>
      <c r="Y298" s="24">
        <v>1000</v>
      </c>
      <c r="Z298" s="24">
        <v>972</v>
      </c>
      <c r="AA298" s="24">
        <v>892</v>
      </c>
      <c r="AB298" s="24">
        <v>2156</v>
      </c>
      <c r="AC298" s="24">
        <v>2156</v>
      </c>
    </row>
    <row r="299" spans="1:29" x14ac:dyDescent="0.25">
      <c r="A299" s="15" t="s">
        <v>300</v>
      </c>
      <c r="B299" s="15" t="s">
        <v>300</v>
      </c>
      <c r="C299" s="15" t="s">
        <v>479</v>
      </c>
      <c r="D299" s="15" t="s">
        <v>766</v>
      </c>
      <c r="E299" s="15" t="s">
        <v>441</v>
      </c>
      <c r="F299" s="15" t="s">
        <v>212</v>
      </c>
      <c r="G299" s="15" t="s">
        <v>388</v>
      </c>
      <c r="H299" s="15" t="s">
        <v>176</v>
      </c>
      <c r="I299" s="15" t="s">
        <v>463</v>
      </c>
      <c r="J299" s="15" t="s">
        <v>82</v>
      </c>
      <c r="K299" s="15" t="s">
        <v>83</v>
      </c>
      <c r="L299" s="15" t="s">
        <v>345</v>
      </c>
      <c r="M299" s="27">
        <v>43921</v>
      </c>
      <c r="N299" s="27">
        <v>43982</v>
      </c>
      <c r="O299" s="51">
        <v>2020</v>
      </c>
      <c r="P299" s="27">
        <v>44104</v>
      </c>
      <c r="Q299" s="15">
        <v>2200000</v>
      </c>
      <c r="R299" s="15">
        <v>1400000</v>
      </c>
      <c r="S299" s="15" t="s">
        <v>668</v>
      </c>
      <c r="T299" s="15" t="s">
        <v>668</v>
      </c>
      <c r="U299" s="15">
        <v>2020</v>
      </c>
      <c r="V299" s="15" t="s">
        <v>747</v>
      </c>
      <c r="W299" s="15">
        <v>379</v>
      </c>
      <c r="X299" s="24">
        <v>6000</v>
      </c>
      <c r="Y299" s="24">
        <v>1000</v>
      </c>
      <c r="Z299" s="24">
        <v>972</v>
      </c>
      <c r="AA299" s="24">
        <v>892</v>
      </c>
      <c r="AB299" s="24">
        <v>2156</v>
      </c>
      <c r="AC299" s="24">
        <v>2156</v>
      </c>
    </row>
    <row r="300" spans="1:29" x14ac:dyDescent="0.25">
      <c r="A300" s="15" t="s">
        <v>300</v>
      </c>
      <c r="B300" s="15" t="s">
        <v>300</v>
      </c>
      <c r="C300" s="15" t="s">
        <v>477</v>
      </c>
      <c r="D300" s="15" t="s">
        <v>401</v>
      </c>
      <c r="E300" s="15" t="s">
        <v>191</v>
      </c>
      <c r="F300" s="15" t="s">
        <v>212</v>
      </c>
      <c r="G300" s="15" t="s">
        <v>384</v>
      </c>
      <c r="H300" s="15" t="s">
        <v>176</v>
      </c>
      <c r="I300" s="15" t="s">
        <v>463</v>
      </c>
      <c r="J300" s="15" t="s">
        <v>82</v>
      </c>
      <c r="K300" s="15" t="s">
        <v>83</v>
      </c>
      <c r="L300" s="15" t="s">
        <v>345</v>
      </c>
      <c r="M300" s="27">
        <v>43830</v>
      </c>
      <c r="N300" s="27">
        <v>43921</v>
      </c>
      <c r="O300" s="51">
        <v>2020</v>
      </c>
      <c r="P300" s="27">
        <v>44104</v>
      </c>
      <c r="Q300" s="15">
        <v>2200000</v>
      </c>
      <c r="R300" s="15">
        <v>1400000</v>
      </c>
      <c r="S300" s="15" t="s">
        <v>201</v>
      </c>
      <c r="T300" s="15" t="s">
        <v>202</v>
      </c>
      <c r="U300" s="15">
        <v>2020</v>
      </c>
      <c r="V300" s="15" t="s">
        <v>748</v>
      </c>
      <c r="W300" s="15">
        <v>381</v>
      </c>
      <c r="X300" s="24">
        <v>18000</v>
      </c>
      <c r="Y300" s="24">
        <v>3000</v>
      </c>
      <c r="Z300" s="24">
        <v>2916</v>
      </c>
      <c r="AA300" s="24">
        <v>2677</v>
      </c>
      <c r="AB300" s="24">
        <v>6468</v>
      </c>
      <c r="AC300" s="24">
        <v>6468</v>
      </c>
    </row>
    <row r="301" spans="1:29" x14ac:dyDescent="0.25">
      <c r="A301" s="15" t="s">
        <v>300</v>
      </c>
      <c r="B301" s="15" t="s">
        <v>300</v>
      </c>
      <c r="C301" s="15" t="s">
        <v>477</v>
      </c>
      <c r="D301" s="15" t="s">
        <v>207</v>
      </c>
      <c r="E301" s="15" t="s">
        <v>191</v>
      </c>
      <c r="F301" s="15" t="s">
        <v>212</v>
      </c>
      <c r="G301" s="15" t="s">
        <v>384</v>
      </c>
      <c r="H301" s="15" t="s">
        <v>176</v>
      </c>
      <c r="I301" s="15" t="s">
        <v>213</v>
      </c>
      <c r="J301" s="15" t="s">
        <v>56</v>
      </c>
      <c r="K301" s="15" t="s">
        <v>126</v>
      </c>
      <c r="L301" s="15" t="s">
        <v>345</v>
      </c>
      <c r="M301" s="27">
        <v>43982</v>
      </c>
      <c r="N301" s="27">
        <v>44104</v>
      </c>
      <c r="O301" s="51">
        <v>2020</v>
      </c>
      <c r="P301" s="27">
        <v>44104</v>
      </c>
      <c r="Q301" s="15">
        <v>2200000</v>
      </c>
      <c r="R301" s="15">
        <v>1400000</v>
      </c>
      <c r="S301" s="15" t="s">
        <v>201</v>
      </c>
      <c r="T301" s="15" t="s">
        <v>201</v>
      </c>
      <c r="U301" s="15">
        <v>2020</v>
      </c>
      <c r="V301" s="15" t="s">
        <v>748</v>
      </c>
      <c r="W301" s="15">
        <v>387</v>
      </c>
      <c r="X301" s="24">
        <v>3332</v>
      </c>
      <c r="Y301" s="24">
        <v>500</v>
      </c>
      <c r="Z301" s="24">
        <v>666</v>
      </c>
      <c r="AA301" s="24">
        <v>589</v>
      </c>
      <c r="AB301" s="24">
        <v>1103</v>
      </c>
      <c r="AC301" s="24">
        <v>1103</v>
      </c>
    </row>
    <row r="302" spans="1:29" x14ac:dyDescent="0.25">
      <c r="A302" s="15" t="s">
        <v>300</v>
      </c>
      <c r="B302" s="15" t="s">
        <v>300</v>
      </c>
      <c r="C302" s="15" t="s">
        <v>478</v>
      </c>
      <c r="D302" s="15" t="s">
        <v>295</v>
      </c>
      <c r="E302" s="15" t="s">
        <v>197</v>
      </c>
      <c r="F302" s="15" t="s">
        <v>212</v>
      </c>
      <c r="G302" s="15" t="s">
        <v>388</v>
      </c>
      <c r="H302" s="15" t="s">
        <v>176</v>
      </c>
      <c r="I302" s="15" t="s">
        <v>463</v>
      </c>
      <c r="J302" s="15" t="s">
        <v>82</v>
      </c>
      <c r="K302" s="15" t="s">
        <v>83</v>
      </c>
      <c r="L302" s="15" t="s">
        <v>345</v>
      </c>
      <c r="M302" s="27">
        <v>43646</v>
      </c>
      <c r="N302" s="27">
        <v>43677</v>
      </c>
      <c r="O302" s="51">
        <v>2019</v>
      </c>
      <c r="P302" s="27">
        <v>44104</v>
      </c>
      <c r="Q302" s="15">
        <v>2300000</v>
      </c>
      <c r="R302" s="15">
        <v>1600000</v>
      </c>
      <c r="S302" s="15" t="s">
        <v>668</v>
      </c>
      <c r="T302" s="15" t="s">
        <v>668</v>
      </c>
      <c r="U302" s="15">
        <v>2019</v>
      </c>
      <c r="V302" s="15" t="s">
        <v>747</v>
      </c>
      <c r="W302" s="15">
        <v>89</v>
      </c>
      <c r="X302" s="24">
        <v>6000</v>
      </c>
      <c r="Y302" s="24">
        <v>1000</v>
      </c>
      <c r="Z302" s="24">
        <v>1249</v>
      </c>
      <c r="AA302" s="24">
        <v>1210</v>
      </c>
      <c r="AB302" s="24">
        <v>1789</v>
      </c>
      <c r="AC302" s="24">
        <v>1789</v>
      </c>
    </row>
    <row r="303" spans="1:29" x14ac:dyDescent="0.25">
      <c r="A303" s="15" t="s">
        <v>300</v>
      </c>
      <c r="B303" s="15" t="s">
        <v>630</v>
      </c>
      <c r="C303" s="15" t="s">
        <v>483</v>
      </c>
      <c r="D303" s="15" t="s">
        <v>302</v>
      </c>
      <c r="E303" s="15" t="s">
        <v>191</v>
      </c>
      <c r="F303" s="15" t="s">
        <v>212</v>
      </c>
      <c r="G303" s="15" t="s">
        <v>384</v>
      </c>
      <c r="H303" s="15" t="s">
        <v>176</v>
      </c>
      <c r="I303" s="15" t="s">
        <v>213</v>
      </c>
      <c r="J303" s="15" t="s">
        <v>82</v>
      </c>
      <c r="K303" s="15" t="s">
        <v>83</v>
      </c>
      <c r="L303" s="15" t="s">
        <v>345</v>
      </c>
      <c r="M303" s="27">
        <v>43799</v>
      </c>
      <c r="N303" s="27">
        <v>43799</v>
      </c>
      <c r="O303" s="51">
        <v>2019</v>
      </c>
      <c r="P303" s="27">
        <v>44104</v>
      </c>
      <c r="Q303" s="15">
        <v>2300000</v>
      </c>
      <c r="R303" s="15">
        <v>1600000</v>
      </c>
      <c r="S303" s="15" t="s">
        <v>668</v>
      </c>
      <c r="T303" s="15" t="s">
        <v>668</v>
      </c>
      <c r="U303" s="15">
        <v>2019</v>
      </c>
      <c r="V303" s="15" t="s">
        <v>748</v>
      </c>
      <c r="W303" s="15">
        <v>206</v>
      </c>
      <c r="X303" s="24">
        <v>2400</v>
      </c>
      <c r="Y303" s="24">
        <v>400</v>
      </c>
      <c r="Z303" s="24">
        <v>499</v>
      </c>
      <c r="AA303" s="24">
        <v>484</v>
      </c>
      <c r="AB303" s="24">
        <v>716</v>
      </c>
      <c r="AC303" s="24">
        <v>716</v>
      </c>
    </row>
    <row r="304" spans="1:29" x14ac:dyDescent="0.25">
      <c r="A304" s="15" t="s">
        <v>300</v>
      </c>
      <c r="B304" s="15" t="s">
        <v>630</v>
      </c>
      <c r="C304" s="15" t="s">
        <v>477</v>
      </c>
      <c r="D304" s="15" t="s">
        <v>302</v>
      </c>
      <c r="E304" s="15" t="s">
        <v>191</v>
      </c>
      <c r="F304" s="15" t="s">
        <v>212</v>
      </c>
      <c r="G304" s="15" t="s">
        <v>384</v>
      </c>
      <c r="H304" s="15" t="s">
        <v>176</v>
      </c>
      <c r="I304" s="15" t="s">
        <v>213</v>
      </c>
      <c r="J304" s="15" t="s">
        <v>149</v>
      </c>
      <c r="K304" s="15" t="s">
        <v>118</v>
      </c>
      <c r="L304" s="15" t="s">
        <v>345</v>
      </c>
      <c r="M304" s="27">
        <v>43738</v>
      </c>
      <c r="N304" s="27">
        <v>43738</v>
      </c>
      <c r="O304" s="51">
        <v>2019</v>
      </c>
      <c r="P304" s="27">
        <v>44104</v>
      </c>
      <c r="Q304" s="15">
        <v>2300000</v>
      </c>
      <c r="R304" s="15">
        <v>1600000</v>
      </c>
      <c r="S304" s="15" t="s">
        <v>668</v>
      </c>
      <c r="T304" s="15" t="s">
        <v>668</v>
      </c>
      <c r="U304" s="15">
        <v>2019</v>
      </c>
      <c r="V304" s="15" t="s">
        <v>748</v>
      </c>
      <c r="W304" s="15">
        <v>120</v>
      </c>
      <c r="X304" s="24">
        <v>2400</v>
      </c>
      <c r="Y304" s="24">
        <v>400</v>
      </c>
      <c r="Z304" s="24">
        <v>409</v>
      </c>
      <c r="AA304" s="24">
        <v>424</v>
      </c>
      <c r="AB304" s="24">
        <v>881</v>
      </c>
      <c r="AC304" s="24">
        <v>881</v>
      </c>
    </row>
    <row r="305" spans="1:29" x14ac:dyDescent="0.25">
      <c r="A305" s="15" t="s">
        <v>306</v>
      </c>
      <c r="B305" s="15" t="s">
        <v>306</v>
      </c>
      <c r="C305" s="15" t="s">
        <v>479</v>
      </c>
      <c r="D305" s="15" t="s">
        <v>445</v>
      </c>
      <c r="E305" s="15" t="s">
        <v>380</v>
      </c>
      <c r="F305" s="15" t="s">
        <v>212</v>
      </c>
      <c r="G305" s="15" t="s">
        <v>384</v>
      </c>
      <c r="H305" s="15" t="s">
        <v>176</v>
      </c>
      <c r="I305" s="15" t="s">
        <v>463</v>
      </c>
      <c r="J305" s="15" t="s">
        <v>82</v>
      </c>
      <c r="K305" s="15" t="s">
        <v>83</v>
      </c>
      <c r="L305" s="15" t="s">
        <v>345</v>
      </c>
      <c r="M305" s="27">
        <v>42947</v>
      </c>
      <c r="N305" s="27">
        <v>43799</v>
      </c>
      <c r="O305" s="51">
        <v>2019</v>
      </c>
      <c r="P305" s="27">
        <v>44104</v>
      </c>
      <c r="Q305" s="15">
        <v>2300000</v>
      </c>
      <c r="R305" s="15">
        <v>1600000</v>
      </c>
      <c r="S305" s="15" t="s">
        <v>668</v>
      </c>
      <c r="T305" s="15" t="s">
        <v>668</v>
      </c>
      <c r="U305" s="15">
        <v>2019</v>
      </c>
      <c r="V305" s="15" t="s">
        <v>747</v>
      </c>
      <c r="W305" s="15">
        <v>214</v>
      </c>
      <c r="X305" s="24">
        <v>6000</v>
      </c>
      <c r="Y305" s="24">
        <v>1000</v>
      </c>
      <c r="Z305" s="24">
        <v>1249</v>
      </c>
      <c r="AA305" s="24">
        <v>1210</v>
      </c>
      <c r="AB305" s="24">
        <v>1789</v>
      </c>
      <c r="AC305" s="24">
        <v>1789</v>
      </c>
    </row>
    <row r="306" spans="1:29" x14ac:dyDescent="0.25">
      <c r="A306" s="15" t="s">
        <v>306</v>
      </c>
      <c r="B306" s="15" t="s">
        <v>306</v>
      </c>
      <c r="C306" s="15" t="s">
        <v>479</v>
      </c>
      <c r="D306" s="15" t="s">
        <v>445</v>
      </c>
      <c r="E306" s="15" t="s">
        <v>191</v>
      </c>
      <c r="F306" s="15" t="s">
        <v>212</v>
      </c>
      <c r="G306" s="15" t="s">
        <v>384</v>
      </c>
      <c r="H306" s="15" t="s">
        <v>176</v>
      </c>
      <c r="I306" s="15" t="s">
        <v>463</v>
      </c>
      <c r="J306" s="15" t="s">
        <v>82</v>
      </c>
      <c r="K306" s="15" t="s">
        <v>83</v>
      </c>
      <c r="L306" s="15" t="s">
        <v>345</v>
      </c>
      <c r="M306" s="27">
        <v>43677</v>
      </c>
      <c r="N306" s="27">
        <v>43861</v>
      </c>
      <c r="O306" s="51">
        <v>2020</v>
      </c>
      <c r="P306" s="27">
        <v>44104</v>
      </c>
      <c r="Q306" s="15">
        <v>2200000</v>
      </c>
      <c r="R306" s="15">
        <v>1400000</v>
      </c>
      <c r="S306" s="15" t="s">
        <v>668</v>
      </c>
      <c r="T306" s="15" t="s">
        <v>668</v>
      </c>
      <c r="U306" s="15">
        <v>2020</v>
      </c>
      <c r="V306" s="15" t="s">
        <v>747</v>
      </c>
      <c r="W306" s="15">
        <v>393</v>
      </c>
      <c r="X306" s="24">
        <v>33367</v>
      </c>
      <c r="Y306" s="24">
        <v>5000</v>
      </c>
      <c r="Z306" s="24">
        <v>5406</v>
      </c>
      <c r="AA306" s="24">
        <v>4963</v>
      </c>
      <c r="AB306" s="24">
        <v>11990</v>
      </c>
      <c r="AC306" s="24">
        <v>11990</v>
      </c>
    </row>
    <row r="307" spans="1:29" x14ac:dyDescent="0.25">
      <c r="A307" s="15" t="s">
        <v>306</v>
      </c>
      <c r="B307" s="15" t="s">
        <v>306</v>
      </c>
      <c r="C307" s="15" t="s">
        <v>479</v>
      </c>
      <c r="D307" s="15" t="s">
        <v>295</v>
      </c>
      <c r="E307" s="15" t="s">
        <v>191</v>
      </c>
      <c r="F307" s="15" t="s">
        <v>212</v>
      </c>
      <c r="G307" s="15" t="s">
        <v>386</v>
      </c>
      <c r="H307" s="15" t="s">
        <v>176</v>
      </c>
      <c r="I307" s="15" t="s">
        <v>463</v>
      </c>
      <c r="J307" s="15" t="s">
        <v>122</v>
      </c>
      <c r="K307" s="15" t="s">
        <v>37</v>
      </c>
      <c r="L307" s="15" t="s">
        <v>345</v>
      </c>
      <c r="M307" s="27">
        <v>43861</v>
      </c>
      <c r="N307" s="27">
        <v>44012</v>
      </c>
      <c r="O307" s="51">
        <v>2020</v>
      </c>
      <c r="P307" s="27">
        <v>44104</v>
      </c>
      <c r="Q307" s="15">
        <v>2200000</v>
      </c>
      <c r="R307" s="15">
        <v>1400000</v>
      </c>
      <c r="S307" s="15" t="s">
        <v>201</v>
      </c>
      <c r="T307" s="15" t="s">
        <v>201</v>
      </c>
      <c r="U307" s="15">
        <v>2020</v>
      </c>
      <c r="V307" s="15" t="s">
        <v>747</v>
      </c>
      <c r="W307" s="15">
        <v>394</v>
      </c>
      <c r="X307" s="24">
        <v>720</v>
      </c>
      <c r="Y307" s="24">
        <v>120</v>
      </c>
      <c r="Z307" s="24">
        <v>137</v>
      </c>
      <c r="AA307" s="24">
        <v>133</v>
      </c>
      <c r="AB307" s="24">
        <v>228</v>
      </c>
      <c r="AC307" s="24">
        <v>228</v>
      </c>
    </row>
    <row r="308" spans="1:29" x14ac:dyDescent="0.25">
      <c r="A308" s="15" t="s">
        <v>306</v>
      </c>
      <c r="B308" s="15" t="s">
        <v>306</v>
      </c>
      <c r="C308" s="15" t="s">
        <v>479</v>
      </c>
      <c r="D308" s="15" t="s">
        <v>219</v>
      </c>
      <c r="E308" s="15" t="s">
        <v>380</v>
      </c>
      <c r="F308" s="15" t="s">
        <v>212</v>
      </c>
      <c r="G308" s="15" t="s">
        <v>384</v>
      </c>
      <c r="H308" s="15" t="s">
        <v>114</v>
      </c>
      <c r="I308" s="15" t="s">
        <v>463</v>
      </c>
      <c r="J308" s="15" t="s">
        <v>122</v>
      </c>
      <c r="K308" s="15" t="s">
        <v>356</v>
      </c>
      <c r="L308" s="15" t="s">
        <v>345</v>
      </c>
      <c r="M308" s="27">
        <v>43373</v>
      </c>
      <c r="N308" s="27">
        <v>43555</v>
      </c>
      <c r="O308" s="51">
        <v>2019</v>
      </c>
      <c r="P308" s="27">
        <v>44104</v>
      </c>
      <c r="Q308" s="15">
        <v>2300000</v>
      </c>
      <c r="R308" s="15">
        <v>1600000</v>
      </c>
      <c r="S308" s="15" t="s">
        <v>668</v>
      </c>
      <c r="T308" s="15" t="s">
        <v>668</v>
      </c>
      <c r="U308" s="15">
        <v>2019</v>
      </c>
      <c r="V308" s="15" t="s">
        <v>747</v>
      </c>
      <c r="W308" s="15">
        <v>16</v>
      </c>
      <c r="X308" s="24">
        <v>1200</v>
      </c>
      <c r="Y308" s="24">
        <v>200</v>
      </c>
      <c r="Z308" s="24">
        <v>180</v>
      </c>
      <c r="AA308" s="24">
        <v>180</v>
      </c>
      <c r="AB308" s="24">
        <v>420</v>
      </c>
      <c r="AC308" s="24">
        <v>420</v>
      </c>
    </row>
    <row r="309" spans="1:29" x14ac:dyDescent="0.25">
      <c r="A309" s="15" t="s">
        <v>306</v>
      </c>
      <c r="B309" s="15" t="s">
        <v>306</v>
      </c>
      <c r="C309" s="15" t="s">
        <v>479</v>
      </c>
      <c r="D309" s="15" t="s">
        <v>219</v>
      </c>
      <c r="E309" s="15" t="s">
        <v>380</v>
      </c>
      <c r="F309" s="15" t="s">
        <v>212</v>
      </c>
      <c r="G309" s="15" t="s">
        <v>384</v>
      </c>
      <c r="H309" s="15" t="s">
        <v>114</v>
      </c>
      <c r="I309" s="15" t="s">
        <v>463</v>
      </c>
      <c r="J309" s="15" t="s">
        <v>122</v>
      </c>
      <c r="K309" s="15" t="s">
        <v>35</v>
      </c>
      <c r="L309" s="15" t="s">
        <v>345</v>
      </c>
      <c r="M309" s="27">
        <v>43373</v>
      </c>
      <c r="N309" s="27">
        <v>43555</v>
      </c>
      <c r="O309" s="51">
        <v>2019</v>
      </c>
      <c r="P309" s="27">
        <v>44104</v>
      </c>
      <c r="Q309" s="15">
        <v>2300000</v>
      </c>
      <c r="R309" s="15">
        <v>1600000</v>
      </c>
      <c r="S309" s="15" t="s">
        <v>668</v>
      </c>
      <c r="T309" s="15" t="s">
        <v>668</v>
      </c>
      <c r="U309" s="15">
        <v>2019</v>
      </c>
      <c r="V309" s="15" t="s">
        <v>747</v>
      </c>
      <c r="W309" s="15">
        <v>9</v>
      </c>
      <c r="X309" s="24">
        <v>600</v>
      </c>
      <c r="Y309" s="24">
        <v>100</v>
      </c>
      <c r="Z309" s="24">
        <v>90</v>
      </c>
      <c r="AA309" s="24">
        <v>90</v>
      </c>
      <c r="AB309" s="24">
        <v>210</v>
      </c>
      <c r="AC309" s="24">
        <v>210</v>
      </c>
    </row>
    <row r="310" spans="1:29" x14ac:dyDescent="0.25">
      <c r="A310" s="15" t="s">
        <v>306</v>
      </c>
      <c r="B310" s="15" t="s">
        <v>306</v>
      </c>
      <c r="C310" s="15" t="s">
        <v>479</v>
      </c>
      <c r="D310" s="15" t="s">
        <v>219</v>
      </c>
      <c r="E310" s="15" t="s">
        <v>380</v>
      </c>
      <c r="F310" s="15" t="s">
        <v>212</v>
      </c>
      <c r="G310" s="15" t="s">
        <v>384</v>
      </c>
      <c r="H310" s="15" t="s">
        <v>176</v>
      </c>
      <c r="I310" s="15" t="s">
        <v>463</v>
      </c>
      <c r="J310" s="15" t="s">
        <v>51</v>
      </c>
      <c r="K310" s="15" t="s">
        <v>51</v>
      </c>
      <c r="L310" s="15" t="s">
        <v>345</v>
      </c>
      <c r="M310" s="27">
        <v>43496</v>
      </c>
      <c r="N310" s="27">
        <v>43677</v>
      </c>
      <c r="O310" s="51">
        <v>2019</v>
      </c>
      <c r="P310" s="27">
        <v>44104</v>
      </c>
      <c r="Q310" s="15">
        <v>2300000</v>
      </c>
      <c r="R310" s="15">
        <v>1600000</v>
      </c>
      <c r="S310" s="15" t="s">
        <v>668</v>
      </c>
      <c r="T310" s="15" t="s">
        <v>668</v>
      </c>
      <c r="U310" s="15">
        <v>2019</v>
      </c>
      <c r="V310" s="15" t="s">
        <v>747</v>
      </c>
      <c r="W310" s="15">
        <v>99</v>
      </c>
      <c r="X310" s="24">
        <v>6767</v>
      </c>
      <c r="Y310" s="24">
        <v>1000</v>
      </c>
      <c r="Z310" s="24">
        <v>1408</v>
      </c>
      <c r="AA310" s="24">
        <v>1365</v>
      </c>
      <c r="AB310" s="24">
        <v>2018</v>
      </c>
      <c r="AC310" s="24">
        <v>2018</v>
      </c>
    </row>
    <row r="311" spans="1:29" x14ac:dyDescent="0.25">
      <c r="A311" s="15" t="s">
        <v>306</v>
      </c>
      <c r="B311" s="15" t="s">
        <v>306</v>
      </c>
      <c r="C311" s="15" t="s">
        <v>477</v>
      </c>
      <c r="D311" s="15" t="s">
        <v>295</v>
      </c>
      <c r="E311" s="15" t="s">
        <v>191</v>
      </c>
      <c r="F311" s="15" t="s">
        <v>212</v>
      </c>
      <c r="G311" s="15" t="s">
        <v>386</v>
      </c>
      <c r="H311" s="15" t="s">
        <v>176</v>
      </c>
      <c r="I311" s="15" t="s">
        <v>463</v>
      </c>
      <c r="J311" s="15" t="s">
        <v>122</v>
      </c>
      <c r="K311" s="15" t="s">
        <v>37</v>
      </c>
      <c r="L311" s="15" t="s">
        <v>345</v>
      </c>
      <c r="M311" s="27">
        <v>43861</v>
      </c>
      <c r="N311" s="27">
        <v>44012</v>
      </c>
      <c r="O311" s="51">
        <v>2020</v>
      </c>
      <c r="P311" s="27">
        <v>44104</v>
      </c>
      <c r="Q311" s="15">
        <v>2200000</v>
      </c>
      <c r="R311" s="15">
        <v>1400000</v>
      </c>
      <c r="S311" s="15" t="s">
        <v>201</v>
      </c>
      <c r="T311" s="15" t="s">
        <v>201</v>
      </c>
      <c r="U311" s="15">
        <v>2020</v>
      </c>
      <c r="V311" s="15" t="s">
        <v>748</v>
      </c>
      <c r="W311" s="15">
        <v>395</v>
      </c>
      <c r="X311" s="24">
        <v>1800</v>
      </c>
      <c r="Y311" s="24">
        <v>300</v>
      </c>
      <c r="Z311" s="24">
        <v>343</v>
      </c>
      <c r="AA311" s="24">
        <v>333</v>
      </c>
      <c r="AB311" s="24">
        <v>570</v>
      </c>
      <c r="AC311" s="24">
        <v>570</v>
      </c>
    </row>
    <row r="312" spans="1:29" x14ac:dyDescent="0.25">
      <c r="A312" s="15" t="s">
        <v>306</v>
      </c>
      <c r="B312" s="15" t="s">
        <v>306</v>
      </c>
      <c r="C312" s="15" t="s">
        <v>477</v>
      </c>
      <c r="D312" s="15" t="s">
        <v>219</v>
      </c>
      <c r="E312" s="15" t="s">
        <v>380</v>
      </c>
      <c r="F312" s="15" t="s">
        <v>212</v>
      </c>
      <c r="G312" s="15" t="s">
        <v>384</v>
      </c>
      <c r="H312" s="15" t="s">
        <v>114</v>
      </c>
      <c r="I312" s="15" t="s">
        <v>463</v>
      </c>
      <c r="J312" s="15" t="s">
        <v>122</v>
      </c>
      <c r="K312" s="15" t="s">
        <v>356</v>
      </c>
      <c r="L312" s="15" t="s">
        <v>345</v>
      </c>
      <c r="M312" s="27">
        <v>43373</v>
      </c>
      <c r="N312" s="27">
        <v>43708</v>
      </c>
      <c r="O312" s="51">
        <v>2019</v>
      </c>
      <c r="P312" s="27">
        <v>44104</v>
      </c>
      <c r="Q312" s="15">
        <v>2300000</v>
      </c>
      <c r="R312" s="15">
        <v>1600000</v>
      </c>
      <c r="S312" s="15" t="s">
        <v>668</v>
      </c>
      <c r="T312" s="15" t="s">
        <v>668</v>
      </c>
      <c r="U312" s="15">
        <v>2019</v>
      </c>
      <c r="V312" s="15" t="s">
        <v>748</v>
      </c>
      <c r="W312" s="15">
        <v>119</v>
      </c>
      <c r="X312" s="24">
        <v>1800</v>
      </c>
      <c r="Y312" s="24">
        <v>300</v>
      </c>
      <c r="Z312" s="24">
        <v>270</v>
      </c>
      <c r="AA312" s="24">
        <v>270</v>
      </c>
      <c r="AB312" s="24">
        <v>630</v>
      </c>
      <c r="AC312" s="24">
        <v>630</v>
      </c>
    </row>
    <row r="313" spans="1:29" x14ac:dyDescent="0.25">
      <c r="A313" s="15" t="s">
        <v>306</v>
      </c>
      <c r="B313" s="15" t="s">
        <v>306</v>
      </c>
      <c r="C313" s="15" t="s">
        <v>477</v>
      </c>
      <c r="D313" s="15" t="s">
        <v>219</v>
      </c>
      <c r="E313" s="15" t="s">
        <v>380</v>
      </c>
      <c r="F313" s="15" t="s">
        <v>212</v>
      </c>
      <c r="G313" s="15" t="s">
        <v>384</v>
      </c>
      <c r="H313" s="15" t="s">
        <v>114</v>
      </c>
      <c r="I313" s="15" t="s">
        <v>463</v>
      </c>
      <c r="J313" s="15" t="s">
        <v>122</v>
      </c>
      <c r="K313" s="15" t="s">
        <v>90</v>
      </c>
      <c r="L313" s="15" t="s">
        <v>345</v>
      </c>
      <c r="M313" s="27">
        <v>43373</v>
      </c>
      <c r="N313" s="27">
        <v>43555</v>
      </c>
      <c r="O313" s="51">
        <v>2019</v>
      </c>
      <c r="P313" s="27">
        <v>44104</v>
      </c>
      <c r="Q313" s="15">
        <v>2300000</v>
      </c>
      <c r="R313" s="15">
        <v>1600000</v>
      </c>
      <c r="S313" s="15" t="s">
        <v>668</v>
      </c>
      <c r="T313" s="15" t="s">
        <v>668</v>
      </c>
      <c r="U313" s="15">
        <v>2019</v>
      </c>
      <c r="V313" s="15" t="s">
        <v>748</v>
      </c>
      <c r="W313" s="15">
        <v>10</v>
      </c>
      <c r="X313" s="24">
        <v>3000</v>
      </c>
      <c r="Y313" s="24">
        <v>500</v>
      </c>
      <c r="Z313" s="24">
        <v>450</v>
      </c>
      <c r="AA313" s="24">
        <v>450</v>
      </c>
      <c r="AB313" s="24">
        <v>1050</v>
      </c>
      <c r="AC313" s="24">
        <v>1050</v>
      </c>
    </row>
    <row r="314" spans="1:29" x14ac:dyDescent="0.25">
      <c r="A314" s="15" t="s">
        <v>306</v>
      </c>
      <c r="B314" s="15" t="s">
        <v>306</v>
      </c>
      <c r="C314" s="15" t="s">
        <v>477</v>
      </c>
      <c r="D314" s="15" t="s">
        <v>219</v>
      </c>
      <c r="E314" s="15" t="s">
        <v>380</v>
      </c>
      <c r="F314" s="15" t="s">
        <v>212</v>
      </c>
      <c r="G314" s="15" t="s">
        <v>384</v>
      </c>
      <c r="H314" s="15" t="s">
        <v>114</v>
      </c>
      <c r="I314" s="15" t="s">
        <v>463</v>
      </c>
      <c r="J314" s="15" t="s">
        <v>122</v>
      </c>
      <c r="K314" s="15" t="s">
        <v>90</v>
      </c>
      <c r="L314" s="15" t="s">
        <v>345</v>
      </c>
      <c r="M314" s="27">
        <v>43373</v>
      </c>
      <c r="N314" s="27">
        <v>43555</v>
      </c>
      <c r="O314" s="51">
        <v>2019</v>
      </c>
      <c r="P314" s="27">
        <v>44104</v>
      </c>
      <c r="Q314" s="15">
        <v>2300000</v>
      </c>
      <c r="R314" s="15">
        <v>1600000</v>
      </c>
      <c r="S314" s="15" t="s">
        <v>668</v>
      </c>
      <c r="T314" s="15" t="s">
        <v>668</v>
      </c>
      <c r="U314" s="15">
        <v>2019</v>
      </c>
      <c r="V314" s="15" t="s">
        <v>748</v>
      </c>
      <c r="W314" s="15">
        <v>11</v>
      </c>
      <c r="X314" s="24">
        <v>4722</v>
      </c>
      <c r="Y314" s="24">
        <v>787</v>
      </c>
      <c r="Z314" s="24">
        <v>708</v>
      </c>
      <c r="AA314" s="24">
        <v>708</v>
      </c>
      <c r="AB314" s="24">
        <v>1653</v>
      </c>
      <c r="AC314" s="24">
        <v>1653</v>
      </c>
    </row>
    <row r="315" spans="1:29" x14ac:dyDescent="0.25">
      <c r="A315" s="15" t="s">
        <v>306</v>
      </c>
      <c r="B315" s="15" t="s">
        <v>306</v>
      </c>
      <c r="C315" s="15" t="s">
        <v>477</v>
      </c>
      <c r="D315" s="15" t="s">
        <v>219</v>
      </c>
      <c r="E315" s="15" t="s">
        <v>380</v>
      </c>
      <c r="F315" s="15" t="s">
        <v>212</v>
      </c>
      <c r="G315" s="15" t="s">
        <v>384</v>
      </c>
      <c r="H315" s="15" t="s">
        <v>114</v>
      </c>
      <c r="I315" s="15" t="s">
        <v>463</v>
      </c>
      <c r="J315" s="15" t="s">
        <v>122</v>
      </c>
      <c r="K315" s="15" t="s">
        <v>90</v>
      </c>
      <c r="L315" s="15" t="s">
        <v>345</v>
      </c>
      <c r="M315" s="27">
        <v>43373</v>
      </c>
      <c r="N315" s="27">
        <v>43555</v>
      </c>
      <c r="O315" s="51">
        <v>2019</v>
      </c>
      <c r="P315" s="27">
        <v>44104</v>
      </c>
      <c r="Q315" s="15">
        <v>2300000</v>
      </c>
      <c r="R315" s="15">
        <v>1600000</v>
      </c>
      <c r="S315" s="15" t="s">
        <v>668</v>
      </c>
      <c r="T315" s="15" t="s">
        <v>668</v>
      </c>
      <c r="U315" s="15">
        <v>2019</v>
      </c>
      <c r="V315" s="15" t="s">
        <v>748</v>
      </c>
      <c r="W315" s="15">
        <v>12</v>
      </c>
      <c r="X315" s="24">
        <v>2400</v>
      </c>
      <c r="Y315" s="24">
        <v>402</v>
      </c>
      <c r="Z315" s="24">
        <v>362</v>
      </c>
      <c r="AA315" s="24">
        <v>362</v>
      </c>
      <c r="AB315" s="24">
        <v>844</v>
      </c>
      <c r="AC315" s="24">
        <v>844</v>
      </c>
    </row>
    <row r="316" spans="1:29" x14ac:dyDescent="0.25">
      <c r="A316" s="15" t="s">
        <v>306</v>
      </c>
      <c r="B316" s="15" t="s">
        <v>306</v>
      </c>
      <c r="C316" s="15" t="s">
        <v>477</v>
      </c>
      <c r="D316" s="15" t="s">
        <v>219</v>
      </c>
      <c r="E316" s="15" t="s">
        <v>380</v>
      </c>
      <c r="F316" s="15" t="s">
        <v>212</v>
      </c>
      <c r="G316" s="15" t="s">
        <v>384</v>
      </c>
      <c r="H316" s="15" t="s">
        <v>114</v>
      </c>
      <c r="I316" s="15" t="s">
        <v>463</v>
      </c>
      <c r="J316" s="15" t="s">
        <v>122</v>
      </c>
      <c r="K316" s="15" t="s">
        <v>35</v>
      </c>
      <c r="L316" s="15" t="s">
        <v>345</v>
      </c>
      <c r="M316" s="27">
        <v>43373</v>
      </c>
      <c r="N316" s="27">
        <v>43555</v>
      </c>
      <c r="O316" s="51">
        <v>2019</v>
      </c>
      <c r="P316" s="27">
        <v>44104</v>
      </c>
      <c r="Q316" s="15">
        <v>2300000</v>
      </c>
      <c r="R316" s="15">
        <v>1600000</v>
      </c>
      <c r="S316" s="15" t="s">
        <v>668</v>
      </c>
      <c r="T316" s="15" t="s">
        <v>668</v>
      </c>
      <c r="U316" s="15">
        <v>2019</v>
      </c>
      <c r="V316" s="15" t="s">
        <v>748</v>
      </c>
      <c r="W316" s="15">
        <v>13</v>
      </c>
      <c r="X316" s="24">
        <v>4866</v>
      </c>
      <c r="Y316" s="24">
        <v>811</v>
      </c>
      <c r="Z316" s="24">
        <v>730</v>
      </c>
      <c r="AA316" s="24">
        <v>730</v>
      </c>
      <c r="AB316" s="24">
        <v>1703</v>
      </c>
      <c r="AC316" s="24">
        <v>1703</v>
      </c>
    </row>
    <row r="317" spans="1:29" x14ac:dyDescent="0.25">
      <c r="A317" s="15" t="s">
        <v>306</v>
      </c>
      <c r="B317" s="15" t="s">
        <v>306</v>
      </c>
      <c r="C317" s="15" t="s">
        <v>477</v>
      </c>
      <c r="D317" s="15" t="s">
        <v>219</v>
      </c>
      <c r="E317" s="15" t="s">
        <v>380</v>
      </c>
      <c r="F317" s="15" t="s">
        <v>212</v>
      </c>
      <c r="G317" s="15" t="s">
        <v>384</v>
      </c>
      <c r="H317" s="15" t="s">
        <v>114</v>
      </c>
      <c r="I317" s="15" t="s">
        <v>463</v>
      </c>
      <c r="J317" s="15" t="s">
        <v>122</v>
      </c>
      <c r="K317" s="15" t="s">
        <v>35</v>
      </c>
      <c r="L317" s="15" t="s">
        <v>345</v>
      </c>
      <c r="M317" s="27">
        <v>43373</v>
      </c>
      <c r="N317" s="27">
        <v>43555</v>
      </c>
      <c r="O317" s="51">
        <v>2019</v>
      </c>
      <c r="P317" s="27">
        <v>44104</v>
      </c>
      <c r="Q317" s="15">
        <v>2300000</v>
      </c>
      <c r="R317" s="15">
        <v>1600000</v>
      </c>
      <c r="S317" s="15" t="s">
        <v>668</v>
      </c>
      <c r="T317" s="15" t="s">
        <v>668</v>
      </c>
      <c r="U317" s="15">
        <v>2019</v>
      </c>
      <c r="V317" s="15" t="s">
        <v>748</v>
      </c>
      <c r="W317" s="15">
        <v>14</v>
      </c>
      <c r="X317" s="24">
        <v>3000</v>
      </c>
      <c r="Y317" s="24">
        <v>500</v>
      </c>
      <c r="Z317" s="24">
        <v>450</v>
      </c>
      <c r="AA317" s="24">
        <v>450</v>
      </c>
      <c r="AB317" s="24">
        <v>1050</v>
      </c>
      <c r="AC317" s="24">
        <v>1050</v>
      </c>
    </row>
    <row r="318" spans="1:29" x14ac:dyDescent="0.25">
      <c r="A318" s="15" t="s">
        <v>306</v>
      </c>
      <c r="B318" s="15" t="s">
        <v>306</v>
      </c>
      <c r="C318" s="15" t="s">
        <v>477</v>
      </c>
      <c r="D318" s="15" t="s">
        <v>219</v>
      </c>
      <c r="E318" s="15" t="s">
        <v>380</v>
      </c>
      <c r="F318" s="15" t="s">
        <v>212</v>
      </c>
      <c r="G318" s="15" t="s">
        <v>384</v>
      </c>
      <c r="H318" s="15" t="s">
        <v>114</v>
      </c>
      <c r="I318" s="15" t="s">
        <v>463</v>
      </c>
      <c r="J318" s="15" t="s">
        <v>142</v>
      </c>
      <c r="K318" s="15" t="s">
        <v>151</v>
      </c>
      <c r="L318" s="15" t="s">
        <v>345</v>
      </c>
      <c r="M318" s="27">
        <v>43373</v>
      </c>
      <c r="N318" s="27">
        <v>43555</v>
      </c>
      <c r="O318" s="51">
        <v>2019</v>
      </c>
      <c r="P318" s="27">
        <v>44104</v>
      </c>
      <c r="Q318" s="15">
        <v>2300000</v>
      </c>
      <c r="R318" s="15">
        <v>1600000</v>
      </c>
      <c r="S318" s="15" t="s">
        <v>668</v>
      </c>
      <c r="T318" s="15" t="s">
        <v>668</v>
      </c>
      <c r="U318" s="15">
        <v>2019</v>
      </c>
      <c r="V318" s="15" t="s">
        <v>748</v>
      </c>
      <c r="W318" s="15">
        <v>15</v>
      </c>
      <c r="X318" s="24">
        <v>1200</v>
      </c>
      <c r="Y318" s="24">
        <v>200</v>
      </c>
      <c r="Z318" s="24">
        <v>180</v>
      </c>
      <c r="AA318" s="24">
        <v>180</v>
      </c>
      <c r="AB318" s="24">
        <v>420</v>
      </c>
      <c r="AC318" s="24">
        <v>420</v>
      </c>
    </row>
    <row r="319" spans="1:29" x14ac:dyDescent="0.25">
      <c r="A319" s="15" t="s">
        <v>306</v>
      </c>
      <c r="B319" s="15" t="s">
        <v>306</v>
      </c>
      <c r="C319" s="15" t="s">
        <v>477</v>
      </c>
      <c r="D319" s="15" t="s">
        <v>219</v>
      </c>
      <c r="E319" s="15" t="s">
        <v>380</v>
      </c>
      <c r="F319" s="15" t="s">
        <v>212</v>
      </c>
      <c r="G319" s="15" t="s">
        <v>384</v>
      </c>
      <c r="H319" s="15" t="s">
        <v>176</v>
      </c>
      <c r="I319" s="15" t="s">
        <v>463</v>
      </c>
      <c r="J319" s="15" t="s">
        <v>51</v>
      </c>
      <c r="K319" s="15" t="s">
        <v>51</v>
      </c>
      <c r="L319" s="15" t="s">
        <v>345</v>
      </c>
      <c r="M319" s="27">
        <v>43496</v>
      </c>
      <c r="N319" s="27">
        <v>43677</v>
      </c>
      <c r="O319" s="51">
        <v>2019</v>
      </c>
      <c r="P319" s="27">
        <v>44104</v>
      </c>
      <c r="Q319" s="15">
        <v>2300000</v>
      </c>
      <c r="R319" s="15">
        <v>1600000</v>
      </c>
      <c r="S319" s="15" t="s">
        <v>668</v>
      </c>
      <c r="T319" s="15" t="s">
        <v>668</v>
      </c>
      <c r="U319" s="15">
        <v>2019</v>
      </c>
      <c r="V319" s="15" t="s">
        <v>748</v>
      </c>
      <c r="W319" s="15">
        <v>98</v>
      </c>
      <c r="X319" s="24">
        <v>8220</v>
      </c>
      <c r="Y319" s="24">
        <v>1200</v>
      </c>
      <c r="Z319" s="24">
        <v>1711</v>
      </c>
      <c r="AA319" s="24">
        <v>1658</v>
      </c>
      <c r="AB319" s="24">
        <v>2451</v>
      </c>
      <c r="AC319" s="24">
        <v>2451</v>
      </c>
    </row>
    <row r="320" spans="1:29" x14ac:dyDescent="0.25">
      <c r="A320" s="15" t="s">
        <v>306</v>
      </c>
      <c r="B320" s="15" t="s">
        <v>306</v>
      </c>
      <c r="C320" s="15" t="s">
        <v>480</v>
      </c>
      <c r="D320" s="15" t="s">
        <v>219</v>
      </c>
      <c r="E320" s="15" t="s">
        <v>380</v>
      </c>
      <c r="F320" s="15" t="s">
        <v>212</v>
      </c>
      <c r="G320" s="15" t="s">
        <v>384</v>
      </c>
      <c r="H320" s="15" t="s">
        <v>176</v>
      </c>
      <c r="I320" s="15" t="s">
        <v>213</v>
      </c>
      <c r="J320" s="15" t="s">
        <v>51</v>
      </c>
      <c r="K320" s="15" t="s">
        <v>51</v>
      </c>
      <c r="L320" s="15" t="s">
        <v>345</v>
      </c>
      <c r="M320" s="27">
        <v>43465</v>
      </c>
      <c r="N320" s="27">
        <v>43677</v>
      </c>
      <c r="O320" s="51">
        <v>2019</v>
      </c>
      <c r="P320" s="27">
        <v>44104</v>
      </c>
      <c r="Q320" s="15">
        <v>2300000</v>
      </c>
      <c r="R320" s="15">
        <v>1600000</v>
      </c>
      <c r="S320" s="15" t="s">
        <v>668</v>
      </c>
      <c r="T320" s="15" t="s">
        <v>668</v>
      </c>
      <c r="U320" s="15">
        <v>2019</v>
      </c>
      <c r="V320" s="15" t="s">
        <v>748</v>
      </c>
      <c r="W320" s="15">
        <v>91</v>
      </c>
      <c r="X320" s="24">
        <v>13200</v>
      </c>
      <c r="Y320" s="24">
        <v>2200</v>
      </c>
      <c r="Z320" s="24">
        <v>2250</v>
      </c>
      <c r="AA320" s="24">
        <v>2331</v>
      </c>
      <c r="AB320" s="24">
        <v>4846</v>
      </c>
      <c r="AC320" s="24">
        <v>4846</v>
      </c>
    </row>
    <row r="321" spans="1:29" x14ac:dyDescent="0.25">
      <c r="A321" s="15" t="s">
        <v>306</v>
      </c>
      <c r="B321" s="15" t="s">
        <v>306</v>
      </c>
      <c r="C321" s="15" t="s">
        <v>482</v>
      </c>
      <c r="D321" s="15" t="s">
        <v>315</v>
      </c>
      <c r="E321" s="15" t="s">
        <v>381</v>
      </c>
      <c r="F321" s="15" t="s">
        <v>212</v>
      </c>
      <c r="G321" s="15" t="s">
        <v>385</v>
      </c>
      <c r="H321" s="15" t="s">
        <v>176</v>
      </c>
      <c r="I321" s="15" t="s">
        <v>213</v>
      </c>
      <c r="J321" s="15" t="s">
        <v>58</v>
      </c>
      <c r="K321" s="15" t="s">
        <v>148</v>
      </c>
      <c r="L321" s="15" t="s">
        <v>345</v>
      </c>
      <c r="M321" s="27">
        <v>43008</v>
      </c>
      <c r="N321" s="27">
        <v>43524</v>
      </c>
      <c r="O321" s="51">
        <v>2019</v>
      </c>
      <c r="P321" s="27">
        <v>44104</v>
      </c>
      <c r="Q321" s="15">
        <v>2300000</v>
      </c>
      <c r="R321" s="15">
        <v>1600000</v>
      </c>
      <c r="S321" s="15" t="s">
        <v>668</v>
      </c>
      <c r="T321" s="15" t="s">
        <v>668</v>
      </c>
      <c r="U321" s="15">
        <v>2019</v>
      </c>
      <c r="V321" s="15" t="s">
        <v>747</v>
      </c>
      <c r="W321" s="15">
        <v>7</v>
      </c>
      <c r="X321" s="24">
        <v>571</v>
      </c>
      <c r="Y321" s="24">
        <v>79</v>
      </c>
      <c r="Z321" s="24">
        <v>119</v>
      </c>
      <c r="AA321" s="24">
        <v>115</v>
      </c>
      <c r="AB321" s="24">
        <v>170</v>
      </c>
      <c r="AC321" s="24">
        <v>170</v>
      </c>
    </row>
    <row r="322" spans="1:29" x14ac:dyDescent="0.25">
      <c r="A322" s="15" t="s">
        <v>306</v>
      </c>
      <c r="B322" s="15" t="s">
        <v>306</v>
      </c>
      <c r="C322" s="15" t="s">
        <v>478</v>
      </c>
      <c r="D322" s="15" t="s">
        <v>445</v>
      </c>
      <c r="E322" s="15" t="s">
        <v>380</v>
      </c>
      <c r="F322" s="15" t="s">
        <v>212</v>
      </c>
      <c r="G322" s="15" t="s">
        <v>384</v>
      </c>
      <c r="H322" s="15" t="s">
        <v>176</v>
      </c>
      <c r="I322" s="15" t="s">
        <v>463</v>
      </c>
      <c r="J322" s="15" t="s">
        <v>82</v>
      </c>
      <c r="K322" s="15" t="s">
        <v>83</v>
      </c>
      <c r="L322" s="15" t="s">
        <v>345</v>
      </c>
      <c r="M322" s="27">
        <v>43677</v>
      </c>
      <c r="N322" s="27">
        <v>43890</v>
      </c>
      <c r="O322" s="51">
        <v>2020</v>
      </c>
      <c r="P322" s="27">
        <v>44104</v>
      </c>
      <c r="Q322" s="15">
        <v>2200000</v>
      </c>
      <c r="R322" s="15">
        <v>1400000</v>
      </c>
      <c r="S322" s="15" t="s">
        <v>668</v>
      </c>
      <c r="T322" s="15" t="s">
        <v>668</v>
      </c>
      <c r="U322" s="15">
        <v>2020</v>
      </c>
      <c r="V322" s="15" t="s">
        <v>747</v>
      </c>
      <c r="W322" s="15">
        <v>396</v>
      </c>
      <c r="X322" s="24">
        <v>6084</v>
      </c>
      <c r="Y322" s="24">
        <v>1000</v>
      </c>
      <c r="Z322" s="24">
        <v>986</v>
      </c>
      <c r="AA322" s="24">
        <v>905</v>
      </c>
      <c r="AB322" s="24">
        <v>2186</v>
      </c>
      <c r="AC322" s="24">
        <v>2186</v>
      </c>
    </row>
    <row r="323" spans="1:29" x14ac:dyDescent="0.25">
      <c r="A323" s="15" t="s">
        <v>306</v>
      </c>
      <c r="B323" s="15" t="s">
        <v>306</v>
      </c>
      <c r="C323" s="15" t="s">
        <v>790</v>
      </c>
      <c r="D323" s="15" t="s">
        <v>320</v>
      </c>
      <c r="E323" s="15" t="s">
        <v>380</v>
      </c>
      <c r="F323" s="15" t="s">
        <v>280</v>
      </c>
      <c r="G323" s="15" t="s">
        <v>384</v>
      </c>
      <c r="H323" s="15" t="s">
        <v>176</v>
      </c>
      <c r="I323" s="15" t="s">
        <v>213</v>
      </c>
      <c r="J323" s="15" t="s">
        <v>58</v>
      </c>
      <c r="K323" s="15" t="s">
        <v>148</v>
      </c>
      <c r="L323" s="15" t="s">
        <v>345</v>
      </c>
      <c r="M323" s="27">
        <v>43343</v>
      </c>
      <c r="N323" s="27">
        <v>44773</v>
      </c>
      <c r="O323" s="51">
        <v>2022</v>
      </c>
      <c r="P323" s="27">
        <v>44104</v>
      </c>
      <c r="Q323" s="15">
        <v>2200000</v>
      </c>
      <c r="R323" s="15">
        <v>1400000</v>
      </c>
      <c r="S323" s="15" t="s">
        <v>668</v>
      </c>
      <c r="T323" s="15" t="s">
        <v>668</v>
      </c>
      <c r="U323" s="15">
        <v>2020</v>
      </c>
      <c r="V323" s="15" t="s">
        <v>747</v>
      </c>
      <c r="W323" s="15">
        <v>573</v>
      </c>
      <c r="X323" s="24">
        <v>2700</v>
      </c>
      <c r="Y323" s="24">
        <v>450</v>
      </c>
      <c r="Z323" s="24">
        <v>497</v>
      </c>
      <c r="AA323" s="24">
        <v>439</v>
      </c>
      <c r="AB323" s="24">
        <v>936</v>
      </c>
      <c r="AC323" s="24">
        <v>936</v>
      </c>
    </row>
    <row r="324" spans="1:29" x14ac:dyDescent="0.25">
      <c r="A324" s="15" t="s">
        <v>306</v>
      </c>
      <c r="B324" s="15" t="s">
        <v>853</v>
      </c>
      <c r="C324" s="15" t="s">
        <v>478</v>
      </c>
      <c r="D324" s="15" t="s">
        <v>320</v>
      </c>
      <c r="E324" s="15" t="s">
        <v>380</v>
      </c>
      <c r="F324" s="15" t="s">
        <v>212</v>
      </c>
      <c r="G324" s="15" t="s">
        <v>384</v>
      </c>
      <c r="H324" s="15" t="s">
        <v>176</v>
      </c>
      <c r="I324" s="15" t="s">
        <v>213</v>
      </c>
      <c r="J324" s="15" t="s">
        <v>58</v>
      </c>
      <c r="K324" s="15" t="s">
        <v>148</v>
      </c>
      <c r="L324" s="15" t="s">
        <v>345</v>
      </c>
      <c r="M324" s="27">
        <v>43343</v>
      </c>
      <c r="N324" s="27">
        <v>43982</v>
      </c>
      <c r="O324" s="51">
        <v>2020</v>
      </c>
      <c r="P324" s="27">
        <v>44104</v>
      </c>
      <c r="Q324" s="15">
        <v>2200000</v>
      </c>
      <c r="R324" s="15">
        <v>1400000</v>
      </c>
      <c r="S324" s="15" t="s">
        <v>202</v>
      </c>
      <c r="T324" s="15" t="s">
        <v>201</v>
      </c>
      <c r="U324" s="15">
        <v>2020</v>
      </c>
      <c r="V324" s="15" t="s">
        <v>747</v>
      </c>
      <c r="W324" s="15">
        <v>389</v>
      </c>
      <c r="X324" s="24">
        <v>810</v>
      </c>
      <c r="Y324" s="24">
        <v>135</v>
      </c>
      <c r="Z324" s="24">
        <v>149</v>
      </c>
      <c r="AA324" s="24">
        <v>132</v>
      </c>
      <c r="AB324" s="24">
        <v>281</v>
      </c>
      <c r="AC324" s="24">
        <v>281</v>
      </c>
    </row>
    <row r="325" spans="1:29" x14ac:dyDescent="0.25">
      <c r="A325" s="15" t="s">
        <v>306</v>
      </c>
      <c r="B325" s="15" t="s">
        <v>853</v>
      </c>
      <c r="C325" s="15" t="s">
        <v>478</v>
      </c>
      <c r="D325" s="15" t="s">
        <v>320</v>
      </c>
      <c r="E325" s="15" t="s">
        <v>380</v>
      </c>
      <c r="F325" s="15" t="s">
        <v>212</v>
      </c>
      <c r="G325" s="15" t="s">
        <v>384</v>
      </c>
      <c r="H325" s="15" t="s">
        <v>176</v>
      </c>
      <c r="I325" s="15" t="s">
        <v>213</v>
      </c>
      <c r="J325" s="15" t="s">
        <v>58</v>
      </c>
      <c r="K325" s="15" t="s">
        <v>148</v>
      </c>
      <c r="L325" s="15" t="s">
        <v>345</v>
      </c>
      <c r="M325" s="27">
        <v>43343</v>
      </c>
      <c r="N325" s="27">
        <v>43982</v>
      </c>
      <c r="O325" s="51">
        <v>2020</v>
      </c>
      <c r="P325" s="27">
        <v>44104</v>
      </c>
      <c r="Q325" s="15">
        <v>2200000</v>
      </c>
      <c r="R325" s="15">
        <v>1400000</v>
      </c>
      <c r="S325" s="15" t="s">
        <v>202</v>
      </c>
      <c r="T325" s="15" t="s">
        <v>201</v>
      </c>
      <c r="U325" s="15">
        <v>2020</v>
      </c>
      <c r="V325" s="15" t="s">
        <v>747</v>
      </c>
      <c r="W325" s="15">
        <v>390</v>
      </c>
      <c r="X325" s="24">
        <v>540</v>
      </c>
      <c r="Y325" s="24">
        <v>90</v>
      </c>
      <c r="Z325" s="24">
        <v>99</v>
      </c>
      <c r="AA325" s="24">
        <v>88</v>
      </c>
      <c r="AB325" s="24">
        <v>187</v>
      </c>
      <c r="AC325" s="24">
        <v>187</v>
      </c>
    </row>
    <row r="326" spans="1:29" x14ac:dyDescent="0.25">
      <c r="A326" s="15" t="s">
        <v>306</v>
      </c>
      <c r="B326" s="15" t="s">
        <v>853</v>
      </c>
      <c r="C326" s="15" t="s">
        <v>478</v>
      </c>
      <c r="D326" s="15" t="s">
        <v>320</v>
      </c>
      <c r="E326" s="15" t="s">
        <v>380</v>
      </c>
      <c r="F326" s="15" t="s">
        <v>212</v>
      </c>
      <c r="G326" s="15" t="s">
        <v>384</v>
      </c>
      <c r="H326" s="15" t="s">
        <v>176</v>
      </c>
      <c r="I326" s="15" t="s">
        <v>213</v>
      </c>
      <c r="J326" s="15" t="s">
        <v>58</v>
      </c>
      <c r="K326" s="15" t="s">
        <v>148</v>
      </c>
      <c r="L326" s="15" t="s">
        <v>345</v>
      </c>
      <c r="M326" s="27">
        <v>43343</v>
      </c>
      <c r="N326" s="27">
        <v>43982</v>
      </c>
      <c r="O326" s="51">
        <v>2020</v>
      </c>
      <c r="P326" s="27">
        <v>44104</v>
      </c>
      <c r="Q326" s="15">
        <v>2200000</v>
      </c>
      <c r="R326" s="15">
        <v>1400000</v>
      </c>
      <c r="S326" s="15" t="s">
        <v>202</v>
      </c>
      <c r="T326" s="15" t="s">
        <v>201</v>
      </c>
      <c r="U326" s="15">
        <v>2020</v>
      </c>
      <c r="V326" s="15" t="s">
        <v>747</v>
      </c>
      <c r="W326" s="15">
        <v>392</v>
      </c>
      <c r="X326" s="24">
        <v>540</v>
      </c>
      <c r="Y326" s="24">
        <v>90</v>
      </c>
      <c r="Z326" s="24">
        <v>99</v>
      </c>
      <c r="AA326" s="24">
        <v>88</v>
      </c>
      <c r="AB326" s="24">
        <v>187</v>
      </c>
      <c r="AC326" s="24">
        <v>187</v>
      </c>
    </row>
    <row r="327" spans="1:29" x14ac:dyDescent="0.25">
      <c r="A327" s="15" t="s">
        <v>306</v>
      </c>
      <c r="B327" s="15" t="s">
        <v>853</v>
      </c>
      <c r="C327" s="15" t="s">
        <v>478</v>
      </c>
      <c r="D327" s="15" t="s">
        <v>320</v>
      </c>
      <c r="E327" s="15" t="s">
        <v>380</v>
      </c>
      <c r="F327" s="15" t="s">
        <v>212</v>
      </c>
      <c r="G327" s="15" t="s">
        <v>384</v>
      </c>
      <c r="H327" s="15" t="s">
        <v>176</v>
      </c>
      <c r="I327" s="15" t="s">
        <v>213</v>
      </c>
      <c r="J327" s="15" t="s">
        <v>58</v>
      </c>
      <c r="K327" s="15" t="s">
        <v>148</v>
      </c>
      <c r="L327" s="15" t="s">
        <v>345</v>
      </c>
      <c r="M327" s="27">
        <v>43343</v>
      </c>
      <c r="N327" s="27">
        <v>43982</v>
      </c>
      <c r="O327" s="51">
        <v>2020</v>
      </c>
      <c r="P327" s="27">
        <v>44104</v>
      </c>
      <c r="Q327" s="15">
        <v>2200000</v>
      </c>
      <c r="R327" s="15">
        <v>1400000</v>
      </c>
      <c r="S327" s="15" t="s">
        <v>201</v>
      </c>
      <c r="T327" s="15" t="s">
        <v>201</v>
      </c>
      <c r="U327" s="15">
        <v>2020</v>
      </c>
      <c r="V327" s="15" t="s">
        <v>747</v>
      </c>
      <c r="W327" s="15">
        <v>391</v>
      </c>
      <c r="X327" s="24">
        <v>810</v>
      </c>
      <c r="Y327" s="24">
        <v>135</v>
      </c>
      <c r="Z327" s="24">
        <v>149</v>
      </c>
      <c r="AA327" s="24">
        <v>132</v>
      </c>
      <c r="AB327" s="24">
        <v>281</v>
      </c>
      <c r="AC327" s="24">
        <v>281</v>
      </c>
    </row>
    <row r="328" spans="1:29" x14ac:dyDescent="0.25">
      <c r="A328" s="15" t="s">
        <v>326</v>
      </c>
      <c r="B328" s="15" t="s">
        <v>326</v>
      </c>
      <c r="C328" s="15" t="s">
        <v>477</v>
      </c>
      <c r="D328" s="15" t="s">
        <v>328</v>
      </c>
      <c r="E328" s="15" t="s">
        <v>380</v>
      </c>
      <c r="F328" s="15" t="s">
        <v>212</v>
      </c>
      <c r="G328" s="15" t="s">
        <v>384</v>
      </c>
      <c r="H328" s="15" t="s">
        <v>114</v>
      </c>
      <c r="I328" s="15" t="s">
        <v>213</v>
      </c>
      <c r="J328" s="15" t="s">
        <v>149</v>
      </c>
      <c r="K328" s="15" t="s">
        <v>115</v>
      </c>
      <c r="L328" s="15" t="s">
        <v>345</v>
      </c>
      <c r="M328" s="27">
        <v>43646</v>
      </c>
      <c r="N328" s="27">
        <v>43646</v>
      </c>
      <c r="O328" s="51">
        <v>2019</v>
      </c>
      <c r="P328" s="27">
        <v>44104</v>
      </c>
      <c r="Q328" s="15">
        <v>2300000</v>
      </c>
      <c r="R328" s="15">
        <v>1600000</v>
      </c>
      <c r="S328" s="15" t="s">
        <v>668</v>
      </c>
      <c r="T328" s="15" t="s">
        <v>668</v>
      </c>
      <c r="U328" s="15">
        <v>2019</v>
      </c>
      <c r="V328" s="15" t="s">
        <v>748</v>
      </c>
      <c r="W328" s="15">
        <v>51</v>
      </c>
      <c r="X328" s="24">
        <v>3300</v>
      </c>
      <c r="Y328" s="24">
        <v>550</v>
      </c>
      <c r="Z328" s="24">
        <v>600</v>
      </c>
      <c r="AA328" s="24">
        <v>1800</v>
      </c>
      <c r="AB328" s="24">
        <v>360</v>
      </c>
      <c r="AC328" s="24">
        <v>360</v>
      </c>
    </row>
    <row r="329" spans="1:29" x14ac:dyDescent="0.25">
      <c r="A329" s="15" t="s">
        <v>326</v>
      </c>
      <c r="B329" s="15" t="s">
        <v>326</v>
      </c>
      <c r="C329" s="15" t="s">
        <v>477</v>
      </c>
      <c r="D329" s="15" t="s">
        <v>328</v>
      </c>
      <c r="E329" s="15" t="s">
        <v>380</v>
      </c>
      <c r="F329" s="15" t="s">
        <v>212</v>
      </c>
      <c r="G329" s="15" t="s">
        <v>384</v>
      </c>
      <c r="H329" s="15" t="s">
        <v>114</v>
      </c>
      <c r="I329" s="15" t="s">
        <v>213</v>
      </c>
      <c r="J329" s="15" t="s">
        <v>149</v>
      </c>
      <c r="K329" s="15" t="s">
        <v>115</v>
      </c>
      <c r="L329" s="15" t="s">
        <v>345</v>
      </c>
      <c r="M329" s="27">
        <v>43646</v>
      </c>
      <c r="N329" s="27">
        <v>43646</v>
      </c>
      <c r="O329" s="51">
        <v>2019</v>
      </c>
      <c r="P329" s="27">
        <v>44104</v>
      </c>
      <c r="Q329" s="15">
        <v>2300000</v>
      </c>
      <c r="R329" s="15">
        <v>1600000</v>
      </c>
      <c r="S329" s="15" t="s">
        <v>668</v>
      </c>
      <c r="T329" s="15" t="s">
        <v>668</v>
      </c>
      <c r="U329" s="15">
        <v>2019</v>
      </c>
      <c r="V329" s="15" t="s">
        <v>748</v>
      </c>
      <c r="W329" s="15">
        <v>52</v>
      </c>
      <c r="X329" s="24">
        <v>4800</v>
      </c>
      <c r="Y329" s="24">
        <v>800</v>
      </c>
      <c r="Z329" s="24">
        <v>1080</v>
      </c>
      <c r="AA329" s="24">
        <v>3000</v>
      </c>
      <c r="AB329" s="24">
        <v>270</v>
      </c>
      <c r="AC329" s="24">
        <v>270</v>
      </c>
    </row>
    <row r="330" spans="1:29" x14ac:dyDescent="0.25">
      <c r="A330" s="15" t="s">
        <v>326</v>
      </c>
      <c r="B330" s="15" t="s">
        <v>326</v>
      </c>
      <c r="C330" s="15" t="s">
        <v>477</v>
      </c>
      <c r="D330" s="15" t="s">
        <v>328</v>
      </c>
      <c r="E330" s="15" t="s">
        <v>380</v>
      </c>
      <c r="F330" s="15" t="s">
        <v>212</v>
      </c>
      <c r="G330" s="15" t="s">
        <v>384</v>
      </c>
      <c r="H330" s="15" t="s">
        <v>114</v>
      </c>
      <c r="I330" s="15" t="s">
        <v>213</v>
      </c>
      <c r="J330" s="15" t="s">
        <v>149</v>
      </c>
      <c r="K330" s="15" t="s">
        <v>115</v>
      </c>
      <c r="L330" s="15" t="s">
        <v>345</v>
      </c>
      <c r="M330" s="27">
        <v>43646</v>
      </c>
      <c r="N330" s="27">
        <v>43646</v>
      </c>
      <c r="O330" s="51">
        <v>2019</v>
      </c>
      <c r="P330" s="27">
        <v>44104</v>
      </c>
      <c r="Q330" s="15">
        <v>2300000</v>
      </c>
      <c r="R330" s="15">
        <v>1600000</v>
      </c>
      <c r="S330" s="15" t="s">
        <v>668</v>
      </c>
      <c r="T330" s="15" t="s">
        <v>668</v>
      </c>
      <c r="U330" s="15">
        <v>2019</v>
      </c>
      <c r="V330" s="15" t="s">
        <v>748</v>
      </c>
      <c r="W330" s="15">
        <v>53</v>
      </c>
      <c r="X330" s="24">
        <v>1050</v>
      </c>
      <c r="Y330" s="24">
        <v>175</v>
      </c>
      <c r="Z330" s="24">
        <v>234</v>
      </c>
      <c r="AA330" s="24">
        <v>570</v>
      </c>
      <c r="AB330" s="24">
        <v>78</v>
      </c>
      <c r="AC330" s="24">
        <v>78</v>
      </c>
    </row>
    <row r="331" spans="1:29" x14ac:dyDescent="0.25">
      <c r="A331" s="15" t="s">
        <v>335</v>
      </c>
      <c r="B331" s="15" t="s">
        <v>335</v>
      </c>
      <c r="C331" s="15" t="s">
        <v>479</v>
      </c>
      <c r="D331" s="15" t="s">
        <v>219</v>
      </c>
      <c r="E331" s="15" t="s">
        <v>380</v>
      </c>
      <c r="F331" s="15" t="s">
        <v>212</v>
      </c>
      <c r="G331" s="15" t="s">
        <v>384</v>
      </c>
      <c r="H331" s="15" t="s">
        <v>176</v>
      </c>
      <c r="I331" s="15" t="s">
        <v>213</v>
      </c>
      <c r="J331" s="15" t="s">
        <v>51</v>
      </c>
      <c r="K331" s="15" t="s">
        <v>51</v>
      </c>
      <c r="L331" s="15" t="s">
        <v>345</v>
      </c>
      <c r="M331" s="27">
        <v>43585</v>
      </c>
      <c r="N331" s="27">
        <v>43708</v>
      </c>
      <c r="O331" s="51">
        <v>2019</v>
      </c>
      <c r="P331" s="27">
        <v>44104</v>
      </c>
      <c r="Q331" s="15">
        <v>2300000</v>
      </c>
      <c r="R331" s="15">
        <v>1600000</v>
      </c>
      <c r="S331" s="15" t="s">
        <v>668</v>
      </c>
      <c r="T331" s="15" t="s">
        <v>668</v>
      </c>
      <c r="U331" s="15">
        <v>2019</v>
      </c>
      <c r="V331" s="15" t="s">
        <v>747</v>
      </c>
      <c r="W331" s="15">
        <v>115</v>
      </c>
      <c r="X331" s="24">
        <v>600</v>
      </c>
      <c r="Y331" s="24">
        <v>100</v>
      </c>
      <c r="Z331" s="24">
        <v>125</v>
      </c>
      <c r="AA331" s="24">
        <v>121</v>
      </c>
      <c r="AB331" s="24">
        <v>179</v>
      </c>
      <c r="AC331" s="24">
        <v>179</v>
      </c>
    </row>
    <row r="332" spans="1:29" x14ac:dyDescent="0.25">
      <c r="A332" s="15" t="s">
        <v>335</v>
      </c>
      <c r="B332" s="15" t="s">
        <v>335</v>
      </c>
      <c r="C332" s="15" t="s">
        <v>479</v>
      </c>
      <c r="D332" s="15" t="s">
        <v>219</v>
      </c>
      <c r="E332" s="15" t="s">
        <v>192</v>
      </c>
      <c r="F332" s="15" t="s">
        <v>212</v>
      </c>
      <c r="G332" s="15" t="s">
        <v>384</v>
      </c>
      <c r="H332" s="15" t="s">
        <v>176</v>
      </c>
      <c r="I332" s="15" t="s">
        <v>213</v>
      </c>
      <c r="J332" s="15" t="s">
        <v>51</v>
      </c>
      <c r="K332" s="15" t="s">
        <v>51</v>
      </c>
      <c r="L332" s="15" t="s">
        <v>345</v>
      </c>
      <c r="M332" s="27">
        <v>43465</v>
      </c>
      <c r="N332" s="27">
        <v>43555</v>
      </c>
      <c r="O332" s="51">
        <v>2019</v>
      </c>
      <c r="P332" s="27">
        <v>44104</v>
      </c>
      <c r="Q332" s="15">
        <v>2300000</v>
      </c>
      <c r="R332" s="15">
        <v>1600000</v>
      </c>
      <c r="S332" s="15" t="s">
        <v>668</v>
      </c>
      <c r="T332" s="15" t="s">
        <v>668</v>
      </c>
      <c r="U332" s="15">
        <v>2019</v>
      </c>
      <c r="V332" s="15" t="s">
        <v>747</v>
      </c>
      <c r="W332" s="15">
        <v>19</v>
      </c>
      <c r="X332" s="24">
        <v>1200</v>
      </c>
      <c r="Y332" s="24">
        <v>200</v>
      </c>
      <c r="Z332" s="24">
        <v>205</v>
      </c>
      <c r="AA332" s="24">
        <v>212</v>
      </c>
      <c r="AB332" s="24">
        <v>441</v>
      </c>
      <c r="AC332" s="24">
        <v>441</v>
      </c>
    </row>
    <row r="333" spans="1:29" x14ac:dyDescent="0.25">
      <c r="A333" s="15" t="s">
        <v>335</v>
      </c>
      <c r="B333" s="15" t="s">
        <v>335</v>
      </c>
      <c r="C333" s="15" t="s">
        <v>479</v>
      </c>
      <c r="D333" s="15" t="s">
        <v>219</v>
      </c>
      <c r="E333" s="15" t="s">
        <v>192</v>
      </c>
      <c r="F333" s="15" t="s">
        <v>212</v>
      </c>
      <c r="G333" s="15" t="s">
        <v>384</v>
      </c>
      <c r="H333" s="15" t="s">
        <v>176</v>
      </c>
      <c r="I333" s="15" t="s">
        <v>213</v>
      </c>
      <c r="J333" s="15" t="s">
        <v>51</v>
      </c>
      <c r="K333" s="15" t="s">
        <v>51</v>
      </c>
      <c r="L333" s="15" t="s">
        <v>345</v>
      </c>
      <c r="M333" s="27">
        <v>43465</v>
      </c>
      <c r="N333" s="27">
        <v>43585</v>
      </c>
      <c r="O333" s="51">
        <v>2019</v>
      </c>
      <c r="P333" s="27">
        <v>44104</v>
      </c>
      <c r="Q333" s="15">
        <v>2300000</v>
      </c>
      <c r="R333" s="15">
        <v>1600000</v>
      </c>
      <c r="S333" s="15" t="s">
        <v>668</v>
      </c>
      <c r="T333" s="15" t="s">
        <v>668</v>
      </c>
      <c r="U333" s="15">
        <v>2019</v>
      </c>
      <c r="V333" s="15" t="s">
        <v>747</v>
      </c>
      <c r="W333" s="15">
        <v>29</v>
      </c>
      <c r="X333" s="24">
        <v>8400</v>
      </c>
      <c r="Y333" s="24">
        <v>1400</v>
      </c>
      <c r="Z333" s="24">
        <v>1432</v>
      </c>
      <c r="AA333" s="24">
        <v>1483</v>
      </c>
      <c r="AB333" s="24">
        <v>3084</v>
      </c>
      <c r="AC333" s="24">
        <v>3084</v>
      </c>
    </row>
    <row r="334" spans="1:29" x14ac:dyDescent="0.25">
      <c r="A334" s="15" t="s">
        <v>335</v>
      </c>
      <c r="B334" s="15" t="s">
        <v>335</v>
      </c>
      <c r="C334" s="15" t="s">
        <v>479</v>
      </c>
      <c r="D334" s="15" t="s">
        <v>219</v>
      </c>
      <c r="E334" s="15" t="s">
        <v>192</v>
      </c>
      <c r="F334" s="15" t="s">
        <v>212</v>
      </c>
      <c r="G334" s="15" t="s">
        <v>384</v>
      </c>
      <c r="H334" s="15" t="s">
        <v>176</v>
      </c>
      <c r="I334" s="15" t="s">
        <v>213</v>
      </c>
      <c r="J334" s="15" t="s">
        <v>51</v>
      </c>
      <c r="K334" s="15" t="s">
        <v>51</v>
      </c>
      <c r="L334" s="15" t="s">
        <v>345</v>
      </c>
      <c r="M334" s="27">
        <v>43465</v>
      </c>
      <c r="N334" s="27">
        <v>43585</v>
      </c>
      <c r="O334" s="51">
        <v>2019</v>
      </c>
      <c r="P334" s="27">
        <v>44104</v>
      </c>
      <c r="Q334" s="15">
        <v>2300000</v>
      </c>
      <c r="R334" s="15">
        <v>1600000</v>
      </c>
      <c r="S334" s="15" t="s">
        <v>668</v>
      </c>
      <c r="T334" s="15" t="s">
        <v>668</v>
      </c>
      <c r="U334" s="15">
        <v>2019</v>
      </c>
      <c r="V334" s="15" t="s">
        <v>747</v>
      </c>
      <c r="W334" s="15">
        <v>30</v>
      </c>
      <c r="X334" s="24">
        <v>3000</v>
      </c>
      <c r="Y334" s="24">
        <v>500</v>
      </c>
      <c r="Z334" s="24">
        <v>511</v>
      </c>
      <c r="AA334" s="24">
        <v>530</v>
      </c>
      <c r="AB334" s="24">
        <v>1101</v>
      </c>
      <c r="AC334" s="24">
        <v>1101</v>
      </c>
    </row>
    <row r="335" spans="1:29" x14ac:dyDescent="0.25">
      <c r="A335" s="15" t="s">
        <v>335</v>
      </c>
      <c r="B335" s="15" t="s">
        <v>335</v>
      </c>
      <c r="C335" s="15" t="s">
        <v>479</v>
      </c>
      <c r="D335" s="15" t="s">
        <v>219</v>
      </c>
      <c r="E335" s="15" t="s">
        <v>192</v>
      </c>
      <c r="F335" s="15" t="s">
        <v>212</v>
      </c>
      <c r="G335" s="15" t="s">
        <v>384</v>
      </c>
      <c r="H335" s="15" t="s">
        <v>176</v>
      </c>
      <c r="I335" s="15" t="s">
        <v>213</v>
      </c>
      <c r="J335" s="15" t="s">
        <v>51</v>
      </c>
      <c r="K335" s="15" t="s">
        <v>51</v>
      </c>
      <c r="L335" s="15" t="s">
        <v>345</v>
      </c>
      <c r="M335" s="27">
        <v>43465</v>
      </c>
      <c r="N335" s="27">
        <v>43585</v>
      </c>
      <c r="O335" s="51">
        <v>2019</v>
      </c>
      <c r="P335" s="27">
        <v>44104</v>
      </c>
      <c r="Q335" s="15">
        <v>2300000</v>
      </c>
      <c r="R335" s="15">
        <v>1600000</v>
      </c>
      <c r="S335" s="15" t="s">
        <v>668</v>
      </c>
      <c r="T335" s="15" t="s">
        <v>668</v>
      </c>
      <c r="U335" s="15">
        <v>2019</v>
      </c>
      <c r="V335" s="15" t="s">
        <v>747</v>
      </c>
      <c r="W335" s="15">
        <v>31</v>
      </c>
      <c r="X335" s="24">
        <v>1200</v>
      </c>
      <c r="Y335" s="24">
        <v>200</v>
      </c>
      <c r="Z335" s="24">
        <v>205</v>
      </c>
      <c r="AA335" s="24">
        <v>212</v>
      </c>
      <c r="AB335" s="24">
        <v>441</v>
      </c>
      <c r="AC335" s="24">
        <v>441</v>
      </c>
    </row>
    <row r="336" spans="1:29" x14ac:dyDescent="0.25">
      <c r="A336" s="15" t="s">
        <v>335</v>
      </c>
      <c r="B336" s="15" t="s">
        <v>335</v>
      </c>
      <c r="C336" s="15" t="s">
        <v>479</v>
      </c>
      <c r="D336" s="15" t="s">
        <v>219</v>
      </c>
      <c r="E336" s="15" t="s">
        <v>192</v>
      </c>
      <c r="F336" s="15" t="s">
        <v>212</v>
      </c>
      <c r="G336" s="15" t="s">
        <v>384</v>
      </c>
      <c r="H336" s="15" t="s">
        <v>176</v>
      </c>
      <c r="I336" s="15" t="s">
        <v>213</v>
      </c>
      <c r="J336" s="15" t="s">
        <v>51</v>
      </c>
      <c r="K336" s="15" t="s">
        <v>51</v>
      </c>
      <c r="L336" s="15" t="s">
        <v>345</v>
      </c>
      <c r="M336" s="27">
        <v>43465</v>
      </c>
      <c r="N336" s="27">
        <v>43585</v>
      </c>
      <c r="O336" s="51">
        <v>2019</v>
      </c>
      <c r="P336" s="27">
        <v>44104</v>
      </c>
      <c r="Q336" s="15">
        <v>2300000</v>
      </c>
      <c r="R336" s="15">
        <v>1600000</v>
      </c>
      <c r="S336" s="15" t="s">
        <v>668</v>
      </c>
      <c r="T336" s="15" t="s">
        <v>668</v>
      </c>
      <c r="U336" s="15">
        <v>2019</v>
      </c>
      <c r="V336" s="15" t="s">
        <v>747</v>
      </c>
      <c r="W336" s="15">
        <v>34</v>
      </c>
      <c r="X336" s="24">
        <v>1239</v>
      </c>
      <c r="Y336" s="24">
        <v>200</v>
      </c>
      <c r="Z336" s="24">
        <v>258</v>
      </c>
      <c r="AA336" s="24">
        <v>250</v>
      </c>
      <c r="AB336" s="24">
        <v>369</v>
      </c>
      <c r="AC336" s="24">
        <v>369</v>
      </c>
    </row>
    <row r="337" spans="1:29" x14ac:dyDescent="0.25">
      <c r="A337" s="15" t="s">
        <v>335</v>
      </c>
      <c r="B337" s="15" t="s">
        <v>335</v>
      </c>
      <c r="C337" s="15" t="s">
        <v>479</v>
      </c>
      <c r="D337" s="15" t="s">
        <v>219</v>
      </c>
      <c r="E337" s="15" t="s">
        <v>192</v>
      </c>
      <c r="F337" s="15" t="s">
        <v>212</v>
      </c>
      <c r="G337" s="15" t="s">
        <v>384</v>
      </c>
      <c r="H337" s="15" t="s">
        <v>176</v>
      </c>
      <c r="I337" s="15" t="s">
        <v>213</v>
      </c>
      <c r="J337" s="15" t="s">
        <v>116</v>
      </c>
      <c r="K337" s="15" t="s">
        <v>117</v>
      </c>
      <c r="L337" s="15" t="s">
        <v>345</v>
      </c>
      <c r="M337" s="27">
        <v>43616</v>
      </c>
      <c r="N337" s="27">
        <v>43708</v>
      </c>
      <c r="O337" s="51">
        <v>2019</v>
      </c>
      <c r="P337" s="27">
        <v>44104</v>
      </c>
      <c r="Q337" s="15">
        <v>2300000</v>
      </c>
      <c r="R337" s="15">
        <v>1600000</v>
      </c>
      <c r="S337" s="15" t="s">
        <v>668</v>
      </c>
      <c r="T337" s="15" t="s">
        <v>668</v>
      </c>
      <c r="U337" s="15">
        <v>2019</v>
      </c>
      <c r="V337" s="15" t="s">
        <v>747</v>
      </c>
      <c r="W337" s="15">
        <v>109</v>
      </c>
      <c r="X337" s="24">
        <v>1800</v>
      </c>
      <c r="Y337" s="24">
        <v>300</v>
      </c>
      <c r="Z337" s="24">
        <v>307</v>
      </c>
      <c r="AA337" s="24">
        <v>357</v>
      </c>
      <c r="AB337" s="24">
        <v>524</v>
      </c>
      <c r="AC337" s="24">
        <v>524</v>
      </c>
    </row>
    <row r="338" spans="1:29" x14ac:dyDescent="0.25">
      <c r="A338" s="15" t="s">
        <v>335</v>
      </c>
      <c r="B338" s="15" t="s">
        <v>335</v>
      </c>
      <c r="C338" s="15" t="s">
        <v>477</v>
      </c>
      <c r="D338" s="15" t="s">
        <v>219</v>
      </c>
      <c r="E338" s="15" t="s">
        <v>380</v>
      </c>
      <c r="F338" s="15" t="s">
        <v>212</v>
      </c>
      <c r="G338" s="15" t="s">
        <v>384</v>
      </c>
      <c r="H338" s="15" t="s">
        <v>176</v>
      </c>
      <c r="I338" s="15" t="s">
        <v>463</v>
      </c>
      <c r="J338" s="15" t="s">
        <v>51</v>
      </c>
      <c r="K338" s="15" t="s">
        <v>51</v>
      </c>
      <c r="L338" s="15" t="s">
        <v>345</v>
      </c>
      <c r="M338" s="27">
        <v>43585</v>
      </c>
      <c r="N338" s="27">
        <v>43708</v>
      </c>
      <c r="O338" s="51">
        <v>2019</v>
      </c>
      <c r="P338" s="27">
        <v>44104</v>
      </c>
      <c r="Q338" s="15">
        <v>2300000</v>
      </c>
      <c r="R338" s="15">
        <v>1600000</v>
      </c>
      <c r="S338" s="15" t="s">
        <v>668</v>
      </c>
      <c r="T338" s="15" t="s">
        <v>668</v>
      </c>
      <c r="U338" s="15">
        <v>2019</v>
      </c>
      <c r="V338" s="15" t="s">
        <v>748</v>
      </c>
      <c r="W338" s="15">
        <v>114</v>
      </c>
      <c r="X338" s="24">
        <v>2400</v>
      </c>
      <c r="Y338" s="24">
        <v>400</v>
      </c>
      <c r="Z338" s="24">
        <v>499</v>
      </c>
      <c r="AA338" s="24">
        <v>484</v>
      </c>
      <c r="AB338" s="24">
        <v>716</v>
      </c>
      <c r="AC338" s="24">
        <v>716</v>
      </c>
    </row>
    <row r="339" spans="1:29" x14ac:dyDescent="0.25">
      <c r="A339" s="15" t="s">
        <v>335</v>
      </c>
      <c r="B339" s="15" t="s">
        <v>335</v>
      </c>
      <c r="C339" s="15" t="s">
        <v>477</v>
      </c>
      <c r="D339" s="15" t="s">
        <v>219</v>
      </c>
      <c r="E339" s="15" t="s">
        <v>192</v>
      </c>
      <c r="F339" s="15" t="s">
        <v>212</v>
      </c>
      <c r="G339" s="15" t="s">
        <v>384</v>
      </c>
      <c r="H339" s="15" t="s">
        <v>176</v>
      </c>
      <c r="I339" s="15" t="s">
        <v>463</v>
      </c>
      <c r="J339" s="15" t="s">
        <v>51</v>
      </c>
      <c r="K339" s="15" t="s">
        <v>51</v>
      </c>
      <c r="L339" s="15" t="s">
        <v>345</v>
      </c>
      <c r="M339" s="27">
        <v>43465</v>
      </c>
      <c r="N339" s="27">
        <v>43555</v>
      </c>
      <c r="O339" s="51">
        <v>2019</v>
      </c>
      <c r="P339" s="27">
        <v>44104</v>
      </c>
      <c r="Q339" s="15">
        <v>2300000</v>
      </c>
      <c r="R339" s="15">
        <v>1600000</v>
      </c>
      <c r="S339" s="15" t="s">
        <v>668</v>
      </c>
      <c r="T339" s="15" t="s">
        <v>668</v>
      </c>
      <c r="U339" s="15">
        <v>2019</v>
      </c>
      <c r="V339" s="15" t="s">
        <v>748</v>
      </c>
      <c r="W339" s="15">
        <v>20</v>
      </c>
      <c r="X339" s="24">
        <v>3000</v>
      </c>
      <c r="Y339" s="24">
        <v>500</v>
      </c>
      <c r="Z339" s="24">
        <v>511</v>
      </c>
      <c r="AA339" s="24">
        <v>530</v>
      </c>
      <c r="AB339" s="24">
        <v>1101</v>
      </c>
      <c r="AC339" s="24">
        <v>1101</v>
      </c>
    </row>
    <row r="340" spans="1:29" x14ac:dyDescent="0.25">
      <c r="A340" s="15" t="s">
        <v>335</v>
      </c>
      <c r="B340" s="15" t="s">
        <v>335</v>
      </c>
      <c r="C340" s="15" t="s">
        <v>477</v>
      </c>
      <c r="D340" s="15" t="s">
        <v>219</v>
      </c>
      <c r="E340" s="15" t="s">
        <v>192</v>
      </c>
      <c r="F340" s="15" t="s">
        <v>212</v>
      </c>
      <c r="G340" s="15" t="s">
        <v>384</v>
      </c>
      <c r="H340" s="15" t="s">
        <v>176</v>
      </c>
      <c r="I340" s="15" t="s">
        <v>463</v>
      </c>
      <c r="J340" s="15" t="s">
        <v>51</v>
      </c>
      <c r="K340" s="15" t="s">
        <v>51</v>
      </c>
      <c r="L340" s="15" t="s">
        <v>345</v>
      </c>
      <c r="M340" s="27">
        <v>43465</v>
      </c>
      <c r="N340" s="27">
        <v>43585</v>
      </c>
      <c r="O340" s="51">
        <v>2019</v>
      </c>
      <c r="P340" s="27">
        <v>44104</v>
      </c>
      <c r="Q340" s="15">
        <v>2300000</v>
      </c>
      <c r="R340" s="15">
        <v>1600000</v>
      </c>
      <c r="S340" s="15" t="s">
        <v>668</v>
      </c>
      <c r="T340" s="15" t="s">
        <v>668</v>
      </c>
      <c r="U340" s="15">
        <v>2019</v>
      </c>
      <c r="V340" s="15" t="s">
        <v>748</v>
      </c>
      <c r="W340" s="15">
        <v>32</v>
      </c>
      <c r="X340" s="24">
        <v>3000</v>
      </c>
      <c r="Y340" s="24">
        <v>500</v>
      </c>
      <c r="Z340" s="24">
        <v>511</v>
      </c>
      <c r="AA340" s="24">
        <v>530</v>
      </c>
      <c r="AB340" s="24">
        <v>1101</v>
      </c>
      <c r="AC340" s="24">
        <v>1101</v>
      </c>
    </row>
    <row r="341" spans="1:29" x14ac:dyDescent="0.25">
      <c r="A341" s="15" t="s">
        <v>335</v>
      </c>
      <c r="B341" s="15" t="s">
        <v>335</v>
      </c>
      <c r="C341" s="15" t="s">
        <v>477</v>
      </c>
      <c r="D341" s="15" t="s">
        <v>219</v>
      </c>
      <c r="E341" s="15" t="s">
        <v>192</v>
      </c>
      <c r="F341" s="15" t="s">
        <v>212</v>
      </c>
      <c r="G341" s="15" t="s">
        <v>384</v>
      </c>
      <c r="H341" s="15" t="s">
        <v>176</v>
      </c>
      <c r="I341" s="15" t="s">
        <v>463</v>
      </c>
      <c r="J341" s="15" t="s">
        <v>51</v>
      </c>
      <c r="K341" s="15" t="s">
        <v>51</v>
      </c>
      <c r="L341" s="15" t="s">
        <v>345</v>
      </c>
      <c r="M341" s="27">
        <v>43465</v>
      </c>
      <c r="N341" s="27">
        <v>43585</v>
      </c>
      <c r="O341" s="51">
        <v>2019</v>
      </c>
      <c r="P341" s="27">
        <v>44104</v>
      </c>
      <c r="Q341" s="15">
        <v>2300000</v>
      </c>
      <c r="R341" s="15">
        <v>1600000</v>
      </c>
      <c r="S341" s="15" t="s">
        <v>668</v>
      </c>
      <c r="T341" s="15" t="s">
        <v>668</v>
      </c>
      <c r="U341" s="15">
        <v>2019</v>
      </c>
      <c r="V341" s="15" t="s">
        <v>748</v>
      </c>
      <c r="W341" s="15">
        <v>33</v>
      </c>
      <c r="X341" s="24">
        <v>3043</v>
      </c>
      <c r="Y341" s="24">
        <v>500</v>
      </c>
      <c r="Z341" s="24">
        <v>633</v>
      </c>
      <c r="AA341" s="24">
        <v>614</v>
      </c>
      <c r="AB341" s="24">
        <v>907</v>
      </c>
      <c r="AC341" s="24">
        <v>907</v>
      </c>
    </row>
    <row r="342" spans="1:29" x14ac:dyDescent="0.25">
      <c r="A342" s="15" t="s">
        <v>335</v>
      </c>
      <c r="B342" s="15" t="s">
        <v>335</v>
      </c>
      <c r="C342" s="15" t="s">
        <v>477</v>
      </c>
      <c r="D342" s="15" t="s">
        <v>219</v>
      </c>
      <c r="E342" s="15" t="s">
        <v>192</v>
      </c>
      <c r="F342" s="15" t="s">
        <v>212</v>
      </c>
      <c r="G342" s="15" t="s">
        <v>384</v>
      </c>
      <c r="H342" s="15" t="s">
        <v>176</v>
      </c>
      <c r="I342" s="15" t="s">
        <v>463</v>
      </c>
      <c r="J342" s="15" t="s">
        <v>116</v>
      </c>
      <c r="K342" s="15" t="s">
        <v>117</v>
      </c>
      <c r="L342" s="15" t="s">
        <v>345</v>
      </c>
      <c r="M342" s="27">
        <v>43616</v>
      </c>
      <c r="N342" s="27">
        <v>43708</v>
      </c>
      <c r="O342" s="51">
        <v>2019</v>
      </c>
      <c r="P342" s="27">
        <v>44104</v>
      </c>
      <c r="Q342" s="15">
        <v>2300000</v>
      </c>
      <c r="R342" s="15">
        <v>1600000</v>
      </c>
      <c r="S342" s="15" t="s">
        <v>668</v>
      </c>
      <c r="T342" s="15" t="s">
        <v>668</v>
      </c>
      <c r="U342" s="15">
        <v>2019</v>
      </c>
      <c r="V342" s="15" t="s">
        <v>748</v>
      </c>
      <c r="W342" s="15">
        <v>108</v>
      </c>
      <c r="X342" s="24">
        <v>4800</v>
      </c>
      <c r="Y342" s="24">
        <v>800</v>
      </c>
      <c r="Z342" s="24">
        <v>847</v>
      </c>
      <c r="AA342" s="24">
        <v>893</v>
      </c>
      <c r="AB342" s="24">
        <v>1528</v>
      </c>
      <c r="AC342" s="24">
        <v>1528</v>
      </c>
    </row>
    <row r="343" spans="1:29" x14ac:dyDescent="0.25">
      <c r="A343" s="15" t="s">
        <v>204</v>
      </c>
      <c r="B343" s="15" t="s">
        <v>205</v>
      </c>
      <c r="C343" s="15" t="s">
        <v>479</v>
      </c>
      <c r="D343" s="15" t="s">
        <v>207</v>
      </c>
      <c r="E343" s="15" t="s">
        <v>191</v>
      </c>
      <c r="F343" s="15" t="s">
        <v>212</v>
      </c>
      <c r="G343" s="15" t="s">
        <v>384</v>
      </c>
      <c r="H343" s="15" t="s">
        <v>176</v>
      </c>
      <c r="I343" s="15" t="s">
        <v>213</v>
      </c>
      <c r="J343" s="15" t="s">
        <v>34</v>
      </c>
      <c r="K343" s="15" t="s">
        <v>136</v>
      </c>
      <c r="L343" s="15" t="s">
        <v>345</v>
      </c>
      <c r="M343" s="27">
        <v>43616</v>
      </c>
      <c r="N343" s="27">
        <v>43616</v>
      </c>
      <c r="O343" s="51">
        <v>2019</v>
      </c>
      <c r="P343" s="27">
        <v>44104</v>
      </c>
      <c r="Q343" s="15">
        <v>2300000</v>
      </c>
      <c r="R343" s="15">
        <v>1600000</v>
      </c>
      <c r="S343" s="15" t="s">
        <v>668</v>
      </c>
      <c r="T343" s="15" t="s">
        <v>668</v>
      </c>
      <c r="U343" s="15">
        <v>2019</v>
      </c>
      <c r="V343" s="15" t="s">
        <v>747</v>
      </c>
      <c r="W343" s="15">
        <v>37</v>
      </c>
      <c r="X343" s="24">
        <v>1304</v>
      </c>
      <c r="Y343" s="24">
        <v>200</v>
      </c>
      <c r="Z343" s="24">
        <v>271</v>
      </c>
      <c r="AA343" s="24">
        <v>263</v>
      </c>
      <c r="AB343" s="24">
        <v>389</v>
      </c>
      <c r="AC343" s="24">
        <v>389</v>
      </c>
    </row>
    <row r="344" spans="1:29" x14ac:dyDescent="0.25">
      <c r="A344" s="15" t="s">
        <v>204</v>
      </c>
      <c r="B344" s="15" t="s">
        <v>205</v>
      </c>
      <c r="C344" s="15" t="s">
        <v>479</v>
      </c>
      <c r="D344" s="15" t="s">
        <v>207</v>
      </c>
      <c r="E344" s="15" t="s">
        <v>381</v>
      </c>
      <c r="F344" s="15" t="s">
        <v>212</v>
      </c>
      <c r="G344" s="15" t="s">
        <v>385</v>
      </c>
      <c r="H344" s="15" t="s">
        <v>176</v>
      </c>
      <c r="I344" s="15" t="s">
        <v>213</v>
      </c>
      <c r="J344" s="15" t="s">
        <v>34</v>
      </c>
      <c r="K344" s="15" t="s">
        <v>136</v>
      </c>
      <c r="L344" s="15" t="s">
        <v>345</v>
      </c>
      <c r="M344" s="27">
        <v>43708</v>
      </c>
      <c r="N344" s="27">
        <v>43708</v>
      </c>
      <c r="O344" s="51">
        <v>2019</v>
      </c>
      <c r="P344" s="27">
        <v>44104</v>
      </c>
      <c r="Q344" s="15">
        <v>2300000</v>
      </c>
      <c r="R344" s="15">
        <v>1600000</v>
      </c>
      <c r="S344" s="15" t="s">
        <v>668</v>
      </c>
      <c r="T344" s="15" t="s">
        <v>668</v>
      </c>
      <c r="U344" s="15">
        <v>2019</v>
      </c>
      <c r="V344" s="15" t="s">
        <v>747</v>
      </c>
      <c r="W344" s="15">
        <v>101</v>
      </c>
      <c r="X344" s="24">
        <v>2838</v>
      </c>
      <c r="Y344" s="24">
        <v>473</v>
      </c>
      <c r="Z344" s="24">
        <v>667</v>
      </c>
      <c r="AA344" s="24">
        <v>682</v>
      </c>
      <c r="AB344" s="24">
        <v>754</v>
      </c>
      <c r="AC344" s="24">
        <v>754</v>
      </c>
    </row>
    <row r="345" spans="1:29" x14ac:dyDescent="0.25">
      <c r="A345" s="15" t="s">
        <v>204</v>
      </c>
      <c r="B345" s="15" t="s">
        <v>205</v>
      </c>
      <c r="C345" s="15" t="s">
        <v>477</v>
      </c>
      <c r="D345" s="15" t="s">
        <v>207</v>
      </c>
      <c r="E345" s="15" t="s">
        <v>380</v>
      </c>
      <c r="F345" s="15" t="s">
        <v>212</v>
      </c>
      <c r="G345" s="15" t="s">
        <v>384</v>
      </c>
      <c r="H345" s="15" t="s">
        <v>177</v>
      </c>
      <c r="I345" s="15" t="s">
        <v>213</v>
      </c>
      <c r="J345" s="15" t="s">
        <v>58</v>
      </c>
      <c r="K345" s="15" t="s">
        <v>102</v>
      </c>
      <c r="L345" s="15" t="s">
        <v>345</v>
      </c>
      <c r="M345" s="27">
        <v>43616</v>
      </c>
      <c r="N345" s="27">
        <v>43616</v>
      </c>
      <c r="O345" s="51">
        <v>2019</v>
      </c>
      <c r="P345" s="27">
        <v>44104</v>
      </c>
      <c r="Q345" s="15">
        <v>2300000</v>
      </c>
      <c r="R345" s="15">
        <v>1600000</v>
      </c>
      <c r="S345" s="15" t="s">
        <v>668</v>
      </c>
      <c r="T345" s="15" t="s">
        <v>668</v>
      </c>
      <c r="U345" s="15">
        <v>2019</v>
      </c>
      <c r="V345" s="15" t="s">
        <v>748</v>
      </c>
      <c r="W345" s="15">
        <v>38</v>
      </c>
      <c r="X345" s="24">
        <v>2400</v>
      </c>
      <c r="Y345" s="24">
        <v>400</v>
      </c>
      <c r="Z345" s="24">
        <v>499</v>
      </c>
      <c r="AA345" s="24">
        <v>484</v>
      </c>
      <c r="AB345" s="24">
        <v>716</v>
      </c>
      <c r="AC345" s="24">
        <v>716</v>
      </c>
    </row>
    <row r="346" spans="1:29" x14ac:dyDescent="0.25">
      <c r="A346" s="15" t="s">
        <v>204</v>
      </c>
      <c r="B346" s="15" t="s">
        <v>205</v>
      </c>
      <c r="C346" s="15" t="s">
        <v>477</v>
      </c>
      <c r="D346" s="15" t="s">
        <v>207</v>
      </c>
      <c r="E346" s="15" t="s">
        <v>380</v>
      </c>
      <c r="F346" s="15" t="s">
        <v>212</v>
      </c>
      <c r="G346" s="15" t="s">
        <v>385</v>
      </c>
      <c r="H346" s="15" t="s">
        <v>114</v>
      </c>
      <c r="I346" s="15" t="s">
        <v>213</v>
      </c>
      <c r="J346" s="15" t="s">
        <v>33</v>
      </c>
      <c r="K346" s="15" t="s">
        <v>140</v>
      </c>
      <c r="L346" s="15" t="s">
        <v>345</v>
      </c>
      <c r="M346" s="27">
        <v>44043</v>
      </c>
      <c r="N346" s="27">
        <v>44043</v>
      </c>
      <c r="O346" s="51">
        <v>2020</v>
      </c>
      <c r="P346" s="27">
        <v>44104</v>
      </c>
      <c r="Q346" s="15">
        <v>2200000</v>
      </c>
      <c r="R346" s="15">
        <v>1400000</v>
      </c>
      <c r="S346" s="15" t="s">
        <v>201</v>
      </c>
      <c r="T346" s="15" t="s">
        <v>201</v>
      </c>
      <c r="U346" s="15">
        <v>2020</v>
      </c>
      <c r="V346" s="15" t="s">
        <v>748</v>
      </c>
      <c r="W346" s="15">
        <v>488</v>
      </c>
      <c r="X346" s="24">
        <v>1800</v>
      </c>
      <c r="Y346" s="24">
        <v>300</v>
      </c>
      <c r="Z346" s="24">
        <v>337</v>
      </c>
      <c r="AA346" s="24">
        <v>319</v>
      </c>
      <c r="AB346" s="24">
        <v>587</v>
      </c>
      <c r="AC346" s="24">
        <v>587</v>
      </c>
    </row>
    <row r="347" spans="1:29" x14ac:dyDescent="0.25">
      <c r="A347" s="15" t="s">
        <v>204</v>
      </c>
      <c r="B347" s="15" t="s">
        <v>205</v>
      </c>
      <c r="C347" s="15" t="s">
        <v>477</v>
      </c>
      <c r="D347" s="15" t="s">
        <v>207</v>
      </c>
      <c r="E347" s="15" t="s">
        <v>380</v>
      </c>
      <c r="F347" s="15" t="s">
        <v>212</v>
      </c>
      <c r="G347" s="15" t="s">
        <v>892</v>
      </c>
      <c r="H347" s="15" t="s">
        <v>114</v>
      </c>
      <c r="I347" s="15" t="s">
        <v>213</v>
      </c>
      <c r="J347" s="15" t="s">
        <v>142</v>
      </c>
      <c r="K347" s="15" t="s">
        <v>152</v>
      </c>
      <c r="L347" s="15" t="s">
        <v>345</v>
      </c>
      <c r="M347" s="27">
        <v>44012</v>
      </c>
      <c r="N347" s="27">
        <v>44012</v>
      </c>
      <c r="O347" s="51">
        <v>2020</v>
      </c>
      <c r="P347" s="27">
        <v>44104</v>
      </c>
      <c r="Q347" s="15">
        <v>2200000</v>
      </c>
      <c r="R347" s="15">
        <v>1400000</v>
      </c>
      <c r="S347" s="15" t="s">
        <v>201</v>
      </c>
      <c r="T347" s="15" t="s">
        <v>201</v>
      </c>
      <c r="U347" s="15">
        <v>2020</v>
      </c>
      <c r="V347" s="15" t="s">
        <v>748</v>
      </c>
      <c r="W347" s="15">
        <v>486</v>
      </c>
      <c r="X347" s="24">
        <v>3600</v>
      </c>
      <c r="Y347" s="24">
        <v>600</v>
      </c>
      <c r="Z347" s="24">
        <v>693</v>
      </c>
      <c r="AA347" s="24">
        <v>621</v>
      </c>
      <c r="AB347" s="24">
        <v>1206</v>
      </c>
      <c r="AC347" s="24">
        <v>1206</v>
      </c>
    </row>
    <row r="348" spans="1:29" x14ac:dyDescent="0.25">
      <c r="A348" s="15" t="s">
        <v>204</v>
      </c>
      <c r="B348" s="15" t="s">
        <v>205</v>
      </c>
      <c r="C348" s="15" t="s">
        <v>477</v>
      </c>
      <c r="D348" s="15" t="s">
        <v>207</v>
      </c>
      <c r="E348" s="15" t="s">
        <v>192</v>
      </c>
      <c r="F348" s="15" t="s">
        <v>212</v>
      </c>
      <c r="G348" s="15" t="s">
        <v>384</v>
      </c>
      <c r="H348" s="15" t="s">
        <v>114</v>
      </c>
      <c r="I348" s="15" t="s">
        <v>213</v>
      </c>
      <c r="J348" s="15" t="s">
        <v>134</v>
      </c>
      <c r="K348" s="15" t="s">
        <v>32</v>
      </c>
      <c r="L348" s="15" t="s">
        <v>345</v>
      </c>
      <c r="M348" s="27">
        <v>43769</v>
      </c>
      <c r="N348" s="27">
        <v>43769</v>
      </c>
      <c r="O348" s="51">
        <v>2019</v>
      </c>
      <c r="P348" s="27">
        <v>44104</v>
      </c>
      <c r="Q348" s="15">
        <v>2300000</v>
      </c>
      <c r="R348" s="15">
        <v>1600000</v>
      </c>
      <c r="S348" s="15" t="s">
        <v>668</v>
      </c>
      <c r="T348" s="15" t="s">
        <v>668</v>
      </c>
      <c r="U348" s="15">
        <v>2019</v>
      </c>
      <c r="V348" s="15" t="s">
        <v>748</v>
      </c>
      <c r="W348" s="15">
        <v>125</v>
      </c>
      <c r="X348" s="24">
        <v>3000</v>
      </c>
      <c r="Y348" s="24">
        <v>500</v>
      </c>
      <c r="Z348" s="24">
        <v>624</v>
      </c>
      <c r="AA348" s="24">
        <v>605</v>
      </c>
      <c r="AB348" s="24">
        <v>895</v>
      </c>
      <c r="AC348" s="24">
        <v>895</v>
      </c>
    </row>
    <row r="349" spans="1:29" x14ac:dyDescent="0.25">
      <c r="A349" s="15" t="s">
        <v>204</v>
      </c>
      <c r="B349" s="15" t="s">
        <v>205</v>
      </c>
      <c r="C349" s="15" t="s">
        <v>477</v>
      </c>
      <c r="D349" s="15" t="s">
        <v>207</v>
      </c>
      <c r="E349" s="15" t="s">
        <v>192</v>
      </c>
      <c r="F349" s="15" t="s">
        <v>212</v>
      </c>
      <c r="G349" s="15" t="s">
        <v>385</v>
      </c>
      <c r="H349" s="15" t="s">
        <v>114</v>
      </c>
      <c r="I349" s="15" t="s">
        <v>213</v>
      </c>
      <c r="J349" s="15" t="s">
        <v>142</v>
      </c>
      <c r="K349" s="15" t="s">
        <v>38</v>
      </c>
      <c r="L349" s="15" t="s">
        <v>345</v>
      </c>
      <c r="M349" s="27">
        <v>43799</v>
      </c>
      <c r="N349" s="27">
        <v>43799</v>
      </c>
      <c r="O349" s="51">
        <v>2019</v>
      </c>
      <c r="P349" s="27">
        <v>44104</v>
      </c>
      <c r="Q349" s="15">
        <v>2300000</v>
      </c>
      <c r="R349" s="15">
        <v>1600000</v>
      </c>
      <c r="S349" s="15" t="s">
        <v>668</v>
      </c>
      <c r="T349" s="15" t="s">
        <v>668</v>
      </c>
      <c r="U349" s="15">
        <v>2019</v>
      </c>
      <c r="V349" s="15" t="s">
        <v>748</v>
      </c>
      <c r="W349" s="15">
        <v>210</v>
      </c>
      <c r="X349" s="24">
        <v>2700</v>
      </c>
      <c r="Y349" s="24">
        <v>450</v>
      </c>
      <c r="Z349" s="24">
        <v>562</v>
      </c>
      <c r="AA349" s="24">
        <v>545</v>
      </c>
      <c r="AB349" s="24">
        <v>805</v>
      </c>
      <c r="AC349" s="24">
        <v>805</v>
      </c>
    </row>
    <row r="350" spans="1:29" x14ac:dyDescent="0.25">
      <c r="A350" s="15" t="s">
        <v>204</v>
      </c>
      <c r="B350" s="15" t="s">
        <v>205</v>
      </c>
      <c r="C350" s="15" t="s">
        <v>477</v>
      </c>
      <c r="D350" s="15" t="s">
        <v>207</v>
      </c>
      <c r="E350" s="15" t="s">
        <v>192</v>
      </c>
      <c r="F350" s="15" t="s">
        <v>212</v>
      </c>
      <c r="G350" s="15" t="s">
        <v>385</v>
      </c>
      <c r="H350" s="15" t="s">
        <v>114</v>
      </c>
      <c r="I350" s="15" t="s">
        <v>213</v>
      </c>
      <c r="J350" s="15" t="s">
        <v>137</v>
      </c>
      <c r="K350" s="15" t="s">
        <v>138</v>
      </c>
      <c r="L350" s="15" t="s">
        <v>345</v>
      </c>
      <c r="M350" s="27">
        <v>43646</v>
      </c>
      <c r="N350" s="27">
        <v>43646</v>
      </c>
      <c r="O350" s="51">
        <v>2019</v>
      </c>
      <c r="P350" s="27">
        <v>44104</v>
      </c>
      <c r="Q350" s="15">
        <v>2300000</v>
      </c>
      <c r="R350" s="15">
        <v>1600000</v>
      </c>
      <c r="S350" s="15" t="s">
        <v>668</v>
      </c>
      <c r="T350" s="15" t="s">
        <v>668</v>
      </c>
      <c r="U350" s="15">
        <v>2019</v>
      </c>
      <c r="V350" s="15" t="s">
        <v>748</v>
      </c>
      <c r="W350" s="15">
        <v>46</v>
      </c>
      <c r="X350" s="24">
        <v>2100</v>
      </c>
      <c r="Y350" s="24">
        <v>350</v>
      </c>
      <c r="Z350" s="24">
        <v>437</v>
      </c>
      <c r="AA350" s="24">
        <v>424</v>
      </c>
      <c r="AB350" s="24">
        <v>626</v>
      </c>
      <c r="AC350" s="24">
        <v>626</v>
      </c>
    </row>
    <row r="351" spans="1:29" x14ac:dyDescent="0.25">
      <c r="A351" s="15" t="s">
        <v>204</v>
      </c>
      <c r="B351" s="15" t="s">
        <v>205</v>
      </c>
      <c r="C351" s="15" t="s">
        <v>477</v>
      </c>
      <c r="D351" s="15" t="s">
        <v>207</v>
      </c>
      <c r="E351" s="15" t="s">
        <v>192</v>
      </c>
      <c r="F351" s="15" t="s">
        <v>212</v>
      </c>
      <c r="G351" s="15" t="s">
        <v>385</v>
      </c>
      <c r="H351" s="15" t="s">
        <v>114</v>
      </c>
      <c r="I351" s="15" t="s">
        <v>213</v>
      </c>
      <c r="J351" s="15" t="s">
        <v>137</v>
      </c>
      <c r="K351" s="15" t="s">
        <v>138</v>
      </c>
      <c r="L351" s="15" t="s">
        <v>345</v>
      </c>
      <c r="M351" s="27">
        <v>43646</v>
      </c>
      <c r="N351" s="27">
        <v>43646</v>
      </c>
      <c r="O351" s="51">
        <v>2019</v>
      </c>
      <c r="P351" s="27">
        <v>44104</v>
      </c>
      <c r="Q351" s="15">
        <v>2300000</v>
      </c>
      <c r="R351" s="15">
        <v>1600000</v>
      </c>
      <c r="S351" s="15" t="s">
        <v>668</v>
      </c>
      <c r="T351" s="15" t="s">
        <v>668</v>
      </c>
      <c r="U351" s="15">
        <v>2019</v>
      </c>
      <c r="V351" s="15" t="s">
        <v>748</v>
      </c>
      <c r="W351" s="15">
        <v>47</v>
      </c>
      <c r="X351" s="24">
        <v>720</v>
      </c>
      <c r="Y351" s="24">
        <v>120</v>
      </c>
      <c r="Z351" s="24">
        <v>150</v>
      </c>
      <c r="AA351" s="24">
        <v>145</v>
      </c>
      <c r="AB351" s="24">
        <v>215</v>
      </c>
      <c r="AC351" s="24">
        <v>215</v>
      </c>
    </row>
    <row r="352" spans="1:29" x14ac:dyDescent="0.25">
      <c r="A352" s="15" t="s">
        <v>204</v>
      </c>
      <c r="B352" s="15" t="s">
        <v>205</v>
      </c>
      <c r="C352" s="15" t="s">
        <v>477</v>
      </c>
      <c r="D352" s="15" t="s">
        <v>207</v>
      </c>
      <c r="E352" s="15" t="s">
        <v>192</v>
      </c>
      <c r="F352" s="15" t="s">
        <v>212</v>
      </c>
      <c r="G352" s="15" t="s">
        <v>385</v>
      </c>
      <c r="H352" s="15" t="s">
        <v>114</v>
      </c>
      <c r="I352" s="15" t="s">
        <v>213</v>
      </c>
      <c r="J352" s="15" t="s">
        <v>34</v>
      </c>
      <c r="K352" s="15" t="s">
        <v>136</v>
      </c>
      <c r="L352" s="15" t="s">
        <v>345</v>
      </c>
      <c r="M352" s="27">
        <v>43646</v>
      </c>
      <c r="N352" s="27">
        <v>43646</v>
      </c>
      <c r="O352" s="51">
        <v>2019</v>
      </c>
      <c r="P352" s="27">
        <v>44104</v>
      </c>
      <c r="Q352" s="15">
        <v>2300000</v>
      </c>
      <c r="R352" s="15">
        <v>1600000</v>
      </c>
      <c r="S352" s="15" t="s">
        <v>668</v>
      </c>
      <c r="T352" s="15" t="s">
        <v>668</v>
      </c>
      <c r="U352" s="15">
        <v>2019</v>
      </c>
      <c r="V352" s="15" t="s">
        <v>748</v>
      </c>
      <c r="W352" s="15">
        <v>45</v>
      </c>
      <c r="X352" s="24">
        <v>2400</v>
      </c>
      <c r="Y352" s="24">
        <v>400</v>
      </c>
      <c r="Z352" s="24">
        <v>499</v>
      </c>
      <c r="AA352" s="24">
        <v>484</v>
      </c>
      <c r="AB352" s="24">
        <v>716</v>
      </c>
      <c r="AC352" s="24">
        <v>716</v>
      </c>
    </row>
    <row r="353" spans="1:29" x14ac:dyDescent="0.25">
      <c r="A353" s="15" t="s">
        <v>204</v>
      </c>
      <c r="B353" s="15" t="s">
        <v>205</v>
      </c>
      <c r="C353" s="15" t="s">
        <v>477</v>
      </c>
      <c r="D353" s="15" t="s">
        <v>207</v>
      </c>
      <c r="E353" s="15" t="s">
        <v>192</v>
      </c>
      <c r="F353" s="15" t="s">
        <v>212</v>
      </c>
      <c r="G353" s="15" t="s">
        <v>385</v>
      </c>
      <c r="H353" s="15" t="s">
        <v>114</v>
      </c>
      <c r="I353" s="15" t="s">
        <v>213</v>
      </c>
      <c r="J353" s="15" t="s">
        <v>34</v>
      </c>
      <c r="K353" s="15" t="s">
        <v>136</v>
      </c>
      <c r="L353" s="15" t="s">
        <v>345</v>
      </c>
      <c r="M353" s="27">
        <v>43738</v>
      </c>
      <c r="N353" s="27">
        <v>43738</v>
      </c>
      <c r="O353" s="51">
        <v>2019</v>
      </c>
      <c r="P353" s="27">
        <v>44104</v>
      </c>
      <c r="Q353" s="15">
        <v>2300000</v>
      </c>
      <c r="R353" s="15">
        <v>1600000</v>
      </c>
      <c r="S353" s="15" t="s">
        <v>668</v>
      </c>
      <c r="T353" s="15" t="s">
        <v>668</v>
      </c>
      <c r="U353" s="15">
        <v>2019</v>
      </c>
      <c r="V353" s="15" t="s">
        <v>748</v>
      </c>
      <c r="W353" s="15">
        <v>124</v>
      </c>
      <c r="X353" s="24">
        <v>606</v>
      </c>
      <c r="Y353" s="24">
        <v>101</v>
      </c>
      <c r="Z353" s="24">
        <v>126</v>
      </c>
      <c r="AA353" s="24">
        <v>122</v>
      </c>
      <c r="AB353" s="24">
        <v>181</v>
      </c>
      <c r="AC353" s="24">
        <v>181</v>
      </c>
    </row>
    <row r="354" spans="1:29" x14ac:dyDescent="0.25">
      <c r="A354" s="15" t="s">
        <v>204</v>
      </c>
      <c r="B354" s="15" t="s">
        <v>205</v>
      </c>
      <c r="C354" s="15" t="s">
        <v>477</v>
      </c>
      <c r="D354" s="15" t="s">
        <v>207</v>
      </c>
      <c r="E354" s="15" t="s">
        <v>192</v>
      </c>
      <c r="F354" s="15" t="s">
        <v>212</v>
      </c>
      <c r="G354" s="15" t="s">
        <v>385</v>
      </c>
      <c r="H354" s="15" t="s">
        <v>114</v>
      </c>
      <c r="I354" s="15" t="s">
        <v>213</v>
      </c>
      <c r="J354" s="15" t="s">
        <v>34</v>
      </c>
      <c r="K354" s="15" t="s">
        <v>136</v>
      </c>
      <c r="L354" s="15" t="s">
        <v>345</v>
      </c>
      <c r="M354" s="27">
        <v>43769</v>
      </c>
      <c r="N354" s="27">
        <v>43769</v>
      </c>
      <c r="O354" s="51">
        <v>2019</v>
      </c>
      <c r="P354" s="27">
        <v>44104</v>
      </c>
      <c r="Q354" s="15">
        <v>2300000</v>
      </c>
      <c r="R354" s="15">
        <v>1600000</v>
      </c>
      <c r="S354" s="15" t="s">
        <v>668</v>
      </c>
      <c r="T354" s="15" t="s">
        <v>668</v>
      </c>
      <c r="U354" s="15">
        <v>2019</v>
      </c>
      <c r="V354" s="15" t="s">
        <v>748</v>
      </c>
      <c r="W354" s="15">
        <v>126</v>
      </c>
      <c r="X354" s="24">
        <v>1494</v>
      </c>
      <c r="Y354" s="24">
        <v>249</v>
      </c>
      <c r="Z354" s="24">
        <v>311</v>
      </c>
      <c r="AA354" s="24">
        <v>301</v>
      </c>
      <c r="AB354" s="24">
        <v>445</v>
      </c>
      <c r="AC354" s="24">
        <v>445</v>
      </c>
    </row>
    <row r="355" spans="1:29" x14ac:dyDescent="0.25">
      <c r="A355" s="15" t="s">
        <v>204</v>
      </c>
      <c r="B355" s="15" t="s">
        <v>205</v>
      </c>
      <c r="C355" s="15" t="s">
        <v>477</v>
      </c>
      <c r="D355" s="15" t="s">
        <v>207</v>
      </c>
      <c r="E355" s="15" t="s">
        <v>192</v>
      </c>
      <c r="F355" s="15" t="s">
        <v>212</v>
      </c>
      <c r="G355" s="15" t="s">
        <v>385</v>
      </c>
      <c r="H355" s="15" t="s">
        <v>114</v>
      </c>
      <c r="I355" s="15" t="s">
        <v>213</v>
      </c>
      <c r="J355" s="15" t="s">
        <v>34</v>
      </c>
      <c r="K355" s="15" t="s">
        <v>133</v>
      </c>
      <c r="L355" s="15" t="s">
        <v>345</v>
      </c>
      <c r="M355" s="27">
        <v>43646</v>
      </c>
      <c r="N355" s="27">
        <v>43646</v>
      </c>
      <c r="O355" s="51">
        <v>2019</v>
      </c>
      <c r="P355" s="27">
        <v>44104</v>
      </c>
      <c r="Q355" s="15">
        <v>2300000</v>
      </c>
      <c r="R355" s="15">
        <v>1600000</v>
      </c>
      <c r="S355" s="15" t="s">
        <v>668</v>
      </c>
      <c r="T355" s="15" t="s">
        <v>668</v>
      </c>
      <c r="U355" s="15">
        <v>2019</v>
      </c>
      <c r="V355" s="15" t="s">
        <v>748</v>
      </c>
      <c r="W355" s="15">
        <v>44</v>
      </c>
      <c r="X355" s="24">
        <v>2400</v>
      </c>
      <c r="Y355" s="24">
        <v>400</v>
      </c>
      <c r="Z355" s="24">
        <v>499</v>
      </c>
      <c r="AA355" s="24">
        <v>484</v>
      </c>
      <c r="AB355" s="24">
        <v>716</v>
      </c>
      <c r="AC355" s="24">
        <v>716</v>
      </c>
    </row>
    <row r="356" spans="1:29" x14ac:dyDescent="0.25">
      <c r="A356" s="15" t="s">
        <v>204</v>
      </c>
      <c r="B356" s="15" t="s">
        <v>205</v>
      </c>
      <c r="C356" s="15" t="s">
        <v>477</v>
      </c>
      <c r="D356" s="15" t="s">
        <v>207</v>
      </c>
      <c r="E356" s="15" t="s">
        <v>191</v>
      </c>
      <c r="F356" s="15" t="s">
        <v>212</v>
      </c>
      <c r="G356" s="15" t="s">
        <v>384</v>
      </c>
      <c r="H356" s="15" t="s">
        <v>114</v>
      </c>
      <c r="I356" s="15" t="s">
        <v>213</v>
      </c>
      <c r="J356" s="15" t="s">
        <v>142</v>
      </c>
      <c r="K356" s="15" t="s">
        <v>141</v>
      </c>
      <c r="L356" s="15" t="s">
        <v>345</v>
      </c>
      <c r="M356" s="27">
        <v>43646</v>
      </c>
      <c r="N356" s="27">
        <v>43646</v>
      </c>
      <c r="O356" s="51">
        <v>2019</v>
      </c>
      <c r="P356" s="27">
        <v>44104</v>
      </c>
      <c r="Q356" s="15">
        <v>2300000</v>
      </c>
      <c r="R356" s="15">
        <v>1600000</v>
      </c>
      <c r="S356" s="15" t="s">
        <v>668</v>
      </c>
      <c r="T356" s="15" t="s">
        <v>668</v>
      </c>
      <c r="U356" s="15">
        <v>2019</v>
      </c>
      <c r="V356" s="15" t="s">
        <v>748</v>
      </c>
      <c r="W356" s="15">
        <v>49</v>
      </c>
      <c r="X356" s="24">
        <v>366</v>
      </c>
      <c r="Y356" s="24">
        <v>61</v>
      </c>
      <c r="Z356" s="24">
        <v>76</v>
      </c>
      <c r="AA356" s="24">
        <v>74</v>
      </c>
      <c r="AB356" s="24">
        <v>109</v>
      </c>
      <c r="AC356" s="24">
        <v>109</v>
      </c>
    </row>
    <row r="357" spans="1:29" x14ac:dyDescent="0.25">
      <c r="A357" s="15" t="s">
        <v>204</v>
      </c>
      <c r="B357" s="15" t="s">
        <v>205</v>
      </c>
      <c r="C357" s="15" t="s">
        <v>477</v>
      </c>
      <c r="D357" s="15" t="s">
        <v>207</v>
      </c>
      <c r="E357" s="15" t="s">
        <v>191</v>
      </c>
      <c r="F357" s="15" t="s">
        <v>212</v>
      </c>
      <c r="G357" s="15" t="s">
        <v>384</v>
      </c>
      <c r="H357" s="15" t="s">
        <v>114</v>
      </c>
      <c r="I357" s="15" t="s">
        <v>213</v>
      </c>
      <c r="J357" s="15" t="s">
        <v>137</v>
      </c>
      <c r="K357" s="15" t="s">
        <v>138</v>
      </c>
      <c r="L357" s="15" t="s">
        <v>345</v>
      </c>
      <c r="M357" s="27">
        <v>43646</v>
      </c>
      <c r="N357" s="27">
        <v>43646</v>
      </c>
      <c r="O357" s="51">
        <v>2019</v>
      </c>
      <c r="P357" s="27">
        <v>44104</v>
      </c>
      <c r="Q357" s="15">
        <v>2300000</v>
      </c>
      <c r="R357" s="15">
        <v>1600000</v>
      </c>
      <c r="S357" s="15" t="s">
        <v>668</v>
      </c>
      <c r="T357" s="15" t="s">
        <v>668</v>
      </c>
      <c r="U357" s="15">
        <v>2019</v>
      </c>
      <c r="V357" s="15" t="s">
        <v>748</v>
      </c>
      <c r="W357" s="15">
        <v>48</v>
      </c>
      <c r="X357" s="24">
        <v>900</v>
      </c>
      <c r="Y357" s="24">
        <v>150</v>
      </c>
      <c r="Z357" s="24">
        <v>187</v>
      </c>
      <c r="AA357" s="24">
        <v>182</v>
      </c>
      <c r="AB357" s="24">
        <v>268</v>
      </c>
      <c r="AC357" s="24">
        <v>268</v>
      </c>
    </row>
    <row r="358" spans="1:29" x14ac:dyDescent="0.25">
      <c r="A358" s="15" t="s">
        <v>204</v>
      </c>
      <c r="B358" s="15" t="s">
        <v>205</v>
      </c>
      <c r="C358" s="15" t="s">
        <v>477</v>
      </c>
      <c r="D358" s="15" t="s">
        <v>207</v>
      </c>
      <c r="E358" s="15" t="s">
        <v>191</v>
      </c>
      <c r="F358" s="15" t="s">
        <v>212</v>
      </c>
      <c r="G358" s="15" t="s">
        <v>384</v>
      </c>
      <c r="H358" s="15" t="s">
        <v>114</v>
      </c>
      <c r="I358" s="15" t="s">
        <v>213</v>
      </c>
      <c r="J358" s="15" t="s">
        <v>34</v>
      </c>
      <c r="K358" s="15" t="s">
        <v>95</v>
      </c>
      <c r="L358" s="15" t="s">
        <v>345</v>
      </c>
      <c r="M358" s="27">
        <v>43646</v>
      </c>
      <c r="N358" s="27">
        <v>43646</v>
      </c>
      <c r="O358" s="51">
        <v>2019</v>
      </c>
      <c r="P358" s="27">
        <v>44104</v>
      </c>
      <c r="Q358" s="15">
        <v>2300000</v>
      </c>
      <c r="R358" s="15">
        <v>1600000</v>
      </c>
      <c r="S358" s="15" t="s">
        <v>668</v>
      </c>
      <c r="T358" s="15" t="s">
        <v>668</v>
      </c>
      <c r="U358" s="15">
        <v>2019</v>
      </c>
      <c r="V358" s="15" t="s">
        <v>748</v>
      </c>
      <c r="W358" s="15">
        <v>50</v>
      </c>
      <c r="X358" s="24">
        <v>360</v>
      </c>
      <c r="Y358" s="24">
        <v>60</v>
      </c>
      <c r="Z358" s="24">
        <v>75</v>
      </c>
      <c r="AA358" s="24">
        <v>73</v>
      </c>
      <c r="AB358" s="24">
        <v>107</v>
      </c>
      <c r="AC358" s="24">
        <v>107</v>
      </c>
    </row>
    <row r="359" spans="1:29" x14ac:dyDescent="0.25">
      <c r="A359" s="15" t="s">
        <v>204</v>
      </c>
      <c r="B359" s="15" t="s">
        <v>205</v>
      </c>
      <c r="C359" s="15" t="s">
        <v>477</v>
      </c>
      <c r="D359" s="15" t="s">
        <v>207</v>
      </c>
      <c r="E359" s="15" t="s">
        <v>191</v>
      </c>
      <c r="F359" s="15" t="s">
        <v>212</v>
      </c>
      <c r="G359" s="15" t="s">
        <v>384</v>
      </c>
      <c r="H359" s="15" t="s">
        <v>176</v>
      </c>
      <c r="I359" s="15" t="s">
        <v>213</v>
      </c>
      <c r="J359" s="15" t="s">
        <v>134</v>
      </c>
      <c r="K359" s="15" t="s">
        <v>109</v>
      </c>
      <c r="L359" s="15" t="s">
        <v>345</v>
      </c>
      <c r="M359" s="27">
        <v>43830</v>
      </c>
      <c r="N359" s="27">
        <v>43830</v>
      </c>
      <c r="O359" s="51">
        <v>2019</v>
      </c>
      <c r="P359" s="27">
        <v>44104</v>
      </c>
      <c r="Q359" s="15">
        <v>2300000</v>
      </c>
      <c r="R359" s="15">
        <v>1600000</v>
      </c>
      <c r="S359" s="15" t="s">
        <v>668</v>
      </c>
      <c r="T359" s="15" t="s">
        <v>668</v>
      </c>
      <c r="U359" s="15">
        <v>2019</v>
      </c>
      <c r="V359" s="15" t="s">
        <v>748</v>
      </c>
      <c r="W359" s="15">
        <v>225</v>
      </c>
      <c r="X359" s="24">
        <v>660</v>
      </c>
      <c r="Y359" s="24">
        <v>110</v>
      </c>
      <c r="Z359" s="24">
        <v>137</v>
      </c>
      <c r="AA359" s="24">
        <v>133</v>
      </c>
      <c r="AB359" s="24">
        <v>197</v>
      </c>
      <c r="AC359" s="24">
        <v>197</v>
      </c>
    </row>
    <row r="360" spans="1:29" x14ac:dyDescent="0.25">
      <c r="A360" s="15" t="s">
        <v>204</v>
      </c>
      <c r="B360" s="15" t="s">
        <v>205</v>
      </c>
      <c r="C360" s="15" t="s">
        <v>477</v>
      </c>
      <c r="D360" s="15" t="s">
        <v>207</v>
      </c>
      <c r="E360" s="15" t="s">
        <v>191</v>
      </c>
      <c r="F360" s="15" t="s">
        <v>212</v>
      </c>
      <c r="G360" s="15" t="s">
        <v>384</v>
      </c>
      <c r="H360" s="15" t="s">
        <v>176</v>
      </c>
      <c r="I360" s="15" t="s">
        <v>213</v>
      </c>
      <c r="J360" s="15" t="s">
        <v>34</v>
      </c>
      <c r="K360" s="15" t="s">
        <v>136</v>
      </c>
      <c r="L360" s="15" t="s">
        <v>345</v>
      </c>
      <c r="M360" s="27">
        <v>43616</v>
      </c>
      <c r="N360" s="27">
        <v>43616</v>
      </c>
      <c r="O360" s="51">
        <v>2019</v>
      </c>
      <c r="P360" s="27">
        <v>44104</v>
      </c>
      <c r="Q360" s="15">
        <v>2300000</v>
      </c>
      <c r="R360" s="15">
        <v>1600000</v>
      </c>
      <c r="S360" s="15" t="s">
        <v>668</v>
      </c>
      <c r="T360" s="15" t="s">
        <v>668</v>
      </c>
      <c r="U360" s="15">
        <v>2019</v>
      </c>
      <c r="V360" s="15" t="s">
        <v>748</v>
      </c>
      <c r="W360" s="15">
        <v>36</v>
      </c>
      <c r="X360" s="24">
        <v>1304</v>
      </c>
      <c r="Y360" s="24">
        <v>200</v>
      </c>
      <c r="Z360" s="24">
        <v>271</v>
      </c>
      <c r="AA360" s="24">
        <v>263</v>
      </c>
      <c r="AB360" s="24">
        <v>389</v>
      </c>
      <c r="AC360" s="24">
        <v>389</v>
      </c>
    </row>
    <row r="361" spans="1:29" x14ac:dyDescent="0.25">
      <c r="A361" s="15" t="s">
        <v>204</v>
      </c>
      <c r="B361" s="15" t="s">
        <v>205</v>
      </c>
      <c r="C361" s="15" t="s">
        <v>477</v>
      </c>
      <c r="D361" s="15" t="s">
        <v>207</v>
      </c>
      <c r="E361" s="15" t="s">
        <v>191</v>
      </c>
      <c r="F361" s="15" t="s">
        <v>212</v>
      </c>
      <c r="G361" s="15" t="s">
        <v>384</v>
      </c>
      <c r="H361" s="15" t="s">
        <v>176</v>
      </c>
      <c r="I361" s="15" t="s">
        <v>213</v>
      </c>
      <c r="J361" s="15" t="s">
        <v>34</v>
      </c>
      <c r="K361" s="15" t="s">
        <v>136</v>
      </c>
      <c r="L361" s="15" t="s">
        <v>345</v>
      </c>
      <c r="M361" s="27">
        <v>43769</v>
      </c>
      <c r="N361" s="27">
        <v>43769</v>
      </c>
      <c r="O361" s="51">
        <v>2019</v>
      </c>
      <c r="P361" s="27">
        <v>44104</v>
      </c>
      <c r="Q361" s="15">
        <v>2300000</v>
      </c>
      <c r="R361" s="15">
        <v>1600000</v>
      </c>
      <c r="S361" s="15" t="s">
        <v>668</v>
      </c>
      <c r="T361" s="15" t="s">
        <v>668</v>
      </c>
      <c r="U361" s="15">
        <v>2019</v>
      </c>
      <c r="V361" s="15" t="s">
        <v>748</v>
      </c>
      <c r="W361" s="15">
        <v>127</v>
      </c>
      <c r="X361" s="24">
        <v>120</v>
      </c>
      <c r="Y361" s="24">
        <v>20</v>
      </c>
      <c r="Z361" s="24">
        <v>25</v>
      </c>
      <c r="AA361" s="24">
        <v>24</v>
      </c>
      <c r="AB361" s="24">
        <v>36</v>
      </c>
      <c r="AC361" s="24">
        <v>36</v>
      </c>
    </row>
    <row r="362" spans="1:29" x14ac:dyDescent="0.25">
      <c r="A362" s="15" t="s">
        <v>204</v>
      </c>
      <c r="B362" s="15" t="s">
        <v>205</v>
      </c>
      <c r="C362" s="15" t="s">
        <v>477</v>
      </c>
      <c r="D362" s="15" t="s">
        <v>207</v>
      </c>
      <c r="E362" s="15" t="s">
        <v>191</v>
      </c>
      <c r="F362" s="15" t="s">
        <v>212</v>
      </c>
      <c r="G362" s="15" t="s">
        <v>384</v>
      </c>
      <c r="H362" s="15" t="s">
        <v>176</v>
      </c>
      <c r="I362" s="15" t="s">
        <v>213</v>
      </c>
      <c r="J362" s="15" t="s">
        <v>34</v>
      </c>
      <c r="K362" s="15" t="s">
        <v>136</v>
      </c>
      <c r="L362" s="15" t="s">
        <v>345</v>
      </c>
      <c r="M362" s="27">
        <v>43769</v>
      </c>
      <c r="N362" s="27">
        <v>43830</v>
      </c>
      <c r="O362" s="51">
        <v>2019</v>
      </c>
      <c r="P362" s="27">
        <v>44104</v>
      </c>
      <c r="Q362" s="15">
        <v>2300000</v>
      </c>
      <c r="R362" s="15">
        <v>1600000</v>
      </c>
      <c r="S362" s="15" t="s">
        <v>668</v>
      </c>
      <c r="T362" s="15" t="s">
        <v>668</v>
      </c>
      <c r="U362" s="15">
        <v>2019</v>
      </c>
      <c r="V362" s="15" t="s">
        <v>748</v>
      </c>
      <c r="W362" s="15">
        <v>223</v>
      </c>
      <c r="X362" s="24">
        <v>84</v>
      </c>
      <c r="Y362" s="24">
        <v>14</v>
      </c>
      <c r="Z362" s="24">
        <v>17</v>
      </c>
      <c r="AA362" s="24">
        <v>17</v>
      </c>
      <c r="AB362" s="24">
        <v>25</v>
      </c>
      <c r="AC362" s="24">
        <v>25</v>
      </c>
    </row>
    <row r="363" spans="1:29" x14ac:dyDescent="0.25">
      <c r="A363" s="15" t="s">
        <v>204</v>
      </c>
      <c r="B363" s="15" t="s">
        <v>205</v>
      </c>
      <c r="C363" s="15" t="s">
        <v>477</v>
      </c>
      <c r="D363" s="15" t="s">
        <v>207</v>
      </c>
      <c r="E363" s="15" t="s">
        <v>191</v>
      </c>
      <c r="F363" s="15" t="s">
        <v>212</v>
      </c>
      <c r="G363" s="15" t="s">
        <v>385</v>
      </c>
      <c r="H363" s="15" t="s">
        <v>114</v>
      </c>
      <c r="I363" s="15" t="s">
        <v>213</v>
      </c>
      <c r="J363" s="15" t="s">
        <v>137</v>
      </c>
      <c r="K363" s="15" t="s">
        <v>138</v>
      </c>
      <c r="L363" s="15" t="s">
        <v>345</v>
      </c>
      <c r="M363" s="27">
        <v>44012</v>
      </c>
      <c r="N363" s="27">
        <v>44012</v>
      </c>
      <c r="O363" s="51">
        <v>2020</v>
      </c>
      <c r="P363" s="27">
        <v>44104</v>
      </c>
      <c r="Q363" s="15">
        <v>2200000</v>
      </c>
      <c r="R363" s="15">
        <v>1400000</v>
      </c>
      <c r="S363" s="15" t="s">
        <v>201</v>
      </c>
      <c r="T363" s="15" t="s">
        <v>201</v>
      </c>
      <c r="U363" s="15">
        <v>2020</v>
      </c>
      <c r="V363" s="15" t="s">
        <v>748</v>
      </c>
      <c r="W363" s="15">
        <v>487</v>
      </c>
      <c r="X363" s="24">
        <v>3000</v>
      </c>
      <c r="Y363" s="24">
        <v>500</v>
      </c>
      <c r="Z363" s="24">
        <v>611</v>
      </c>
      <c r="AA363" s="24">
        <v>495</v>
      </c>
      <c r="AB363" s="24">
        <v>1046</v>
      </c>
      <c r="AC363" s="24">
        <v>1046</v>
      </c>
    </row>
    <row r="364" spans="1:29" x14ac:dyDescent="0.25">
      <c r="A364" s="15" t="s">
        <v>204</v>
      </c>
      <c r="B364" s="15" t="s">
        <v>205</v>
      </c>
      <c r="C364" s="15" t="s">
        <v>477</v>
      </c>
      <c r="D364" s="15" t="s">
        <v>207</v>
      </c>
      <c r="E364" s="15" t="s">
        <v>381</v>
      </c>
      <c r="F364" s="15" t="s">
        <v>212</v>
      </c>
      <c r="G364" s="15" t="s">
        <v>384</v>
      </c>
      <c r="H364" s="15" t="s">
        <v>176</v>
      </c>
      <c r="I364" s="15" t="s">
        <v>213</v>
      </c>
      <c r="J364" s="15" t="s">
        <v>34</v>
      </c>
      <c r="K364" s="15" t="s">
        <v>136</v>
      </c>
      <c r="L364" s="15" t="s">
        <v>345</v>
      </c>
      <c r="M364" s="27">
        <v>43708</v>
      </c>
      <c r="N364" s="27">
        <v>43708</v>
      </c>
      <c r="O364" s="51">
        <v>2019</v>
      </c>
      <c r="P364" s="27">
        <v>44104</v>
      </c>
      <c r="Q364" s="15">
        <v>2300000</v>
      </c>
      <c r="R364" s="15">
        <v>1600000</v>
      </c>
      <c r="S364" s="15" t="s">
        <v>668</v>
      </c>
      <c r="T364" s="15" t="s">
        <v>668</v>
      </c>
      <c r="U364" s="15">
        <v>2019</v>
      </c>
      <c r="V364" s="15" t="s">
        <v>748</v>
      </c>
      <c r="W364" s="15">
        <v>100</v>
      </c>
      <c r="X364" s="24">
        <v>2724</v>
      </c>
      <c r="Y364" s="24">
        <v>454</v>
      </c>
      <c r="Z364" s="24">
        <v>553</v>
      </c>
      <c r="AA364" s="24">
        <v>568</v>
      </c>
      <c r="AB364" s="24">
        <v>811</v>
      </c>
      <c r="AC364" s="24">
        <v>811</v>
      </c>
    </row>
    <row r="365" spans="1:29" x14ac:dyDescent="0.25">
      <c r="A365" s="15" t="s">
        <v>204</v>
      </c>
      <c r="B365" s="15" t="s">
        <v>205</v>
      </c>
      <c r="C365" s="15" t="s">
        <v>477</v>
      </c>
      <c r="D365" s="15" t="s">
        <v>207</v>
      </c>
      <c r="E365" s="15" t="s">
        <v>441</v>
      </c>
      <c r="F365" s="15" t="s">
        <v>212</v>
      </c>
      <c r="G365" s="15" t="s">
        <v>388</v>
      </c>
      <c r="H365" s="15" t="s">
        <v>114</v>
      </c>
      <c r="I365" s="15" t="s">
        <v>213</v>
      </c>
      <c r="J365" s="15" t="s">
        <v>33</v>
      </c>
      <c r="K365" s="15" t="s">
        <v>140</v>
      </c>
      <c r="L365" s="15" t="s">
        <v>345</v>
      </c>
      <c r="M365" s="27">
        <v>43738</v>
      </c>
      <c r="N365" s="27">
        <v>43738</v>
      </c>
      <c r="O365" s="51">
        <v>2019</v>
      </c>
      <c r="P365" s="27">
        <v>44104</v>
      </c>
      <c r="Q365" s="15">
        <v>2300000</v>
      </c>
      <c r="R365" s="15">
        <v>1600000</v>
      </c>
      <c r="S365" s="15" t="s">
        <v>668</v>
      </c>
      <c r="T365" s="15" t="s">
        <v>668</v>
      </c>
      <c r="U365" s="15">
        <v>2019</v>
      </c>
      <c r="V365" s="15" t="s">
        <v>748</v>
      </c>
      <c r="W365" s="15">
        <v>123</v>
      </c>
      <c r="X365" s="24">
        <v>9240</v>
      </c>
      <c r="Y365" s="24">
        <v>1540</v>
      </c>
      <c r="Z365" s="24">
        <v>1923</v>
      </c>
      <c r="AA365" s="24">
        <v>1864</v>
      </c>
      <c r="AB365" s="24">
        <v>2755</v>
      </c>
      <c r="AC365" s="24">
        <v>2755</v>
      </c>
    </row>
    <row r="366" spans="1:29" x14ac:dyDescent="0.25">
      <c r="A366" s="15" t="s">
        <v>204</v>
      </c>
      <c r="B366" s="15" t="s">
        <v>205</v>
      </c>
      <c r="C366" s="15" t="s">
        <v>477</v>
      </c>
      <c r="D366" s="15" t="s">
        <v>207</v>
      </c>
      <c r="E366" s="15" t="s">
        <v>418</v>
      </c>
      <c r="F366" s="15" t="s">
        <v>212</v>
      </c>
      <c r="G366" s="15" t="s">
        <v>385</v>
      </c>
      <c r="H366" s="15" t="s">
        <v>176</v>
      </c>
      <c r="I366" s="15" t="s">
        <v>213</v>
      </c>
      <c r="J366" s="15" t="s">
        <v>34</v>
      </c>
      <c r="K366" s="15" t="s">
        <v>136</v>
      </c>
      <c r="L366" s="15" t="s">
        <v>345</v>
      </c>
      <c r="M366" s="27">
        <v>43708</v>
      </c>
      <c r="N366" s="27">
        <v>43708</v>
      </c>
      <c r="O366" s="51">
        <v>2019</v>
      </c>
      <c r="P366" s="27">
        <v>44104</v>
      </c>
      <c r="Q366" s="15">
        <v>2300000</v>
      </c>
      <c r="R366" s="15">
        <v>1600000</v>
      </c>
      <c r="S366" s="15" t="s">
        <v>668</v>
      </c>
      <c r="T366" s="15" t="s">
        <v>668</v>
      </c>
      <c r="U366" s="15">
        <v>2019</v>
      </c>
      <c r="V366" s="15" t="s">
        <v>748</v>
      </c>
      <c r="W366" s="15">
        <v>102</v>
      </c>
      <c r="X366" s="24">
        <v>114</v>
      </c>
      <c r="Y366" s="24">
        <v>19</v>
      </c>
      <c r="Z366" s="24">
        <v>19</v>
      </c>
      <c r="AA366" s="24">
        <v>24</v>
      </c>
      <c r="AB366" s="24">
        <v>39</v>
      </c>
      <c r="AC366" s="24">
        <v>39</v>
      </c>
    </row>
    <row r="367" spans="1:29" x14ac:dyDescent="0.25">
      <c r="A367" s="15" t="s">
        <v>204</v>
      </c>
      <c r="B367" s="15" t="s">
        <v>205</v>
      </c>
      <c r="C367" s="15" t="s">
        <v>482</v>
      </c>
      <c r="D367" s="15" t="s">
        <v>207</v>
      </c>
      <c r="E367" s="15" t="s">
        <v>194</v>
      </c>
      <c r="F367" s="15" t="s">
        <v>212</v>
      </c>
      <c r="G367" s="15" t="s">
        <v>387</v>
      </c>
      <c r="H367" s="15" t="s">
        <v>176</v>
      </c>
      <c r="I367" s="15" t="s">
        <v>213</v>
      </c>
      <c r="J367" s="15" t="s">
        <v>58</v>
      </c>
      <c r="K367" s="15" t="s">
        <v>148</v>
      </c>
      <c r="L367" s="15" t="s">
        <v>345</v>
      </c>
      <c r="M367" s="27">
        <v>43465</v>
      </c>
      <c r="N367" s="27">
        <v>43524</v>
      </c>
      <c r="O367" s="51">
        <v>2019</v>
      </c>
      <c r="P367" s="27">
        <v>44104</v>
      </c>
      <c r="Q367" s="15">
        <v>2300000</v>
      </c>
      <c r="R367" s="15">
        <v>1600000</v>
      </c>
      <c r="S367" s="15" t="s">
        <v>668</v>
      </c>
      <c r="T367" s="15" t="s">
        <v>668</v>
      </c>
      <c r="U367" s="15">
        <v>2019</v>
      </c>
      <c r="V367" s="15" t="s">
        <v>747</v>
      </c>
      <c r="W367" s="15">
        <v>4</v>
      </c>
      <c r="X367" s="24">
        <v>300</v>
      </c>
      <c r="Y367" s="24">
        <v>50</v>
      </c>
      <c r="Z367" s="24">
        <v>51</v>
      </c>
      <c r="AA367" s="24">
        <v>53</v>
      </c>
      <c r="AB367" s="24">
        <v>110</v>
      </c>
      <c r="AC367" s="24">
        <v>110</v>
      </c>
    </row>
    <row r="368" spans="1:29" x14ac:dyDescent="0.25">
      <c r="A368" s="15" t="s">
        <v>204</v>
      </c>
      <c r="B368" s="15" t="s">
        <v>338</v>
      </c>
      <c r="C368" s="15" t="s">
        <v>479</v>
      </c>
      <c r="D368" s="15" t="s">
        <v>207</v>
      </c>
      <c r="E368" s="15" t="s">
        <v>380</v>
      </c>
      <c r="F368" s="15" t="s">
        <v>212</v>
      </c>
      <c r="G368" s="15" t="s">
        <v>384</v>
      </c>
      <c r="H368" s="15" t="s">
        <v>176</v>
      </c>
      <c r="I368" s="15" t="s">
        <v>213</v>
      </c>
      <c r="J368" s="15" t="s">
        <v>88</v>
      </c>
      <c r="K368" s="15" t="s">
        <v>66</v>
      </c>
      <c r="L368" s="15" t="s">
        <v>345</v>
      </c>
      <c r="M368" s="27">
        <v>43799</v>
      </c>
      <c r="N368" s="27">
        <v>43861</v>
      </c>
      <c r="O368" s="51">
        <v>2020</v>
      </c>
      <c r="P368" s="27">
        <v>44104</v>
      </c>
      <c r="Q368" s="15">
        <v>2200000</v>
      </c>
      <c r="R368" s="15">
        <v>1400000</v>
      </c>
      <c r="S368" s="15" t="s">
        <v>668</v>
      </c>
      <c r="T368" s="15" t="s">
        <v>668</v>
      </c>
      <c r="U368" s="15">
        <v>2020</v>
      </c>
      <c r="V368" s="15" t="s">
        <v>747</v>
      </c>
      <c r="W368" s="15">
        <v>340</v>
      </c>
      <c r="X368" s="24">
        <v>15000</v>
      </c>
      <c r="Y368" s="24">
        <v>2500</v>
      </c>
      <c r="Z368" s="24">
        <v>2251</v>
      </c>
      <c r="AA368" s="24">
        <v>2240</v>
      </c>
      <c r="AB368" s="24">
        <v>5268</v>
      </c>
      <c r="AC368" s="24">
        <v>5268</v>
      </c>
    </row>
    <row r="369" spans="1:29" x14ac:dyDescent="0.25">
      <c r="A369" s="15" t="s">
        <v>204</v>
      </c>
      <c r="B369" s="15" t="s">
        <v>338</v>
      </c>
      <c r="C369" s="15" t="s">
        <v>479</v>
      </c>
      <c r="D369" s="15" t="s">
        <v>207</v>
      </c>
      <c r="E369" s="15" t="s">
        <v>191</v>
      </c>
      <c r="F369" s="15" t="s">
        <v>212</v>
      </c>
      <c r="G369" s="15" t="s">
        <v>384</v>
      </c>
      <c r="H369" s="15" t="s">
        <v>176</v>
      </c>
      <c r="I369" s="15" t="s">
        <v>976</v>
      </c>
      <c r="J369" s="15" t="s">
        <v>82</v>
      </c>
      <c r="K369" s="15" t="s">
        <v>83</v>
      </c>
      <c r="L369" s="15" t="s">
        <v>345</v>
      </c>
      <c r="M369" s="27">
        <v>44074</v>
      </c>
      <c r="N369" s="27">
        <v>44074</v>
      </c>
      <c r="O369" s="51">
        <v>2020</v>
      </c>
      <c r="P369" s="27">
        <v>44104</v>
      </c>
      <c r="Q369" s="15">
        <v>2200000</v>
      </c>
      <c r="R369" s="15">
        <v>1400000</v>
      </c>
      <c r="S369" s="15" t="s">
        <v>201</v>
      </c>
      <c r="T369" s="15" t="s">
        <v>202</v>
      </c>
      <c r="U369" s="15">
        <v>2020</v>
      </c>
      <c r="V369" s="15" t="s">
        <v>747</v>
      </c>
      <c r="W369" s="15">
        <v>536</v>
      </c>
      <c r="X369" s="24">
        <v>2988</v>
      </c>
      <c r="Y369" s="24">
        <v>498</v>
      </c>
      <c r="Z369" s="24">
        <v>484</v>
      </c>
      <c r="AA369" s="24">
        <v>444</v>
      </c>
      <c r="AB369" s="24">
        <v>1074</v>
      </c>
      <c r="AC369" s="24">
        <v>1074</v>
      </c>
    </row>
    <row r="370" spans="1:29" x14ac:dyDescent="0.25">
      <c r="A370" s="15" t="s">
        <v>204</v>
      </c>
      <c r="B370" s="15" t="s">
        <v>338</v>
      </c>
      <c r="C370" s="15" t="s">
        <v>479</v>
      </c>
      <c r="D370" s="15" t="s">
        <v>207</v>
      </c>
      <c r="E370" s="15" t="s">
        <v>345</v>
      </c>
      <c r="F370" s="15" t="s">
        <v>212</v>
      </c>
      <c r="G370" s="15" t="s">
        <v>385</v>
      </c>
      <c r="H370" s="15" t="s">
        <v>176</v>
      </c>
      <c r="I370" s="15" t="s">
        <v>463</v>
      </c>
      <c r="J370" s="15" t="s">
        <v>88</v>
      </c>
      <c r="K370" s="15" t="s">
        <v>66</v>
      </c>
      <c r="L370" s="15" t="s">
        <v>345</v>
      </c>
      <c r="M370" s="27">
        <v>44104</v>
      </c>
      <c r="N370" s="27">
        <v>44104</v>
      </c>
      <c r="O370" s="51">
        <v>2020</v>
      </c>
      <c r="P370" s="27">
        <v>44104</v>
      </c>
      <c r="Q370" s="15">
        <v>2200000</v>
      </c>
      <c r="R370" s="15">
        <v>1400000</v>
      </c>
      <c r="S370" s="15" t="s">
        <v>668</v>
      </c>
      <c r="T370" s="15" t="s">
        <v>668</v>
      </c>
      <c r="U370" s="15">
        <v>2020</v>
      </c>
      <c r="V370" s="15" t="s">
        <v>747</v>
      </c>
      <c r="W370" s="15">
        <v>539</v>
      </c>
      <c r="X370" s="24">
        <v>12000</v>
      </c>
      <c r="Y370" s="24">
        <v>2000</v>
      </c>
      <c r="Z370" s="24">
        <v>1801</v>
      </c>
      <c r="AA370" s="24">
        <v>1792</v>
      </c>
      <c r="AB370" s="24">
        <v>4214</v>
      </c>
      <c r="AC370" s="24">
        <v>4214</v>
      </c>
    </row>
    <row r="371" spans="1:29" x14ac:dyDescent="0.25">
      <c r="A371" s="15" t="s">
        <v>204</v>
      </c>
      <c r="B371" s="15" t="s">
        <v>338</v>
      </c>
      <c r="C371" s="15" t="s">
        <v>479</v>
      </c>
      <c r="D371" s="15" t="s">
        <v>207</v>
      </c>
      <c r="E371" s="15" t="s">
        <v>846</v>
      </c>
      <c r="F371" s="15" t="s">
        <v>212</v>
      </c>
      <c r="G371" s="15" t="s">
        <v>385</v>
      </c>
      <c r="H371" s="15" t="s">
        <v>177</v>
      </c>
      <c r="I371" s="15" t="s">
        <v>463</v>
      </c>
      <c r="J371" s="15" t="s">
        <v>82</v>
      </c>
      <c r="K371" s="15" t="s">
        <v>83</v>
      </c>
      <c r="L371" s="15" t="s">
        <v>345</v>
      </c>
      <c r="M371" s="27">
        <v>43982</v>
      </c>
      <c r="N371" s="27">
        <v>44074</v>
      </c>
      <c r="O371" s="51">
        <v>2020</v>
      </c>
      <c r="P371" s="27">
        <v>44104</v>
      </c>
      <c r="Q371" s="15">
        <v>2200000</v>
      </c>
      <c r="R371" s="15">
        <v>1400000</v>
      </c>
      <c r="S371" s="15" t="s">
        <v>668</v>
      </c>
      <c r="T371" s="15" t="s">
        <v>668</v>
      </c>
      <c r="U371" s="15">
        <v>2020</v>
      </c>
      <c r="V371" s="15" t="s">
        <v>747</v>
      </c>
      <c r="W371" s="15">
        <v>523</v>
      </c>
      <c r="X371" s="24">
        <v>2550</v>
      </c>
      <c r="Y371" s="24">
        <v>425</v>
      </c>
      <c r="Z371" s="24">
        <v>413</v>
      </c>
      <c r="AA371" s="24">
        <v>379</v>
      </c>
      <c r="AB371" s="24">
        <v>916</v>
      </c>
      <c r="AC371" s="24">
        <v>916</v>
      </c>
    </row>
    <row r="372" spans="1:29" x14ac:dyDescent="0.25">
      <c r="A372" s="15" t="s">
        <v>204</v>
      </c>
      <c r="B372" s="15" t="s">
        <v>338</v>
      </c>
      <c r="C372" s="15" t="s">
        <v>479</v>
      </c>
      <c r="D372" s="15" t="s">
        <v>207</v>
      </c>
      <c r="E372" s="15" t="s">
        <v>846</v>
      </c>
      <c r="F372" s="15" t="s">
        <v>212</v>
      </c>
      <c r="G372" s="15" t="s">
        <v>385</v>
      </c>
      <c r="H372" s="15" t="s">
        <v>176</v>
      </c>
      <c r="I372" s="15" t="s">
        <v>213</v>
      </c>
      <c r="J372" s="15" t="s">
        <v>82</v>
      </c>
      <c r="K372" s="15" t="s">
        <v>83</v>
      </c>
      <c r="L372" s="15" t="s">
        <v>345</v>
      </c>
      <c r="M372" s="27">
        <v>43982</v>
      </c>
      <c r="N372" s="27">
        <v>43982</v>
      </c>
      <c r="O372" s="51">
        <v>2020</v>
      </c>
      <c r="P372" s="27">
        <v>44104</v>
      </c>
      <c r="Q372" s="15">
        <v>2200000</v>
      </c>
      <c r="R372" s="15">
        <v>1400000</v>
      </c>
      <c r="S372" s="15" t="s">
        <v>668</v>
      </c>
      <c r="T372" s="15" t="s">
        <v>668</v>
      </c>
      <c r="U372" s="15">
        <v>2020</v>
      </c>
      <c r="V372" s="15" t="s">
        <v>747</v>
      </c>
      <c r="W372" s="15">
        <v>329</v>
      </c>
      <c r="X372" s="24">
        <v>2550</v>
      </c>
      <c r="Y372" s="24">
        <v>425</v>
      </c>
      <c r="Z372" s="24">
        <v>413</v>
      </c>
      <c r="AA372" s="24">
        <v>379</v>
      </c>
      <c r="AB372" s="24">
        <v>916</v>
      </c>
      <c r="AC372" s="24">
        <v>916</v>
      </c>
    </row>
    <row r="373" spans="1:29" x14ac:dyDescent="0.25">
      <c r="A373" s="15" t="s">
        <v>204</v>
      </c>
      <c r="B373" s="15" t="s">
        <v>338</v>
      </c>
      <c r="C373" s="15" t="s">
        <v>477</v>
      </c>
      <c r="D373" s="15" t="s">
        <v>207</v>
      </c>
      <c r="E373" s="15" t="s">
        <v>380</v>
      </c>
      <c r="F373" s="15" t="s">
        <v>212</v>
      </c>
      <c r="G373" s="15" t="s">
        <v>384</v>
      </c>
      <c r="H373" s="15" t="s">
        <v>176</v>
      </c>
      <c r="I373" s="15" t="s">
        <v>213</v>
      </c>
      <c r="J373" s="15" t="s">
        <v>82</v>
      </c>
      <c r="K373" s="15" t="s">
        <v>83</v>
      </c>
      <c r="L373" s="15" t="s">
        <v>345</v>
      </c>
      <c r="M373" s="27">
        <v>43799</v>
      </c>
      <c r="N373" s="27">
        <v>43861</v>
      </c>
      <c r="O373" s="51">
        <v>2020</v>
      </c>
      <c r="P373" s="27">
        <v>44104</v>
      </c>
      <c r="Q373" s="15">
        <v>2200000</v>
      </c>
      <c r="R373" s="15">
        <v>1400000</v>
      </c>
      <c r="S373" s="15" t="s">
        <v>668</v>
      </c>
      <c r="T373" s="15" t="s">
        <v>668</v>
      </c>
      <c r="U373" s="15">
        <v>2020</v>
      </c>
      <c r="V373" s="15" t="s">
        <v>748</v>
      </c>
      <c r="W373" s="15">
        <v>336</v>
      </c>
      <c r="X373" s="24">
        <v>2040</v>
      </c>
      <c r="Y373" s="24">
        <v>340</v>
      </c>
      <c r="Z373" s="24">
        <v>331</v>
      </c>
      <c r="AA373" s="24">
        <v>303</v>
      </c>
      <c r="AB373" s="24">
        <v>733</v>
      </c>
      <c r="AC373" s="24">
        <v>733</v>
      </c>
    </row>
    <row r="374" spans="1:29" x14ac:dyDescent="0.25">
      <c r="A374" s="15" t="s">
        <v>204</v>
      </c>
      <c r="B374" s="15" t="s">
        <v>338</v>
      </c>
      <c r="C374" s="15" t="s">
        <v>477</v>
      </c>
      <c r="D374" s="15" t="s">
        <v>207</v>
      </c>
      <c r="E374" s="15" t="s">
        <v>380</v>
      </c>
      <c r="F374" s="15" t="s">
        <v>212</v>
      </c>
      <c r="G374" s="15" t="s">
        <v>384</v>
      </c>
      <c r="H374" s="15" t="s">
        <v>176</v>
      </c>
      <c r="I374" s="15" t="s">
        <v>213</v>
      </c>
      <c r="J374" s="15" t="s">
        <v>88</v>
      </c>
      <c r="K374" s="15" t="s">
        <v>66</v>
      </c>
      <c r="L374" s="15" t="s">
        <v>345</v>
      </c>
      <c r="M374" s="27">
        <v>43799</v>
      </c>
      <c r="N374" s="27">
        <v>43861</v>
      </c>
      <c r="O374" s="51">
        <v>2020</v>
      </c>
      <c r="P374" s="27">
        <v>44104</v>
      </c>
      <c r="Q374" s="15">
        <v>2200000</v>
      </c>
      <c r="R374" s="15">
        <v>1400000</v>
      </c>
      <c r="S374" s="15" t="s">
        <v>668</v>
      </c>
      <c r="T374" s="15" t="s">
        <v>668</v>
      </c>
      <c r="U374" s="15">
        <v>2020</v>
      </c>
      <c r="V374" s="15" t="s">
        <v>748</v>
      </c>
      <c r="W374" s="15">
        <v>341</v>
      </c>
      <c r="X374" s="24">
        <v>21000</v>
      </c>
      <c r="Y374" s="24">
        <v>3500</v>
      </c>
      <c r="Z374" s="24">
        <v>3151</v>
      </c>
      <c r="AA374" s="24">
        <v>3136</v>
      </c>
      <c r="AB374" s="24">
        <v>7375</v>
      </c>
      <c r="AC374" s="24">
        <v>7375</v>
      </c>
    </row>
    <row r="375" spans="1:29" x14ac:dyDescent="0.25">
      <c r="A375" s="15" t="s">
        <v>204</v>
      </c>
      <c r="B375" s="15" t="s">
        <v>338</v>
      </c>
      <c r="C375" s="15" t="s">
        <v>477</v>
      </c>
      <c r="D375" s="15" t="s">
        <v>207</v>
      </c>
      <c r="E375" s="15" t="s">
        <v>191</v>
      </c>
      <c r="F375" s="15" t="s">
        <v>212</v>
      </c>
      <c r="G375" s="15" t="s">
        <v>384</v>
      </c>
      <c r="H375" s="15" t="s">
        <v>177</v>
      </c>
      <c r="I375" s="15" t="s">
        <v>213</v>
      </c>
      <c r="J375" s="15" t="s">
        <v>88</v>
      </c>
      <c r="K375" s="15" t="s">
        <v>66</v>
      </c>
      <c r="L375" s="15" t="s">
        <v>345</v>
      </c>
      <c r="M375" s="27">
        <v>43982</v>
      </c>
      <c r="N375" s="27">
        <v>43982</v>
      </c>
      <c r="O375" s="51">
        <v>2020</v>
      </c>
      <c r="P375" s="27">
        <v>44104</v>
      </c>
      <c r="Q375" s="15">
        <v>2200000</v>
      </c>
      <c r="R375" s="15">
        <v>1400000</v>
      </c>
      <c r="S375" s="15" t="s">
        <v>668</v>
      </c>
      <c r="T375" s="15" t="s">
        <v>668</v>
      </c>
      <c r="U375" s="15">
        <v>2020</v>
      </c>
      <c r="V375" s="15" t="s">
        <v>748</v>
      </c>
      <c r="W375" s="15">
        <v>342</v>
      </c>
      <c r="X375" s="24">
        <v>12000</v>
      </c>
      <c r="Y375" s="24">
        <v>2000</v>
      </c>
      <c r="Z375" s="24">
        <v>1801</v>
      </c>
      <c r="AA375" s="24">
        <v>1792</v>
      </c>
      <c r="AB375" s="24">
        <v>4214</v>
      </c>
      <c r="AC375" s="24">
        <v>4214</v>
      </c>
    </row>
    <row r="376" spans="1:29" x14ac:dyDescent="0.25">
      <c r="A376" s="15" t="s">
        <v>204</v>
      </c>
      <c r="B376" s="15" t="s">
        <v>338</v>
      </c>
      <c r="C376" s="15" t="s">
        <v>477</v>
      </c>
      <c r="D376" s="15" t="s">
        <v>207</v>
      </c>
      <c r="E376" s="15" t="s">
        <v>191</v>
      </c>
      <c r="F376" s="15" t="s">
        <v>212</v>
      </c>
      <c r="G376" s="15" t="s">
        <v>384</v>
      </c>
      <c r="H376" s="15" t="s">
        <v>176</v>
      </c>
      <c r="I376" s="15" t="s">
        <v>213</v>
      </c>
      <c r="J376" s="15" t="s">
        <v>82</v>
      </c>
      <c r="K376" s="15" t="s">
        <v>83</v>
      </c>
      <c r="L376" s="15" t="s">
        <v>345</v>
      </c>
      <c r="M376" s="27">
        <v>43799</v>
      </c>
      <c r="N376" s="27">
        <v>43861</v>
      </c>
      <c r="O376" s="51">
        <v>2020</v>
      </c>
      <c r="P376" s="27">
        <v>44104</v>
      </c>
      <c r="Q376" s="15">
        <v>2200000</v>
      </c>
      <c r="R376" s="15">
        <v>1400000</v>
      </c>
      <c r="S376" s="15" t="s">
        <v>668</v>
      </c>
      <c r="T376" s="15" t="s">
        <v>668</v>
      </c>
      <c r="U376" s="15">
        <v>2020</v>
      </c>
      <c r="V376" s="15" t="s">
        <v>748</v>
      </c>
      <c r="W376" s="15">
        <v>337</v>
      </c>
      <c r="X376" s="24">
        <v>1800</v>
      </c>
      <c r="Y376" s="24">
        <v>300</v>
      </c>
      <c r="Z376" s="24">
        <v>292</v>
      </c>
      <c r="AA376" s="24">
        <v>268</v>
      </c>
      <c r="AB376" s="24">
        <v>647</v>
      </c>
      <c r="AC376" s="24">
        <v>647</v>
      </c>
    </row>
    <row r="377" spans="1:29" x14ac:dyDescent="0.25">
      <c r="A377" s="15" t="s">
        <v>204</v>
      </c>
      <c r="B377" s="15" t="s">
        <v>338</v>
      </c>
      <c r="C377" s="15" t="s">
        <v>477</v>
      </c>
      <c r="D377" s="15" t="s">
        <v>207</v>
      </c>
      <c r="E377" s="15" t="s">
        <v>846</v>
      </c>
      <c r="F377" s="15" t="s">
        <v>212</v>
      </c>
      <c r="G377" s="15" t="s">
        <v>385</v>
      </c>
      <c r="H377" s="15" t="s">
        <v>176</v>
      </c>
      <c r="I377" s="15" t="s">
        <v>213</v>
      </c>
      <c r="J377" s="15" t="s">
        <v>82</v>
      </c>
      <c r="K377" s="15" t="s">
        <v>83</v>
      </c>
      <c r="L377" s="15" t="s">
        <v>345</v>
      </c>
      <c r="M377" s="27">
        <v>43982</v>
      </c>
      <c r="N377" s="27">
        <v>43982</v>
      </c>
      <c r="O377" s="51">
        <v>2020</v>
      </c>
      <c r="P377" s="27">
        <v>44104</v>
      </c>
      <c r="Q377" s="15">
        <v>2200000</v>
      </c>
      <c r="R377" s="15">
        <v>1400000</v>
      </c>
      <c r="S377" s="15" t="s">
        <v>668</v>
      </c>
      <c r="T377" s="15" t="s">
        <v>668</v>
      </c>
      <c r="U377" s="15">
        <v>2020</v>
      </c>
      <c r="V377" s="15" t="s">
        <v>748</v>
      </c>
      <c r="W377" s="15">
        <v>328</v>
      </c>
      <c r="X377" s="24">
        <v>3000</v>
      </c>
      <c r="Y377" s="24">
        <v>500</v>
      </c>
      <c r="Z377" s="24">
        <v>486</v>
      </c>
      <c r="AA377" s="24">
        <v>446</v>
      </c>
      <c r="AB377" s="24">
        <v>1078</v>
      </c>
      <c r="AC377" s="24">
        <v>1078</v>
      </c>
    </row>
    <row r="378" spans="1:29" x14ac:dyDescent="0.25">
      <c r="A378" s="15" t="s">
        <v>204</v>
      </c>
      <c r="B378" s="15" t="s">
        <v>253</v>
      </c>
      <c r="C378" s="15" t="s">
        <v>480</v>
      </c>
      <c r="D378" s="15" t="s">
        <v>207</v>
      </c>
      <c r="E378" s="15" t="s">
        <v>191</v>
      </c>
      <c r="F378" s="15" t="s">
        <v>212</v>
      </c>
      <c r="G378" s="15" t="s">
        <v>384</v>
      </c>
      <c r="H378" s="15" t="s">
        <v>114</v>
      </c>
      <c r="I378" s="15" t="s">
        <v>213</v>
      </c>
      <c r="J378" s="15" t="s">
        <v>84</v>
      </c>
      <c r="K378" s="15" t="s">
        <v>85</v>
      </c>
      <c r="L378" s="15" t="s">
        <v>345</v>
      </c>
      <c r="M378" s="27">
        <v>43799</v>
      </c>
      <c r="N378" s="27">
        <v>43861</v>
      </c>
      <c r="O378" s="51">
        <v>2020</v>
      </c>
      <c r="P378" s="27">
        <v>44104</v>
      </c>
      <c r="Q378" s="15">
        <v>2200000</v>
      </c>
      <c r="R378" s="15">
        <v>1400000</v>
      </c>
      <c r="S378" s="15" t="s">
        <v>201</v>
      </c>
      <c r="T378" s="15" t="s">
        <v>201</v>
      </c>
      <c r="U378" s="15">
        <v>2020</v>
      </c>
      <c r="V378" s="15" t="s">
        <v>748</v>
      </c>
      <c r="W378" s="15">
        <v>353</v>
      </c>
      <c r="X378" s="24">
        <v>3000</v>
      </c>
      <c r="Y378" s="24">
        <v>500</v>
      </c>
      <c r="Z378" s="24">
        <v>548</v>
      </c>
      <c r="AA378" s="24">
        <v>452</v>
      </c>
      <c r="AB378" s="24">
        <v>1096</v>
      </c>
      <c r="AC378" s="24">
        <v>1096</v>
      </c>
    </row>
    <row r="379" spans="1:29" x14ac:dyDescent="0.25">
      <c r="A379" s="15" t="s">
        <v>204</v>
      </c>
      <c r="B379" s="15" t="s">
        <v>253</v>
      </c>
      <c r="C379" s="15" t="s">
        <v>480</v>
      </c>
      <c r="D379" s="15" t="s">
        <v>207</v>
      </c>
      <c r="E379" s="15" t="s">
        <v>191</v>
      </c>
      <c r="F379" s="15" t="s">
        <v>212</v>
      </c>
      <c r="G379" s="15" t="s">
        <v>384</v>
      </c>
      <c r="H379" s="15" t="s">
        <v>114</v>
      </c>
      <c r="I379" s="15" t="s">
        <v>213</v>
      </c>
      <c r="J379" s="15" t="s">
        <v>84</v>
      </c>
      <c r="K379" s="15" t="s">
        <v>85</v>
      </c>
      <c r="L379" s="15" t="s">
        <v>345</v>
      </c>
      <c r="M379" s="27">
        <v>43799</v>
      </c>
      <c r="N379" s="27">
        <v>43861</v>
      </c>
      <c r="O379" s="51">
        <v>2020</v>
      </c>
      <c r="P379" s="27">
        <v>44104</v>
      </c>
      <c r="Q379" s="15">
        <v>2200000</v>
      </c>
      <c r="R379" s="15">
        <v>1400000</v>
      </c>
      <c r="S379" s="15" t="s">
        <v>201</v>
      </c>
      <c r="T379" s="15" t="s">
        <v>201</v>
      </c>
      <c r="U379" s="15">
        <v>2020</v>
      </c>
      <c r="V379" s="15" t="s">
        <v>748</v>
      </c>
      <c r="W379" s="15">
        <v>358</v>
      </c>
      <c r="X379" s="24">
        <v>3000</v>
      </c>
      <c r="Y379" s="24">
        <v>500</v>
      </c>
      <c r="Z379" s="24">
        <v>548</v>
      </c>
      <c r="AA379" s="24">
        <v>452</v>
      </c>
      <c r="AB379" s="24">
        <v>1096</v>
      </c>
      <c r="AC379" s="24">
        <v>1096</v>
      </c>
    </row>
    <row r="380" spans="1:29" x14ac:dyDescent="0.25">
      <c r="A380" s="15" t="s">
        <v>204</v>
      </c>
      <c r="B380" s="15" t="s">
        <v>260</v>
      </c>
      <c r="C380" s="15" t="s">
        <v>477</v>
      </c>
      <c r="D380" s="15" t="s">
        <v>207</v>
      </c>
      <c r="E380" s="15" t="s">
        <v>192</v>
      </c>
      <c r="F380" s="15" t="s">
        <v>212</v>
      </c>
      <c r="G380" s="15" t="s">
        <v>384</v>
      </c>
      <c r="H380" s="15" t="s">
        <v>177</v>
      </c>
      <c r="I380" s="15" t="s">
        <v>213</v>
      </c>
      <c r="J380" s="15" t="s">
        <v>137</v>
      </c>
      <c r="K380" s="15" t="s">
        <v>94</v>
      </c>
      <c r="L380" s="15" t="s">
        <v>345</v>
      </c>
      <c r="M380" s="27">
        <v>43496</v>
      </c>
      <c r="N380" s="27">
        <v>43496</v>
      </c>
      <c r="O380" s="51">
        <v>2019</v>
      </c>
      <c r="P380" s="27">
        <v>44104</v>
      </c>
      <c r="Q380" s="15">
        <v>2300000</v>
      </c>
      <c r="R380" s="15">
        <v>1600000</v>
      </c>
      <c r="S380" s="15" t="s">
        <v>668</v>
      </c>
      <c r="T380" s="15" t="s">
        <v>668</v>
      </c>
      <c r="U380" s="15">
        <v>2019</v>
      </c>
      <c r="V380" s="15" t="s">
        <v>748</v>
      </c>
      <c r="W380" s="15">
        <v>3</v>
      </c>
      <c r="X380" s="24">
        <v>1344</v>
      </c>
      <c r="Y380" s="24">
        <v>224</v>
      </c>
      <c r="Z380" s="24">
        <v>345</v>
      </c>
      <c r="AA380" s="24">
        <v>409</v>
      </c>
      <c r="AB380" s="24">
        <v>356</v>
      </c>
      <c r="AC380" s="24">
        <v>356</v>
      </c>
    </row>
    <row r="381" spans="1:29" x14ac:dyDescent="0.25">
      <c r="A381" s="15" t="s">
        <v>204</v>
      </c>
      <c r="B381" s="15" t="s">
        <v>281</v>
      </c>
      <c r="C381" s="15" t="s">
        <v>479</v>
      </c>
      <c r="D381" s="15" t="s">
        <v>207</v>
      </c>
      <c r="E381" s="15" t="s">
        <v>380</v>
      </c>
      <c r="F381" s="15" t="s">
        <v>212</v>
      </c>
      <c r="G381" s="15" t="s">
        <v>384</v>
      </c>
      <c r="H381" s="15" t="s">
        <v>176</v>
      </c>
      <c r="I381" s="15" t="s">
        <v>213</v>
      </c>
      <c r="J381" s="15" t="s">
        <v>56</v>
      </c>
      <c r="K381" s="15" t="s">
        <v>126</v>
      </c>
      <c r="L381" s="15" t="s">
        <v>345</v>
      </c>
      <c r="M381" s="27">
        <v>43830</v>
      </c>
      <c r="N381" s="27">
        <v>43982</v>
      </c>
      <c r="O381" s="51">
        <v>2020</v>
      </c>
      <c r="P381" s="27">
        <v>44104</v>
      </c>
      <c r="Q381" s="15">
        <v>2200000</v>
      </c>
      <c r="R381" s="15">
        <v>1400000</v>
      </c>
      <c r="S381" s="15" t="s">
        <v>668</v>
      </c>
      <c r="T381" s="15" t="s">
        <v>668</v>
      </c>
      <c r="U381" s="15">
        <v>2020</v>
      </c>
      <c r="V381" s="15" t="s">
        <v>747</v>
      </c>
      <c r="W381" s="15">
        <v>363</v>
      </c>
      <c r="X381" s="24">
        <v>1080</v>
      </c>
      <c r="Y381" s="24">
        <v>180</v>
      </c>
      <c r="Z381" s="24">
        <v>216</v>
      </c>
      <c r="AA381" s="24">
        <v>191</v>
      </c>
      <c r="AB381" s="24">
        <v>357</v>
      </c>
      <c r="AC381" s="24">
        <v>357</v>
      </c>
    </row>
    <row r="382" spans="1:29" x14ac:dyDescent="0.25">
      <c r="A382" s="15" t="s">
        <v>204</v>
      </c>
      <c r="B382" s="15" t="s">
        <v>281</v>
      </c>
      <c r="C382" s="15" t="s">
        <v>479</v>
      </c>
      <c r="D382" s="15" t="s">
        <v>207</v>
      </c>
      <c r="E382" s="15" t="s">
        <v>846</v>
      </c>
      <c r="F382" s="15" t="s">
        <v>212</v>
      </c>
      <c r="G382" s="15" t="s">
        <v>385</v>
      </c>
      <c r="H382" s="15" t="s">
        <v>177</v>
      </c>
      <c r="I382" s="15" t="s">
        <v>463</v>
      </c>
      <c r="J382" s="15" t="s">
        <v>82</v>
      </c>
      <c r="K382" s="15" t="s">
        <v>83</v>
      </c>
      <c r="L382" s="15" t="s">
        <v>345</v>
      </c>
      <c r="M382" s="27">
        <v>43982</v>
      </c>
      <c r="N382" s="27">
        <v>44074</v>
      </c>
      <c r="O382" s="51">
        <v>2020</v>
      </c>
      <c r="P382" s="27">
        <v>44104</v>
      </c>
      <c r="Q382" s="15">
        <v>2200000</v>
      </c>
      <c r="R382" s="15">
        <v>1400000</v>
      </c>
      <c r="S382" s="15" t="s">
        <v>668</v>
      </c>
      <c r="T382" s="15" t="s">
        <v>668</v>
      </c>
      <c r="U382" s="15">
        <v>2020</v>
      </c>
      <c r="V382" s="15" t="s">
        <v>747</v>
      </c>
      <c r="W382" s="15">
        <v>524</v>
      </c>
      <c r="X382" s="24">
        <v>1428</v>
      </c>
      <c r="Y382" s="24">
        <v>238</v>
      </c>
      <c r="Z382" s="24">
        <v>231</v>
      </c>
      <c r="AA382" s="24">
        <v>212</v>
      </c>
      <c r="AB382" s="24">
        <v>513</v>
      </c>
      <c r="AC382" s="24">
        <v>513</v>
      </c>
    </row>
    <row r="383" spans="1:29" x14ac:dyDescent="0.25">
      <c r="A383" s="15" t="s">
        <v>204</v>
      </c>
      <c r="B383" s="15" t="s">
        <v>281</v>
      </c>
      <c r="C383" s="15" t="s">
        <v>477</v>
      </c>
      <c r="D383" s="15" t="s">
        <v>207</v>
      </c>
      <c r="E383" s="15" t="s">
        <v>380</v>
      </c>
      <c r="F383" s="15" t="s">
        <v>212</v>
      </c>
      <c r="G383" s="15" t="s">
        <v>384</v>
      </c>
      <c r="H383" s="15" t="s">
        <v>176</v>
      </c>
      <c r="I383" s="15" t="s">
        <v>213</v>
      </c>
      <c r="J383" s="15" t="s">
        <v>56</v>
      </c>
      <c r="K383" s="15" t="s">
        <v>127</v>
      </c>
      <c r="L383" s="15" t="s">
        <v>345</v>
      </c>
      <c r="M383" s="27">
        <v>43830</v>
      </c>
      <c r="N383" s="27">
        <v>43982</v>
      </c>
      <c r="O383" s="51">
        <v>2020</v>
      </c>
      <c r="P383" s="27">
        <v>44104</v>
      </c>
      <c r="Q383" s="15">
        <v>2200000</v>
      </c>
      <c r="R383" s="15">
        <v>1400000</v>
      </c>
      <c r="S383" s="15" t="s">
        <v>668</v>
      </c>
      <c r="T383" s="15" t="s">
        <v>668</v>
      </c>
      <c r="U383" s="15">
        <v>2020</v>
      </c>
      <c r="V383" s="15" t="s">
        <v>748</v>
      </c>
      <c r="W383" s="15">
        <v>364</v>
      </c>
      <c r="X383" s="24">
        <v>3000</v>
      </c>
      <c r="Y383" s="24">
        <v>500</v>
      </c>
      <c r="Z383" s="24">
        <v>587</v>
      </c>
      <c r="AA383" s="24">
        <v>498</v>
      </c>
      <c r="AB383" s="24">
        <v>1036</v>
      </c>
      <c r="AC383" s="24">
        <v>1036</v>
      </c>
    </row>
    <row r="384" spans="1:29" x14ac:dyDescent="0.25">
      <c r="A384" s="15" t="s">
        <v>204</v>
      </c>
      <c r="B384" s="15" t="s">
        <v>281</v>
      </c>
      <c r="C384" s="15" t="s">
        <v>477</v>
      </c>
      <c r="D384" s="15" t="s">
        <v>207</v>
      </c>
      <c r="E384" s="15" t="s">
        <v>191</v>
      </c>
      <c r="F384" s="15" t="s">
        <v>212</v>
      </c>
      <c r="G384" s="15" t="s">
        <v>384</v>
      </c>
      <c r="H384" s="15" t="s">
        <v>177</v>
      </c>
      <c r="I384" s="15" t="s">
        <v>213</v>
      </c>
      <c r="J384" s="15" t="s">
        <v>56</v>
      </c>
      <c r="K384" s="15" t="s">
        <v>126</v>
      </c>
      <c r="L384" s="15" t="s">
        <v>345</v>
      </c>
      <c r="M384" s="27">
        <v>43921</v>
      </c>
      <c r="N384" s="27">
        <v>43951</v>
      </c>
      <c r="O384" s="51">
        <v>2020</v>
      </c>
      <c r="P384" s="27">
        <v>44104</v>
      </c>
      <c r="Q384" s="15">
        <v>2200000</v>
      </c>
      <c r="R384" s="15">
        <v>1400000</v>
      </c>
      <c r="S384" s="15" t="s">
        <v>668</v>
      </c>
      <c r="T384" s="15" t="s">
        <v>668</v>
      </c>
      <c r="U384" s="15">
        <v>2020</v>
      </c>
      <c r="V384" s="15" t="s">
        <v>748</v>
      </c>
      <c r="W384" s="15">
        <v>362</v>
      </c>
      <c r="X384" s="24">
        <v>6000</v>
      </c>
      <c r="Y384" s="24">
        <v>1000</v>
      </c>
      <c r="Z384" s="24">
        <v>1200</v>
      </c>
      <c r="AA384" s="24">
        <v>1060</v>
      </c>
      <c r="AB384" s="24">
        <v>1986</v>
      </c>
      <c r="AC384" s="24">
        <v>1986</v>
      </c>
    </row>
    <row r="385" spans="1:29" x14ac:dyDescent="0.25">
      <c r="A385" s="15" t="s">
        <v>204</v>
      </c>
      <c r="B385" s="15" t="s">
        <v>281</v>
      </c>
      <c r="C385" s="15" t="s">
        <v>477</v>
      </c>
      <c r="D385" s="15" t="s">
        <v>207</v>
      </c>
      <c r="E385" s="15" t="s">
        <v>846</v>
      </c>
      <c r="F385" s="15" t="s">
        <v>212</v>
      </c>
      <c r="G385" s="15" t="s">
        <v>385</v>
      </c>
      <c r="H385" s="15" t="s">
        <v>177</v>
      </c>
      <c r="I385" s="15" t="s">
        <v>463</v>
      </c>
      <c r="J385" s="15" t="s">
        <v>56</v>
      </c>
      <c r="K385" s="15" t="s">
        <v>126</v>
      </c>
      <c r="L385" s="15" t="s">
        <v>345</v>
      </c>
      <c r="M385" s="27">
        <v>43982</v>
      </c>
      <c r="N385" s="27">
        <v>44074</v>
      </c>
      <c r="O385" s="51">
        <v>2020</v>
      </c>
      <c r="P385" s="27">
        <v>44104</v>
      </c>
      <c r="Q385" s="15">
        <v>2200000</v>
      </c>
      <c r="R385" s="15">
        <v>1400000</v>
      </c>
      <c r="S385" s="15" t="s">
        <v>668</v>
      </c>
      <c r="T385" s="15" t="s">
        <v>668</v>
      </c>
      <c r="U385" s="15">
        <v>2020</v>
      </c>
      <c r="V385" s="15" t="s">
        <v>748</v>
      </c>
      <c r="W385" s="15">
        <v>525</v>
      </c>
      <c r="X385" s="24">
        <v>6000</v>
      </c>
      <c r="Y385" s="24">
        <v>1000</v>
      </c>
      <c r="Z385" s="24">
        <v>1200</v>
      </c>
      <c r="AA385" s="24">
        <v>1060</v>
      </c>
      <c r="AB385" s="24">
        <v>1986</v>
      </c>
      <c r="AC385" s="24">
        <v>1986</v>
      </c>
    </row>
    <row r="386" spans="1:29" x14ac:dyDescent="0.25">
      <c r="A386" s="15" t="s">
        <v>204</v>
      </c>
      <c r="B386" s="15" t="s">
        <v>281</v>
      </c>
      <c r="C386" s="15" t="s">
        <v>482</v>
      </c>
      <c r="D386" s="15" t="s">
        <v>334</v>
      </c>
      <c r="E386" s="15" t="s">
        <v>197</v>
      </c>
      <c r="F386" s="15" t="s">
        <v>212</v>
      </c>
      <c r="G386" s="15" t="s">
        <v>384</v>
      </c>
      <c r="H386" s="15" t="s">
        <v>176</v>
      </c>
      <c r="I386" s="15" t="s">
        <v>213</v>
      </c>
      <c r="J386" s="15" t="s">
        <v>116</v>
      </c>
      <c r="K386" s="15" t="s">
        <v>117</v>
      </c>
      <c r="L386" s="15" t="s">
        <v>345</v>
      </c>
      <c r="M386" s="27">
        <v>43496</v>
      </c>
      <c r="N386" s="27">
        <v>43799</v>
      </c>
      <c r="O386" s="51">
        <v>2019</v>
      </c>
      <c r="P386" s="27">
        <v>44104</v>
      </c>
      <c r="Q386" s="15">
        <v>2300000</v>
      </c>
      <c r="R386" s="15">
        <v>1600000</v>
      </c>
      <c r="S386" s="15" t="s">
        <v>668</v>
      </c>
      <c r="T386" s="15" t="s">
        <v>668</v>
      </c>
      <c r="U386" s="15">
        <v>2019</v>
      </c>
      <c r="V386" s="15" t="s">
        <v>747</v>
      </c>
      <c r="W386" s="15">
        <v>213</v>
      </c>
      <c r="X386" s="24">
        <v>600</v>
      </c>
      <c r="Y386" s="24">
        <v>100</v>
      </c>
      <c r="Z386" s="24">
        <v>125</v>
      </c>
      <c r="AA386" s="24">
        <v>121</v>
      </c>
      <c r="AB386" s="24">
        <v>179</v>
      </c>
      <c r="AC386" s="24">
        <v>179</v>
      </c>
    </row>
    <row r="387" spans="1:29" x14ac:dyDescent="0.25">
      <c r="A387" s="15" t="s">
        <v>204</v>
      </c>
      <c r="B387" s="15" t="s">
        <v>306</v>
      </c>
      <c r="C387" s="15" t="s">
        <v>479</v>
      </c>
      <c r="D387" s="15" t="s">
        <v>207</v>
      </c>
      <c r="E387" s="15" t="s">
        <v>380</v>
      </c>
      <c r="F387" s="15" t="s">
        <v>212</v>
      </c>
      <c r="G387" s="15" t="s">
        <v>384</v>
      </c>
      <c r="H387" s="15" t="s">
        <v>176</v>
      </c>
      <c r="I387" s="15" t="s">
        <v>463</v>
      </c>
      <c r="J387" s="15" t="s">
        <v>122</v>
      </c>
      <c r="K387" s="15" t="s">
        <v>132</v>
      </c>
      <c r="L387" s="15" t="s">
        <v>345</v>
      </c>
      <c r="M387" s="27">
        <v>43496</v>
      </c>
      <c r="N387" s="27">
        <v>43799</v>
      </c>
      <c r="O387" s="51">
        <v>2019</v>
      </c>
      <c r="P387" s="27">
        <v>44104</v>
      </c>
      <c r="Q387" s="15">
        <v>2300000</v>
      </c>
      <c r="R387" s="15">
        <v>1600000</v>
      </c>
      <c r="S387" s="15" t="s">
        <v>668</v>
      </c>
      <c r="T387" s="15" t="s">
        <v>668</v>
      </c>
      <c r="U387" s="15">
        <v>2019</v>
      </c>
      <c r="V387" s="15" t="s">
        <v>747</v>
      </c>
      <c r="W387" s="15">
        <v>209</v>
      </c>
      <c r="X387" s="24">
        <v>9000</v>
      </c>
      <c r="Y387" s="24">
        <v>1500</v>
      </c>
      <c r="Z387" s="24">
        <v>1873</v>
      </c>
      <c r="AA387" s="24">
        <v>1815</v>
      </c>
      <c r="AB387" s="24">
        <v>2684</v>
      </c>
      <c r="AC387" s="24">
        <v>2684</v>
      </c>
    </row>
    <row r="388" spans="1:29" x14ac:dyDescent="0.25">
      <c r="A388" s="15" t="s">
        <v>204</v>
      </c>
      <c r="B388" s="15" t="s">
        <v>306</v>
      </c>
      <c r="C388" s="15" t="s">
        <v>477</v>
      </c>
      <c r="D388" s="15" t="s">
        <v>207</v>
      </c>
      <c r="E388" s="15" t="s">
        <v>380</v>
      </c>
      <c r="F388" s="15" t="s">
        <v>212</v>
      </c>
      <c r="G388" s="15" t="s">
        <v>384</v>
      </c>
      <c r="H388" s="15" t="s">
        <v>176</v>
      </c>
      <c r="I388" s="15" t="s">
        <v>213</v>
      </c>
      <c r="J388" s="15" t="s">
        <v>122</v>
      </c>
      <c r="K388" s="15" t="s">
        <v>132</v>
      </c>
      <c r="L388" s="15" t="s">
        <v>345</v>
      </c>
      <c r="M388" s="27">
        <v>43496</v>
      </c>
      <c r="N388" s="27">
        <v>43799</v>
      </c>
      <c r="O388" s="51">
        <v>2019</v>
      </c>
      <c r="P388" s="27">
        <v>44104</v>
      </c>
      <c r="Q388" s="15">
        <v>2300000</v>
      </c>
      <c r="R388" s="15">
        <v>1600000</v>
      </c>
      <c r="S388" s="15" t="s">
        <v>668</v>
      </c>
      <c r="T388" s="15" t="s">
        <v>668</v>
      </c>
      <c r="U388" s="15">
        <v>2019</v>
      </c>
      <c r="V388" s="15" t="s">
        <v>748</v>
      </c>
      <c r="W388" s="15">
        <v>208</v>
      </c>
      <c r="X388" s="24">
        <v>20886</v>
      </c>
      <c r="Y388" s="24">
        <v>3481</v>
      </c>
      <c r="Z388" s="24">
        <v>4347</v>
      </c>
      <c r="AA388" s="24">
        <v>4213</v>
      </c>
      <c r="AB388" s="24">
        <v>6228</v>
      </c>
      <c r="AC388" s="24">
        <v>6228</v>
      </c>
    </row>
    <row r="389" spans="1:29" x14ac:dyDescent="0.25">
      <c r="A389" s="15" t="s">
        <v>204</v>
      </c>
      <c r="B389" s="15" t="s">
        <v>306</v>
      </c>
      <c r="C389" s="15" t="s">
        <v>478</v>
      </c>
      <c r="D389" s="15" t="s">
        <v>207</v>
      </c>
      <c r="E389" s="15" t="s">
        <v>381</v>
      </c>
      <c r="F389" s="15" t="s">
        <v>212</v>
      </c>
      <c r="G389" s="15" t="s">
        <v>384</v>
      </c>
      <c r="H389" s="15" t="s">
        <v>176</v>
      </c>
      <c r="I389" s="15" t="s">
        <v>213</v>
      </c>
      <c r="J389" s="15" t="s">
        <v>34</v>
      </c>
      <c r="K389" s="15" t="s">
        <v>133</v>
      </c>
      <c r="L389" s="15" t="s">
        <v>345</v>
      </c>
      <c r="M389" s="27">
        <v>43830</v>
      </c>
      <c r="N389" s="27">
        <v>43830</v>
      </c>
      <c r="O389" s="51">
        <v>2019</v>
      </c>
      <c r="P389" s="27">
        <v>44104</v>
      </c>
      <c r="Q389" s="15">
        <v>2300000</v>
      </c>
      <c r="R389" s="15">
        <v>1600000</v>
      </c>
      <c r="S389" s="15" t="s">
        <v>668</v>
      </c>
      <c r="T389" s="15" t="s">
        <v>668</v>
      </c>
      <c r="U389" s="15">
        <v>2019</v>
      </c>
      <c r="V389" s="15" t="s">
        <v>747</v>
      </c>
      <c r="W389" s="15">
        <v>234</v>
      </c>
      <c r="X389" s="24">
        <v>912</v>
      </c>
      <c r="Y389" s="24">
        <v>152</v>
      </c>
      <c r="Z389" s="24">
        <v>190</v>
      </c>
      <c r="AA389" s="24">
        <v>184</v>
      </c>
      <c r="AB389" s="24">
        <v>272</v>
      </c>
      <c r="AC389" s="24">
        <v>272</v>
      </c>
    </row>
    <row r="390" spans="1:29" x14ac:dyDescent="0.25">
      <c r="A390" s="15" t="s">
        <v>204</v>
      </c>
      <c r="B390" s="15" t="s">
        <v>306</v>
      </c>
      <c r="C390" s="15" t="s">
        <v>478</v>
      </c>
      <c r="D390" s="15" t="s">
        <v>207</v>
      </c>
      <c r="E390" s="15" t="s">
        <v>381</v>
      </c>
      <c r="F390" s="15" t="s">
        <v>212</v>
      </c>
      <c r="G390" s="15" t="s">
        <v>384</v>
      </c>
      <c r="H390" s="15" t="s">
        <v>176</v>
      </c>
      <c r="I390" s="15" t="s">
        <v>213</v>
      </c>
      <c r="J390" s="15" t="s">
        <v>34</v>
      </c>
      <c r="K390" s="15" t="s">
        <v>133</v>
      </c>
      <c r="L390" s="15" t="s">
        <v>345</v>
      </c>
      <c r="M390" s="27">
        <v>43861</v>
      </c>
      <c r="N390" s="27">
        <v>43982</v>
      </c>
      <c r="O390" s="51">
        <v>2020</v>
      </c>
      <c r="P390" s="27">
        <v>44104</v>
      </c>
      <c r="Q390" s="15">
        <v>2200000</v>
      </c>
      <c r="R390" s="15">
        <v>1400000</v>
      </c>
      <c r="S390" s="15" t="s">
        <v>201</v>
      </c>
      <c r="T390" s="15" t="s">
        <v>201</v>
      </c>
      <c r="U390" s="15">
        <v>2020</v>
      </c>
      <c r="V390" s="15" t="s">
        <v>747</v>
      </c>
      <c r="W390" s="15">
        <v>398</v>
      </c>
      <c r="X390" s="24">
        <v>882</v>
      </c>
      <c r="Y390" s="24">
        <v>147</v>
      </c>
      <c r="Z390" s="24">
        <v>186</v>
      </c>
      <c r="AA390" s="24">
        <v>182</v>
      </c>
      <c r="AB390" s="24">
        <v>260</v>
      </c>
      <c r="AC390" s="24">
        <v>260</v>
      </c>
    </row>
    <row r="391" spans="1:29" x14ac:dyDescent="0.25">
      <c r="A391" s="15" t="s">
        <v>204</v>
      </c>
      <c r="B391" s="15" t="s">
        <v>306</v>
      </c>
      <c r="C391" s="15" t="s">
        <v>790</v>
      </c>
      <c r="D391" s="15" t="s">
        <v>207</v>
      </c>
      <c r="E391" s="15" t="s">
        <v>381</v>
      </c>
      <c r="F391" s="15" t="s">
        <v>212</v>
      </c>
      <c r="G391" s="15" t="s">
        <v>387</v>
      </c>
      <c r="H391" s="15" t="s">
        <v>176</v>
      </c>
      <c r="I391" s="15" t="s">
        <v>213</v>
      </c>
      <c r="J391" s="15" t="s">
        <v>122</v>
      </c>
      <c r="K391" s="15" t="s">
        <v>132</v>
      </c>
      <c r="L391" s="15" t="s">
        <v>345</v>
      </c>
      <c r="M391" s="27">
        <v>43496</v>
      </c>
      <c r="N391" s="27">
        <v>43861</v>
      </c>
      <c r="O391" s="51">
        <v>2020</v>
      </c>
      <c r="P391" s="27">
        <v>44104</v>
      </c>
      <c r="Q391" s="15">
        <v>2200000</v>
      </c>
      <c r="R391" s="15">
        <v>1400000</v>
      </c>
      <c r="S391" s="15" t="s">
        <v>668</v>
      </c>
      <c r="T391" s="15" t="s">
        <v>668</v>
      </c>
      <c r="U391" s="15">
        <v>2020</v>
      </c>
      <c r="V391" s="15" t="s">
        <v>747</v>
      </c>
      <c r="W391" s="15">
        <v>397</v>
      </c>
      <c r="X391" s="24">
        <v>1200</v>
      </c>
      <c r="Y391" s="24">
        <v>200</v>
      </c>
      <c r="Z391" s="24">
        <v>228</v>
      </c>
      <c r="AA391" s="24">
        <v>222</v>
      </c>
      <c r="AB391" s="24">
        <v>380</v>
      </c>
      <c r="AC391" s="24">
        <v>380</v>
      </c>
    </row>
    <row r="392" spans="1:29" x14ac:dyDescent="0.25">
      <c r="A392" s="15" t="s">
        <v>204</v>
      </c>
      <c r="B392" s="15" t="s">
        <v>335</v>
      </c>
      <c r="C392" s="15" t="s">
        <v>479</v>
      </c>
      <c r="D392" s="15" t="s">
        <v>207</v>
      </c>
      <c r="E392" s="15" t="s">
        <v>191</v>
      </c>
      <c r="F392" s="15" t="s">
        <v>212</v>
      </c>
      <c r="G392" s="15" t="s">
        <v>384</v>
      </c>
      <c r="H392" s="15" t="s">
        <v>176</v>
      </c>
      <c r="I392" s="15" t="s">
        <v>213</v>
      </c>
      <c r="J392" s="15" t="s">
        <v>82</v>
      </c>
      <c r="K392" s="15" t="s">
        <v>83</v>
      </c>
      <c r="L392" s="15" t="s">
        <v>345</v>
      </c>
      <c r="M392" s="27">
        <v>43830</v>
      </c>
      <c r="N392" s="27">
        <v>43861</v>
      </c>
      <c r="O392" s="51">
        <v>2020</v>
      </c>
      <c r="P392" s="27">
        <v>44104</v>
      </c>
      <c r="Q392" s="15">
        <v>2200000</v>
      </c>
      <c r="R392" s="15">
        <v>1400000</v>
      </c>
      <c r="S392" s="15" t="s">
        <v>668</v>
      </c>
      <c r="T392" s="15" t="s">
        <v>668</v>
      </c>
      <c r="U392" s="15">
        <v>2020</v>
      </c>
      <c r="V392" s="15" t="s">
        <v>747</v>
      </c>
      <c r="W392" s="15">
        <v>420</v>
      </c>
      <c r="X392" s="24">
        <v>2400</v>
      </c>
      <c r="Y392" s="24">
        <v>400</v>
      </c>
      <c r="Z392" s="24">
        <v>389</v>
      </c>
      <c r="AA392" s="24">
        <v>357</v>
      </c>
      <c r="AB392" s="24">
        <v>862</v>
      </c>
      <c r="AC392" s="24">
        <v>862</v>
      </c>
    </row>
    <row r="393" spans="1:29" x14ac:dyDescent="0.25">
      <c r="A393" s="15" t="s">
        <v>204</v>
      </c>
      <c r="B393" s="15" t="s">
        <v>335</v>
      </c>
      <c r="C393" s="15" t="s">
        <v>479</v>
      </c>
      <c r="D393" s="15" t="s">
        <v>207</v>
      </c>
      <c r="E393" s="15" t="s">
        <v>191</v>
      </c>
      <c r="F393" s="15" t="s">
        <v>212</v>
      </c>
      <c r="G393" s="15" t="s">
        <v>384</v>
      </c>
      <c r="H393" s="15" t="s">
        <v>176</v>
      </c>
      <c r="I393" s="15" t="s">
        <v>213</v>
      </c>
      <c r="J393" s="15" t="s">
        <v>56</v>
      </c>
      <c r="K393" s="15" t="s">
        <v>57</v>
      </c>
      <c r="L393" s="15" t="s">
        <v>345</v>
      </c>
      <c r="M393" s="27">
        <v>43830</v>
      </c>
      <c r="N393" s="27">
        <v>43861</v>
      </c>
      <c r="O393" s="51">
        <v>2020</v>
      </c>
      <c r="P393" s="27">
        <v>44104</v>
      </c>
      <c r="Q393" s="15">
        <v>2200000</v>
      </c>
      <c r="R393" s="15">
        <v>1400000</v>
      </c>
      <c r="S393" s="15" t="s">
        <v>668</v>
      </c>
      <c r="T393" s="15" t="s">
        <v>668</v>
      </c>
      <c r="U393" s="15">
        <v>2020</v>
      </c>
      <c r="V393" s="15" t="s">
        <v>747</v>
      </c>
      <c r="W393" s="15">
        <v>421</v>
      </c>
      <c r="X393" s="24">
        <v>3000</v>
      </c>
      <c r="Y393" s="24">
        <v>500</v>
      </c>
      <c r="Z393" s="24">
        <v>592</v>
      </c>
      <c r="AA393" s="24">
        <v>516</v>
      </c>
      <c r="AB393" s="24">
        <v>1011</v>
      </c>
      <c r="AC393" s="24">
        <v>1011</v>
      </c>
    </row>
    <row r="394" spans="1:29" x14ac:dyDescent="0.25">
      <c r="A394" s="15" t="s">
        <v>204</v>
      </c>
      <c r="B394" s="15" t="s">
        <v>335</v>
      </c>
      <c r="C394" s="15" t="s">
        <v>479</v>
      </c>
      <c r="D394" s="15" t="s">
        <v>207</v>
      </c>
      <c r="E394" s="15" t="s">
        <v>191</v>
      </c>
      <c r="F394" s="15" t="s">
        <v>212</v>
      </c>
      <c r="G394" s="15" t="s">
        <v>384</v>
      </c>
      <c r="H394" s="15" t="s">
        <v>176</v>
      </c>
      <c r="I394" s="15" t="s">
        <v>213</v>
      </c>
      <c r="J394" s="15" t="s">
        <v>88</v>
      </c>
      <c r="K394" s="15" t="s">
        <v>66</v>
      </c>
      <c r="L394" s="15" t="s">
        <v>345</v>
      </c>
      <c r="M394" s="27">
        <v>43830</v>
      </c>
      <c r="N394" s="27">
        <v>43921</v>
      </c>
      <c r="O394" s="51">
        <v>2020</v>
      </c>
      <c r="P394" s="27">
        <v>44104</v>
      </c>
      <c r="Q394" s="15">
        <v>2200000</v>
      </c>
      <c r="R394" s="15">
        <v>1400000</v>
      </c>
      <c r="S394" s="15" t="s">
        <v>668</v>
      </c>
      <c r="T394" s="15" t="s">
        <v>668</v>
      </c>
      <c r="U394" s="15">
        <v>2020</v>
      </c>
      <c r="V394" s="15" t="s">
        <v>747</v>
      </c>
      <c r="W394" s="15">
        <v>423</v>
      </c>
      <c r="X394" s="24">
        <v>6300</v>
      </c>
      <c r="Y394" s="24">
        <v>1050</v>
      </c>
      <c r="Z394" s="24">
        <v>945</v>
      </c>
      <c r="AA394" s="24">
        <v>941</v>
      </c>
      <c r="AB394" s="24">
        <v>2212</v>
      </c>
      <c r="AC394" s="24">
        <v>2212</v>
      </c>
    </row>
    <row r="395" spans="1:29" x14ac:dyDescent="0.25">
      <c r="A395" s="15" t="s">
        <v>204</v>
      </c>
      <c r="B395" s="15" t="s">
        <v>335</v>
      </c>
      <c r="C395" s="15" t="s">
        <v>479</v>
      </c>
      <c r="D395" s="15" t="s">
        <v>207</v>
      </c>
      <c r="E395" s="15" t="s">
        <v>191</v>
      </c>
      <c r="F395" s="15" t="s">
        <v>212</v>
      </c>
      <c r="G395" s="15" t="s">
        <v>384</v>
      </c>
      <c r="H395" s="15" t="s">
        <v>176</v>
      </c>
      <c r="I395" s="15" t="s">
        <v>213</v>
      </c>
      <c r="J395" s="15" t="s">
        <v>88</v>
      </c>
      <c r="K395" s="15" t="s">
        <v>48</v>
      </c>
      <c r="L395" s="15" t="s">
        <v>345</v>
      </c>
      <c r="M395" s="27">
        <v>43830</v>
      </c>
      <c r="N395" s="27">
        <v>43921</v>
      </c>
      <c r="O395" s="51">
        <v>2020</v>
      </c>
      <c r="P395" s="27">
        <v>44104</v>
      </c>
      <c r="Q395" s="15">
        <v>2200000</v>
      </c>
      <c r="R395" s="15">
        <v>1400000</v>
      </c>
      <c r="S395" s="15" t="s">
        <v>668</v>
      </c>
      <c r="T395" s="15" t="s">
        <v>668</v>
      </c>
      <c r="U395" s="15">
        <v>2020</v>
      </c>
      <c r="V395" s="15" t="s">
        <v>747</v>
      </c>
      <c r="W395" s="15">
        <v>424</v>
      </c>
      <c r="X395" s="24">
        <v>2100</v>
      </c>
      <c r="Y395" s="24">
        <v>350</v>
      </c>
      <c r="Z395" s="24">
        <v>359</v>
      </c>
      <c r="AA395" s="24">
        <v>304</v>
      </c>
      <c r="AB395" s="24">
        <v>778</v>
      </c>
      <c r="AC395" s="24">
        <v>778</v>
      </c>
    </row>
    <row r="396" spans="1:29" x14ac:dyDescent="0.25">
      <c r="A396" s="15" t="s">
        <v>204</v>
      </c>
      <c r="B396" s="15" t="s">
        <v>335</v>
      </c>
      <c r="C396" s="15" t="s">
        <v>477</v>
      </c>
      <c r="D396" s="15" t="s">
        <v>207</v>
      </c>
      <c r="E396" s="15" t="s">
        <v>191</v>
      </c>
      <c r="F396" s="15" t="s">
        <v>212</v>
      </c>
      <c r="G396" s="15" t="s">
        <v>384</v>
      </c>
      <c r="H396" s="15" t="s">
        <v>177</v>
      </c>
      <c r="I396" s="15" t="s">
        <v>213</v>
      </c>
      <c r="J396" s="15" t="s">
        <v>56</v>
      </c>
      <c r="K396" s="15" t="s">
        <v>57</v>
      </c>
      <c r="L396" s="15" t="s">
        <v>345</v>
      </c>
      <c r="M396" s="27">
        <v>43982</v>
      </c>
      <c r="N396" s="27">
        <v>44012</v>
      </c>
      <c r="O396" s="51">
        <v>2020</v>
      </c>
      <c r="P396" s="27">
        <v>44104</v>
      </c>
      <c r="Q396" s="15">
        <v>2200000</v>
      </c>
      <c r="R396" s="15">
        <v>1400000</v>
      </c>
      <c r="S396" s="15" t="s">
        <v>202</v>
      </c>
      <c r="T396" s="15" t="s">
        <v>668</v>
      </c>
      <c r="U396" s="15">
        <v>2020</v>
      </c>
      <c r="V396" s="15" t="s">
        <v>748</v>
      </c>
      <c r="W396" s="15">
        <v>426</v>
      </c>
      <c r="X396" s="24">
        <v>4500</v>
      </c>
      <c r="Y396" s="24">
        <v>750</v>
      </c>
      <c r="Z396" s="24">
        <v>889</v>
      </c>
      <c r="AA396" s="24">
        <v>774</v>
      </c>
      <c r="AB396" s="24">
        <v>1516</v>
      </c>
      <c r="AC396" s="24">
        <v>1516</v>
      </c>
    </row>
    <row r="397" spans="1:29" x14ac:dyDescent="0.25">
      <c r="A397" s="15" t="s">
        <v>204</v>
      </c>
      <c r="B397" s="15" t="s">
        <v>335</v>
      </c>
      <c r="C397" s="15" t="s">
        <v>477</v>
      </c>
      <c r="D397" s="15" t="s">
        <v>207</v>
      </c>
      <c r="E397" s="15" t="s">
        <v>191</v>
      </c>
      <c r="F397" s="15" t="s">
        <v>212</v>
      </c>
      <c r="G397" s="15" t="s">
        <v>384</v>
      </c>
      <c r="H397" s="15" t="s">
        <v>176</v>
      </c>
      <c r="I397" s="15" t="s">
        <v>213</v>
      </c>
      <c r="J397" s="15" t="s">
        <v>51</v>
      </c>
      <c r="K397" s="15" t="s">
        <v>51</v>
      </c>
      <c r="L397" s="15" t="s">
        <v>345</v>
      </c>
      <c r="M397" s="27">
        <v>44012</v>
      </c>
      <c r="N397" s="27">
        <v>44074</v>
      </c>
      <c r="O397" s="51">
        <v>2020</v>
      </c>
      <c r="P397" s="27">
        <v>44104</v>
      </c>
      <c r="Q397" s="15">
        <v>2200000</v>
      </c>
      <c r="R397" s="15">
        <v>1400000</v>
      </c>
      <c r="S397" s="15" t="s">
        <v>201</v>
      </c>
      <c r="T397" s="15" t="s">
        <v>202</v>
      </c>
      <c r="U397" s="15">
        <v>2020</v>
      </c>
      <c r="V397" s="15" t="s">
        <v>748</v>
      </c>
      <c r="W397" s="15">
        <v>526</v>
      </c>
      <c r="X397" s="24">
        <v>195</v>
      </c>
      <c r="Y397" s="24">
        <v>30</v>
      </c>
      <c r="Z397" s="24">
        <v>35</v>
      </c>
      <c r="AA397" s="24">
        <v>32</v>
      </c>
      <c r="AB397" s="24">
        <v>66</v>
      </c>
      <c r="AC397" s="24">
        <v>66</v>
      </c>
    </row>
    <row r="398" spans="1:29" x14ac:dyDescent="0.25">
      <c r="A398" s="15" t="s">
        <v>204</v>
      </c>
      <c r="B398" s="15" t="s">
        <v>335</v>
      </c>
      <c r="C398" s="15" t="s">
        <v>477</v>
      </c>
      <c r="D398" s="15" t="s">
        <v>207</v>
      </c>
      <c r="E398" s="15" t="s">
        <v>191</v>
      </c>
      <c r="F398" s="15" t="s">
        <v>212</v>
      </c>
      <c r="G398" s="15" t="s">
        <v>384</v>
      </c>
      <c r="H398" s="15" t="s">
        <v>176</v>
      </c>
      <c r="I398" s="15" t="s">
        <v>213</v>
      </c>
      <c r="J398" s="15" t="s">
        <v>51</v>
      </c>
      <c r="K398" s="15" t="s">
        <v>51</v>
      </c>
      <c r="L398" s="15" t="s">
        <v>345</v>
      </c>
      <c r="M398" s="27">
        <v>44012</v>
      </c>
      <c r="N398" s="27">
        <v>44074</v>
      </c>
      <c r="O398" s="51">
        <v>2020</v>
      </c>
      <c r="P398" s="27">
        <v>44104</v>
      </c>
      <c r="Q398" s="15">
        <v>2200000</v>
      </c>
      <c r="R398" s="15">
        <v>1400000</v>
      </c>
      <c r="S398" s="15" t="s">
        <v>201</v>
      </c>
      <c r="T398" s="15" t="s">
        <v>202</v>
      </c>
      <c r="U398" s="15">
        <v>2020</v>
      </c>
      <c r="V398" s="15" t="s">
        <v>748</v>
      </c>
      <c r="W398" s="15">
        <v>527</v>
      </c>
      <c r="X398" s="24">
        <v>296</v>
      </c>
      <c r="Y398" s="24">
        <v>45</v>
      </c>
      <c r="Z398" s="24">
        <v>52</v>
      </c>
      <c r="AA398" s="24">
        <v>49</v>
      </c>
      <c r="AB398" s="24">
        <v>100</v>
      </c>
      <c r="AC398" s="24">
        <v>100</v>
      </c>
    </row>
    <row r="399" spans="1:29" x14ac:dyDescent="0.25">
      <c r="A399" s="15" t="s">
        <v>204</v>
      </c>
      <c r="B399" s="15" t="s">
        <v>335</v>
      </c>
      <c r="C399" s="15" t="s">
        <v>477</v>
      </c>
      <c r="D399" s="15" t="s">
        <v>207</v>
      </c>
      <c r="E399" s="15" t="s">
        <v>191</v>
      </c>
      <c r="F399" s="15" t="s">
        <v>212</v>
      </c>
      <c r="G399" s="15" t="s">
        <v>384</v>
      </c>
      <c r="H399" s="15" t="s">
        <v>176</v>
      </c>
      <c r="I399" s="15" t="s">
        <v>213</v>
      </c>
      <c r="J399" s="15" t="s">
        <v>51</v>
      </c>
      <c r="K399" s="15" t="s">
        <v>51</v>
      </c>
      <c r="L399" s="15" t="s">
        <v>345</v>
      </c>
      <c r="M399" s="27">
        <v>44012</v>
      </c>
      <c r="N399" s="27">
        <v>44074</v>
      </c>
      <c r="O399" s="51">
        <v>2020</v>
      </c>
      <c r="P399" s="27">
        <v>44104</v>
      </c>
      <c r="Q399" s="15">
        <v>2200000</v>
      </c>
      <c r="R399" s="15">
        <v>1400000</v>
      </c>
      <c r="S399" s="15" t="s">
        <v>201</v>
      </c>
      <c r="T399" s="15" t="s">
        <v>202</v>
      </c>
      <c r="U399" s="15">
        <v>2020</v>
      </c>
      <c r="V399" s="15" t="s">
        <v>748</v>
      </c>
      <c r="W399" s="15">
        <v>528</v>
      </c>
      <c r="X399" s="24">
        <v>849</v>
      </c>
      <c r="Y399" s="24">
        <v>115</v>
      </c>
      <c r="Z399" s="24">
        <v>150</v>
      </c>
      <c r="AA399" s="24">
        <v>141</v>
      </c>
      <c r="AB399" s="24">
        <v>288</v>
      </c>
      <c r="AC399" s="24">
        <v>288</v>
      </c>
    </row>
    <row r="400" spans="1:29" x14ac:dyDescent="0.25">
      <c r="A400" s="15" t="s">
        <v>204</v>
      </c>
      <c r="B400" s="15" t="s">
        <v>335</v>
      </c>
      <c r="C400" s="15" t="s">
        <v>477</v>
      </c>
      <c r="D400" s="15" t="s">
        <v>207</v>
      </c>
      <c r="E400" s="15" t="s">
        <v>191</v>
      </c>
      <c r="F400" s="15" t="s">
        <v>212</v>
      </c>
      <c r="G400" s="15" t="s">
        <v>384</v>
      </c>
      <c r="H400" s="15" t="s">
        <v>176</v>
      </c>
      <c r="I400" s="15" t="s">
        <v>213</v>
      </c>
      <c r="J400" s="15" t="s">
        <v>51</v>
      </c>
      <c r="K400" s="15" t="s">
        <v>51</v>
      </c>
      <c r="L400" s="15" t="s">
        <v>345</v>
      </c>
      <c r="M400" s="27">
        <v>44012</v>
      </c>
      <c r="N400" s="27">
        <v>44074</v>
      </c>
      <c r="O400" s="51">
        <v>2020</v>
      </c>
      <c r="P400" s="27">
        <v>44104</v>
      </c>
      <c r="Q400" s="15">
        <v>2200000</v>
      </c>
      <c r="R400" s="15">
        <v>1400000</v>
      </c>
      <c r="S400" s="15" t="s">
        <v>201</v>
      </c>
      <c r="T400" s="15" t="s">
        <v>202</v>
      </c>
      <c r="U400" s="15">
        <v>2020</v>
      </c>
      <c r="V400" s="15" t="s">
        <v>748</v>
      </c>
      <c r="W400" s="15">
        <v>529</v>
      </c>
      <c r="X400" s="24">
        <v>259</v>
      </c>
      <c r="Y400" s="24">
        <v>40</v>
      </c>
      <c r="Z400" s="24">
        <v>46</v>
      </c>
      <c r="AA400" s="24">
        <v>43</v>
      </c>
      <c r="AB400" s="24">
        <v>88</v>
      </c>
      <c r="AC400" s="24">
        <v>88</v>
      </c>
    </row>
    <row r="401" spans="1:29" x14ac:dyDescent="0.25">
      <c r="A401" s="15" t="s">
        <v>204</v>
      </c>
      <c r="B401" s="15" t="s">
        <v>335</v>
      </c>
      <c r="C401" s="15" t="s">
        <v>477</v>
      </c>
      <c r="D401" s="15" t="s">
        <v>207</v>
      </c>
      <c r="E401" s="15" t="s">
        <v>191</v>
      </c>
      <c r="F401" s="15" t="s">
        <v>212</v>
      </c>
      <c r="G401" s="15" t="s">
        <v>384</v>
      </c>
      <c r="H401" s="15" t="s">
        <v>176</v>
      </c>
      <c r="I401" s="15" t="s">
        <v>213</v>
      </c>
      <c r="J401" s="15" t="s">
        <v>51</v>
      </c>
      <c r="K401" s="15" t="s">
        <v>51</v>
      </c>
      <c r="L401" s="15" t="s">
        <v>345</v>
      </c>
      <c r="M401" s="27">
        <v>44012</v>
      </c>
      <c r="N401" s="27">
        <v>44074</v>
      </c>
      <c r="O401" s="51">
        <v>2020</v>
      </c>
      <c r="P401" s="27">
        <v>44104</v>
      </c>
      <c r="Q401" s="15">
        <v>2200000</v>
      </c>
      <c r="R401" s="15">
        <v>1400000</v>
      </c>
      <c r="S401" s="15" t="s">
        <v>201</v>
      </c>
      <c r="T401" s="15" t="s">
        <v>202</v>
      </c>
      <c r="U401" s="15">
        <v>2020</v>
      </c>
      <c r="V401" s="15" t="s">
        <v>748</v>
      </c>
      <c r="W401" s="15">
        <v>530</v>
      </c>
      <c r="X401" s="24">
        <v>517</v>
      </c>
      <c r="Y401" s="24">
        <v>70</v>
      </c>
      <c r="Z401" s="24">
        <v>92</v>
      </c>
      <c r="AA401" s="24">
        <v>86</v>
      </c>
      <c r="AB401" s="24">
        <v>175</v>
      </c>
      <c r="AC401" s="24">
        <v>175</v>
      </c>
    </row>
    <row r="402" spans="1:29" x14ac:dyDescent="0.25">
      <c r="A402" s="15" t="s">
        <v>204</v>
      </c>
      <c r="B402" s="15" t="s">
        <v>335</v>
      </c>
      <c r="C402" s="15" t="s">
        <v>477</v>
      </c>
      <c r="D402" s="15" t="s">
        <v>207</v>
      </c>
      <c r="E402" s="15" t="s">
        <v>191</v>
      </c>
      <c r="F402" s="15" t="s">
        <v>212</v>
      </c>
      <c r="G402" s="15" t="s">
        <v>384</v>
      </c>
      <c r="H402" s="15" t="s">
        <v>176</v>
      </c>
      <c r="I402" s="15" t="s">
        <v>213</v>
      </c>
      <c r="J402" s="15" t="s">
        <v>51</v>
      </c>
      <c r="K402" s="15" t="s">
        <v>51</v>
      </c>
      <c r="L402" s="15" t="s">
        <v>345</v>
      </c>
      <c r="M402" s="27">
        <v>44104</v>
      </c>
      <c r="N402" s="27">
        <v>43982</v>
      </c>
      <c r="O402" s="51">
        <v>2020</v>
      </c>
      <c r="P402" s="27">
        <v>44104</v>
      </c>
      <c r="Q402" s="15">
        <v>2200000</v>
      </c>
      <c r="R402" s="15">
        <v>1400000</v>
      </c>
      <c r="S402" s="15" t="s">
        <v>201</v>
      </c>
      <c r="T402" s="15" t="s">
        <v>202</v>
      </c>
      <c r="U402" s="15">
        <v>2020</v>
      </c>
      <c r="V402" s="15" t="s">
        <v>748</v>
      </c>
      <c r="W402" s="15">
        <v>412</v>
      </c>
      <c r="X402" s="24">
        <v>652</v>
      </c>
      <c r="Y402" s="24">
        <v>100</v>
      </c>
      <c r="Z402" s="24">
        <v>116</v>
      </c>
      <c r="AA402" s="24">
        <v>108</v>
      </c>
      <c r="AB402" s="24">
        <v>221</v>
      </c>
      <c r="AC402" s="24">
        <v>221</v>
      </c>
    </row>
    <row r="403" spans="1:29" x14ac:dyDescent="0.25">
      <c r="A403" s="15" t="s">
        <v>204</v>
      </c>
      <c r="B403" s="15" t="s">
        <v>335</v>
      </c>
      <c r="C403" s="15" t="s">
        <v>477</v>
      </c>
      <c r="D403" s="15" t="s">
        <v>207</v>
      </c>
      <c r="E403" s="15" t="s">
        <v>191</v>
      </c>
      <c r="F403" s="15" t="s">
        <v>212</v>
      </c>
      <c r="G403" s="15" t="s">
        <v>384</v>
      </c>
      <c r="H403" s="15" t="s">
        <v>176</v>
      </c>
      <c r="I403" s="15" t="s">
        <v>213</v>
      </c>
      <c r="J403" s="15" t="s">
        <v>51</v>
      </c>
      <c r="K403" s="15" t="s">
        <v>51</v>
      </c>
      <c r="L403" s="15" t="s">
        <v>345</v>
      </c>
      <c r="M403" s="27">
        <v>44104</v>
      </c>
      <c r="N403" s="27">
        <v>43982</v>
      </c>
      <c r="O403" s="51">
        <v>2020</v>
      </c>
      <c r="P403" s="27">
        <v>44104</v>
      </c>
      <c r="Q403" s="15">
        <v>2200000</v>
      </c>
      <c r="R403" s="15">
        <v>1400000</v>
      </c>
      <c r="S403" s="15" t="s">
        <v>201</v>
      </c>
      <c r="T403" s="15" t="s">
        <v>202</v>
      </c>
      <c r="U403" s="15">
        <v>2020</v>
      </c>
      <c r="V403" s="15" t="s">
        <v>748</v>
      </c>
      <c r="W403" s="15">
        <v>413</v>
      </c>
      <c r="X403" s="24">
        <v>669</v>
      </c>
      <c r="Y403" s="24">
        <v>100</v>
      </c>
      <c r="Z403" s="24">
        <v>119</v>
      </c>
      <c r="AA403" s="24">
        <v>111</v>
      </c>
      <c r="AB403" s="24">
        <v>227</v>
      </c>
      <c r="AC403" s="24">
        <v>227</v>
      </c>
    </row>
    <row r="404" spans="1:29" x14ac:dyDescent="0.25">
      <c r="A404" s="15" t="s">
        <v>204</v>
      </c>
      <c r="B404" s="15" t="s">
        <v>335</v>
      </c>
      <c r="C404" s="15" t="s">
        <v>477</v>
      </c>
      <c r="D404" s="15" t="s">
        <v>207</v>
      </c>
      <c r="E404" s="15" t="s">
        <v>191</v>
      </c>
      <c r="F404" s="15" t="s">
        <v>212</v>
      </c>
      <c r="G404" s="15" t="s">
        <v>384</v>
      </c>
      <c r="H404" s="15" t="s">
        <v>176</v>
      </c>
      <c r="I404" s="15" t="s">
        <v>213</v>
      </c>
      <c r="J404" s="15" t="s">
        <v>51</v>
      </c>
      <c r="K404" s="15" t="s">
        <v>51</v>
      </c>
      <c r="L404" s="15" t="s">
        <v>345</v>
      </c>
      <c r="M404" s="27">
        <v>44104</v>
      </c>
      <c r="N404" s="27">
        <v>43982</v>
      </c>
      <c r="O404" s="51">
        <v>2020</v>
      </c>
      <c r="P404" s="27">
        <v>44104</v>
      </c>
      <c r="Q404" s="15">
        <v>2200000</v>
      </c>
      <c r="R404" s="15">
        <v>1400000</v>
      </c>
      <c r="S404" s="15" t="s">
        <v>201</v>
      </c>
      <c r="T404" s="15" t="s">
        <v>202</v>
      </c>
      <c r="U404" s="15">
        <v>2020</v>
      </c>
      <c r="V404" s="15" t="s">
        <v>748</v>
      </c>
      <c r="W404" s="15">
        <v>414</v>
      </c>
      <c r="X404" s="24">
        <v>726</v>
      </c>
      <c r="Y404" s="24">
        <v>100</v>
      </c>
      <c r="Z404" s="24">
        <v>129</v>
      </c>
      <c r="AA404" s="24">
        <v>121</v>
      </c>
      <c r="AB404" s="24">
        <v>246</v>
      </c>
      <c r="AC404" s="24">
        <v>246</v>
      </c>
    </row>
    <row r="405" spans="1:29" x14ac:dyDescent="0.25">
      <c r="A405" s="15" t="s">
        <v>204</v>
      </c>
      <c r="B405" s="15" t="s">
        <v>335</v>
      </c>
      <c r="C405" s="15" t="s">
        <v>477</v>
      </c>
      <c r="D405" s="15" t="s">
        <v>207</v>
      </c>
      <c r="E405" s="15" t="s">
        <v>191</v>
      </c>
      <c r="F405" s="15" t="s">
        <v>212</v>
      </c>
      <c r="G405" s="15" t="s">
        <v>384</v>
      </c>
      <c r="H405" s="15" t="s">
        <v>176</v>
      </c>
      <c r="I405" s="15" t="s">
        <v>213</v>
      </c>
      <c r="J405" s="15" t="s">
        <v>51</v>
      </c>
      <c r="K405" s="15" t="s">
        <v>51</v>
      </c>
      <c r="L405" s="15" t="s">
        <v>345</v>
      </c>
      <c r="M405" s="27">
        <v>44104</v>
      </c>
      <c r="N405" s="27">
        <v>43982</v>
      </c>
      <c r="O405" s="51">
        <v>2020</v>
      </c>
      <c r="P405" s="27">
        <v>44104</v>
      </c>
      <c r="Q405" s="15">
        <v>2200000</v>
      </c>
      <c r="R405" s="15">
        <v>1400000</v>
      </c>
      <c r="S405" s="15" t="s">
        <v>201</v>
      </c>
      <c r="T405" s="15" t="s">
        <v>202</v>
      </c>
      <c r="U405" s="15">
        <v>2020</v>
      </c>
      <c r="V405" s="15" t="s">
        <v>748</v>
      </c>
      <c r="W405" s="15">
        <v>415</v>
      </c>
      <c r="X405" s="24">
        <v>745</v>
      </c>
      <c r="Y405" s="24">
        <v>100</v>
      </c>
      <c r="Z405" s="24">
        <v>132</v>
      </c>
      <c r="AA405" s="24">
        <v>124</v>
      </c>
      <c r="AB405" s="24">
        <v>252</v>
      </c>
      <c r="AC405" s="24">
        <v>252</v>
      </c>
    </row>
    <row r="406" spans="1:29" x14ac:dyDescent="0.25">
      <c r="A406" s="15" t="s">
        <v>204</v>
      </c>
      <c r="B406" s="15" t="s">
        <v>335</v>
      </c>
      <c r="C406" s="15" t="s">
        <v>477</v>
      </c>
      <c r="D406" s="15" t="s">
        <v>207</v>
      </c>
      <c r="E406" s="15" t="s">
        <v>191</v>
      </c>
      <c r="F406" s="15" t="s">
        <v>212</v>
      </c>
      <c r="G406" s="15" t="s">
        <v>384</v>
      </c>
      <c r="H406" s="15" t="s">
        <v>176</v>
      </c>
      <c r="I406" s="15" t="s">
        <v>213</v>
      </c>
      <c r="J406" s="15" t="s">
        <v>51</v>
      </c>
      <c r="K406" s="15" t="s">
        <v>51</v>
      </c>
      <c r="L406" s="15" t="s">
        <v>345</v>
      </c>
      <c r="M406" s="27">
        <v>44104</v>
      </c>
      <c r="N406" s="27">
        <v>43982</v>
      </c>
      <c r="O406" s="51">
        <v>2020</v>
      </c>
      <c r="P406" s="27">
        <v>44104</v>
      </c>
      <c r="Q406" s="15">
        <v>2200000</v>
      </c>
      <c r="R406" s="15">
        <v>1400000</v>
      </c>
      <c r="S406" s="15" t="s">
        <v>201</v>
      </c>
      <c r="T406" s="15" t="s">
        <v>202</v>
      </c>
      <c r="U406" s="15">
        <v>2020</v>
      </c>
      <c r="V406" s="15" t="s">
        <v>748</v>
      </c>
      <c r="W406" s="15">
        <v>416</v>
      </c>
      <c r="X406" s="24">
        <v>457</v>
      </c>
      <c r="Y406" s="24">
        <v>71</v>
      </c>
      <c r="Z406" s="24">
        <v>81</v>
      </c>
      <c r="AA406" s="24">
        <v>76</v>
      </c>
      <c r="AB406" s="24">
        <v>155</v>
      </c>
      <c r="AC406" s="24">
        <v>155</v>
      </c>
    </row>
    <row r="407" spans="1:29" x14ac:dyDescent="0.25">
      <c r="A407" s="15" t="s">
        <v>204</v>
      </c>
      <c r="B407" s="15" t="s">
        <v>335</v>
      </c>
      <c r="C407" s="15" t="s">
        <v>477</v>
      </c>
      <c r="D407" s="15" t="s">
        <v>207</v>
      </c>
      <c r="E407" s="15" t="s">
        <v>191</v>
      </c>
      <c r="F407" s="15" t="s">
        <v>212</v>
      </c>
      <c r="G407" s="15" t="s">
        <v>384</v>
      </c>
      <c r="H407" s="15" t="s">
        <v>176</v>
      </c>
      <c r="I407" s="15" t="s">
        <v>213</v>
      </c>
      <c r="J407" s="15" t="s">
        <v>51</v>
      </c>
      <c r="K407" s="15" t="s">
        <v>51</v>
      </c>
      <c r="L407" s="15" t="s">
        <v>345</v>
      </c>
      <c r="M407" s="27">
        <v>44104</v>
      </c>
      <c r="N407" s="27">
        <v>43982</v>
      </c>
      <c r="O407" s="51">
        <v>2020</v>
      </c>
      <c r="P407" s="27">
        <v>44104</v>
      </c>
      <c r="Q407" s="15">
        <v>2200000</v>
      </c>
      <c r="R407" s="15">
        <v>1400000</v>
      </c>
      <c r="S407" s="15" t="s">
        <v>201</v>
      </c>
      <c r="T407" s="15" t="s">
        <v>202</v>
      </c>
      <c r="U407" s="15">
        <v>2020</v>
      </c>
      <c r="V407" s="15" t="s">
        <v>748</v>
      </c>
      <c r="W407" s="15">
        <v>417</v>
      </c>
      <c r="X407" s="24">
        <v>655</v>
      </c>
      <c r="Y407" s="24">
        <v>100</v>
      </c>
      <c r="Z407" s="24">
        <v>116</v>
      </c>
      <c r="AA407" s="24">
        <v>109</v>
      </c>
      <c r="AB407" s="24">
        <v>222</v>
      </c>
      <c r="AC407" s="24">
        <v>222</v>
      </c>
    </row>
    <row r="408" spans="1:29" x14ac:dyDescent="0.25">
      <c r="A408" s="15" t="s">
        <v>204</v>
      </c>
      <c r="B408" s="15" t="s">
        <v>335</v>
      </c>
      <c r="C408" s="15" t="s">
        <v>477</v>
      </c>
      <c r="D408" s="15" t="s">
        <v>207</v>
      </c>
      <c r="E408" s="15" t="s">
        <v>191</v>
      </c>
      <c r="F408" s="15" t="s">
        <v>212</v>
      </c>
      <c r="G408" s="15" t="s">
        <v>384</v>
      </c>
      <c r="H408" s="15" t="s">
        <v>176</v>
      </c>
      <c r="I408" s="15" t="s">
        <v>213</v>
      </c>
      <c r="J408" s="15" t="s">
        <v>51</v>
      </c>
      <c r="K408" s="15" t="s">
        <v>51</v>
      </c>
      <c r="L408" s="15" t="s">
        <v>345</v>
      </c>
      <c r="M408" s="27">
        <v>44104</v>
      </c>
      <c r="N408" s="27">
        <v>43982</v>
      </c>
      <c r="O408" s="51">
        <v>2020</v>
      </c>
      <c r="P408" s="27">
        <v>44104</v>
      </c>
      <c r="Q408" s="15">
        <v>2200000</v>
      </c>
      <c r="R408" s="15">
        <v>1400000</v>
      </c>
      <c r="S408" s="15" t="s">
        <v>201</v>
      </c>
      <c r="T408" s="15" t="s">
        <v>202</v>
      </c>
      <c r="U408" s="15">
        <v>2020</v>
      </c>
      <c r="V408" s="15" t="s">
        <v>748</v>
      </c>
      <c r="W408" s="15">
        <v>418</v>
      </c>
      <c r="X408" s="24">
        <v>710</v>
      </c>
      <c r="Y408" s="24">
        <v>100</v>
      </c>
      <c r="Z408" s="24">
        <v>126</v>
      </c>
      <c r="AA408" s="24">
        <v>118</v>
      </c>
      <c r="AB408" s="24">
        <v>241</v>
      </c>
      <c r="AC408" s="24">
        <v>241</v>
      </c>
    </row>
    <row r="409" spans="1:29" x14ac:dyDescent="0.25">
      <c r="A409" s="15" t="s">
        <v>204</v>
      </c>
      <c r="B409" s="15" t="s">
        <v>335</v>
      </c>
      <c r="C409" s="15" t="s">
        <v>477</v>
      </c>
      <c r="D409" s="15" t="s">
        <v>207</v>
      </c>
      <c r="E409" s="15" t="s">
        <v>191</v>
      </c>
      <c r="F409" s="15" t="s">
        <v>212</v>
      </c>
      <c r="G409" s="15" t="s">
        <v>384</v>
      </c>
      <c r="H409" s="15" t="s">
        <v>176</v>
      </c>
      <c r="I409" s="15" t="s">
        <v>213</v>
      </c>
      <c r="J409" s="15" t="s">
        <v>51</v>
      </c>
      <c r="K409" s="15" t="s">
        <v>51</v>
      </c>
      <c r="L409" s="15" t="s">
        <v>345</v>
      </c>
      <c r="M409" s="27">
        <v>44104</v>
      </c>
      <c r="N409" s="27">
        <v>43982</v>
      </c>
      <c r="O409" s="51">
        <v>2020</v>
      </c>
      <c r="P409" s="27">
        <v>44104</v>
      </c>
      <c r="Q409" s="15">
        <v>2200000</v>
      </c>
      <c r="R409" s="15">
        <v>1400000</v>
      </c>
      <c r="S409" s="15" t="s">
        <v>201</v>
      </c>
      <c r="T409" s="15" t="s">
        <v>202</v>
      </c>
      <c r="U409" s="15">
        <v>2020</v>
      </c>
      <c r="V409" s="15" t="s">
        <v>748</v>
      </c>
      <c r="W409" s="15">
        <v>419</v>
      </c>
      <c r="X409" s="24">
        <v>569</v>
      </c>
      <c r="Y409" s="24">
        <v>79</v>
      </c>
      <c r="Z409" s="24">
        <v>101</v>
      </c>
      <c r="AA409" s="24">
        <v>95</v>
      </c>
      <c r="AB409" s="24">
        <v>193</v>
      </c>
      <c r="AC409" s="24">
        <v>193</v>
      </c>
    </row>
    <row r="410" spans="1:29" x14ac:dyDescent="0.25">
      <c r="A410" s="15" t="s">
        <v>204</v>
      </c>
      <c r="B410" s="15" t="s">
        <v>335</v>
      </c>
      <c r="C410" s="15" t="s">
        <v>477</v>
      </c>
      <c r="D410" s="15" t="s">
        <v>207</v>
      </c>
      <c r="E410" s="15" t="s">
        <v>191</v>
      </c>
      <c r="F410" s="15" t="s">
        <v>212</v>
      </c>
      <c r="G410" s="15" t="s">
        <v>384</v>
      </c>
      <c r="H410" s="15" t="s">
        <v>176</v>
      </c>
      <c r="I410" s="15" t="s">
        <v>213</v>
      </c>
      <c r="J410" s="15" t="s">
        <v>56</v>
      </c>
      <c r="K410" s="15" t="s">
        <v>57</v>
      </c>
      <c r="L410" s="15" t="s">
        <v>345</v>
      </c>
      <c r="M410" s="27">
        <v>43496</v>
      </c>
      <c r="N410" s="27">
        <v>43861</v>
      </c>
      <c r="O410" s="51">
        <v>2020</v>
      </c>
      <c r="P410" s="27">
        <v>44104</v>
      </c>
      <c r="Q410" s="15">
        <v>2200000</v>
      </c>
      <c r="R410" s="15">
        <v>1400000</v>
      </c>
      <c r="S410" s="15" t="s">
        <v>668</v>
      </c>
      <c r="T410" s="15" t="s">
        <v>668</v>
      </c>
      <c r="U410" s="15">
        <v>2020</v>
      </c>
      <c r="V410" s="15" t="s">
        <v>748</v>
      </c>
      <c r="W410" s="15">
        <v>422</v>
      </c>
      <c r="X410" s="24">
        <v>6000</v>
      </c>
      <c r="Y410" s="24">
        <v>1000</v>
      </c>
      <c r="Z410" s="24">
        <v>1185</v>
      </c>
      <c r="AA410" s="24">
        <v>1032</v>
      </c>
      <c r="AB410" s="24">
        <v>2022</v>
      </c>
      <c r="AC410" s="24">
        <v>2022</v>
      </c>
    </row>
    <row r="411" spans="1:29" x14ac:dyDescent="0.25">
      <c r="A411" s="15" t="s">
        <v>204</v>
      </c>
      <c r="B411" s="15" t="s">
        <v>335</v>
      </c>
      <c r="C411" s="15" t="s">
        <v>477</v>
      </c>
      <c r="D411" s="15" t="s">
        <v>207</v>
      </c>
      <c r="E411" s="15" t="s">
        <v>191</v>
      </c>
      <c r="F411" s="15" t="s">
        <v>212</v>
      </c>
      <c r="G411" s="15" t="s">
        <v>384</v>
      </c>
      <c r="H411" s="15" t="s">
        <v>176</v>
      </c>
      <c r="I411" s="15" t="s">
        <v>213</v>
      </c>
      <c r="J411" s="15" t="s">
        <v>88</v>
      </c>
      <c r="K411" s="15" t="s">
        <v>48</v>
      </c>
      <c r="L411" s="15" t="s">
        <v>345</v>
      </c>
      <c r="M411" s="27">
        <v>43830</v>
      </c>
      <c r="N411" s="27">
        <v>43921</v>
      </c>
      <c r="O411" s="51">
        <v>2020</v>
      </c>
      <c r="P411" s="27">
        <v>44104</v>
      </c>
      <c r="Q411" s="15">
        <v>2200000</v>
      </c>
      <c r="R411" s="15">
        <v>1400000</v>
      </c>
      <c r="S411" s="15" t="s">
        <v>668</v>
      </c>
      <c r="T411" s="15" t="s">
        <v>668</v>
      </c>
      <c r="U411" s="15">
        <v>2020</v>
      </c>
      <c r="V411" s="15" t="s">
        <v>748</v>
      </c>
      <c r="W411" s="15">
        <v>425</v>
      </c>
      <c r="X411" s="24">
        <v>1800</v>
      </c>
      <c r="Y411" s="24">
        <v>300</v>
      </c>
      <c r="Z411" s="24">
        <v>308</v>
      </c>
      <c r="AA411" s="24">
        <v>261</v>
      </c>
      <c r="AB411" s="24">
        <v>667</v>
      </c>
      <c r="AC411" s="24">
        <v>667</v>
      </c>
    </row>
    <row r="412" spans="1:29" x14ac:dyDescent="0.25">
      <c r="A412" s="15" t="s">
        <v>204</v>
      </c>
      <c r="B412" s="15" t="s">
        <v>335</v>
      </c>
      <c r="C412" s="15" t="s">
        <v>477</v>
      </c>
      <c r="D412" s="15" t="s">
        <v>207</v>
      </c>
      <c r="E412" s="15" t="s">
        <v>345</v>
      </c>
      <c r="F412" s="15" t="s">
        <v>212</v>
      </c>
      <c r="G412" s="15" t="s">
        <v>384</v>
      </c>
      <c r="H412" s="15" t="s">
        <v>114</v>
      </c>
      <c r="I412" s="15" t="s">
        <v>213</v>
      </c>
      <c r="J412" s="15" t="s">
        <v>84</v>
      </c>
      <c r="K412" s="15" t="s">
        <v>85</v>
      </c>
      <c r="L412" s="15" t="s">
        <v>345</v>
      </c>
      <c r="M412" s="27">
        <v>44104</v>
      </c>
      <c r="N412" s="27">
        <v>44104</v>
      </c>
      <c r="O412" s="51">
        <v>2020</v>
      </c>
      <c r="P412" s="27">
        <v>44104</v>
      </c>
      <c r="Q412" s="15">
        <v>2200000</v>
      </c>
      <c r="R412" s="15">
        <v>1400000</v>
      </c>
      <c r="S412" s="15" t="s">
        <v>668</v>
      </c>
      <c r="T412" s="15" t="s">
        <v>668</v>
      </c>
      <c r="U412" s="15">
        <v>2020</v>
      </c>
      <c r="V412" s="15" t="s">
        <v>748</v>
      </c>
      <c r="W412" s="15">
        <v>540</v>
      </c>
      <c r="X412" s="24">
        <v>6000</v>
      </c>
      <c r="Y412" s="24">
        <v>1000</v>
      </c>
      <c r="Z412" s="24">
        <v>1096</v>
      </c>
      <c r="AA412" s="24">
        <v>904</v>
      </c>
      <c r="AB412" s="24">
        <v>2193</v>
      </c>
      <c r="AC412" s="24">
        <v>2193</v>
      </c>
    </row>
    <row r="413" spans="1:29" x14ac:dyDescent="0.25">
      <c r="A413" s="15" t="s">
        <v>204</v>
      </c>
      <c r="B413" s="15" t="s">
        <v>204</v>
      </c>
      <c r="C413" s="15" t="s">
        <v>479</v>
      </c>
      <c r="D413" s="15" t="s">
        <v>207</v>
      </c>
      <c r="E413" s="15" t="s">
        <v>191</v>
      </c>
      <c r="F413" s="15" t="s">
        <v>212</v>
      </c>
      <c r="G413" s="15" t="s">
        <v>384</v>
      </c>
      <c r="H413" s="15" t="s">
        <v>176</v>
      </c>
      <c r="I413" s="15" t="s">
        <v>213</v>
      </c>
      <c r="J413" s="15" t="s">
        <v>88</v>
      </c>
      <c r="K413" s="15" t="s">
        <v>66</v>
      </c>
      <c r="L413" s="15" t="s">
        <v>345</v>
      </c>
      <c r="M413" s="27">
        <v>43799</v>
      </c>
      <c r="N413" s="27">
        <v>43799</v>
      </c>
      <c r="O413" s="51">
        <v>2019</v>
      </c>
      <c r="P413" s="27">
        <v>44104</v>
      </c>
      <c r="Q413" s="15">
        <v>2300000</v>
      </c>
      <c r="R413" s="15">
        <v>1600000</v>
      </c>
      <c r="S413" s="15" t="s">
        <v>668</v>
      </c>
      <c r="T413" s="15" t="s">
        <v>668</v>
      </c>
      <c r="U413" s="15">
        <v>2019</v>
      </c>
      <c r="V413" s="15" t="s">
        <v>747</v>
      </c>
      <c r="W413" s="15">
        <v>196</v>
      </c>
      <c r="X413" s="24">
        <v>3000</v>
      </c>
      <c r="Y413" s="24">
        <v>500</v>
      </c>
      <c r="Z413" s="24">
        <v>624</v>
      </c>
      <c r="AA413" s="24">
        <v>605</v>
      </c>
      <c r="AB413" s="24">
        <v>895</v>
      </c>
      <c r="AC413" s="24">
        <v>895</v>
      </c>
    </row>
    <row r="414" spans="1:29" x14ac:dyDescent="0.25">
      <c r="A414" s="15" t="s">
        <v>204</v>
      </c>
      <c r="B414" s="15" t="s">
        <v>204</v>
      </c>
      <c r="C414" s="15" t="s">
        <v>479</v>
      </c>
      <c r="D414" s="15" t="s">
        <v>207</v>
      </c>
      <c r="E414" s="15" t="s">
        <v>191</v>
      </c>
      <c r="F414" s="15" t="s">
        <v>212</v>
      </c>
      <c r="G414" s="15" t="s">
        <v>384</v>
      </c>
      <c r="H414" s="15" t="s">
        <v>176</v>
      </c>
      <c r="I414" s="15" t="s">
        <v>213</v>
      </c>
      <c r="J414" s="15" t="s">
        <v>88</v>
      </c>
      <c r="K414" s="15" t="s">
        <v>66</v>
      </c>
      <c r="L414" s="15" t="s">
        <v>345</v>
      </c>
      <c r="M414" s="27">
        <v>43799</v>
      </c>
      <c r="N414" s="27">
        <v>43830</v>
      </c>
      <c r="O414" s="51">
        <v>2019</v>
      </c>
      <c r="P414" s="27">
        <v>44104</v>
      </c>
      <c r="Q414" s="15">
        <v>2300000</v>
      </c>
      <c r="R414" s="15">
        <v>1600000</v>
      </c>
      <c r="S414" s="15" t="s">
        <v>668</v>
      </c>
      <c r="T414" s="15" t="s">
        <v>668</v>
      </c>
      <c r="U414" s="15">
        <v>2019</v>
      </c>
      <c r="V414" s="15" t="s">
        <v>747</v>
      </c>
      <c r="W414" s="15">
        <v>224</v>
      </c>
      <c r="X414" s="24">
        <v>636</v>
      </c>
      <c r="Y414" s="24">
        <v>106</v>
      </c>
      <c r="Z414" s="24">
        <v>132</v>
      </c>
      <c r="AA414" s="24">
        <v>128</v>
      </c>
      <c r="AB414" s="24">
        <v>190</v>
      </c>
      <c r="AC414" s="24">
        <v>190</v>
      </c>
    </row>
    <row r="415" spans="1:29" x14ac:dyDescent="0.25">
      <c r="A415" s="15" t="s">
        <v>204</v>
      </c>
      <c r="B415" s="15" t="s">
        <v>204</v>
      </c>
      <c r="C415" s="15" t="s">
        <v>479</v>
      </c>
      <c r="D415" s="15" t="s">
        <v>207</v>
      </c>
      <c r="E415" s="15" t="s">
        <v>381</v>
      </c>
      <c r="F415" s="15" t="s">
        <v>280</v>
      </c>
      <c r="G415" s="15" t="s">
        <v>384</v>
      </c>
      <c r="H415" s="15" t="s">
        <v>176</v>
      </c>
      <c r="I415" s="15" t="s">
        <v>213</v>
      </c>
      <c r="J415" s="15" t="s">
        <v>34</v>
      </c>
      <c r="K415" s="15" t="s">
        <v>136</v>
      </c>
      <c r="L415" s="15" t="s">
        <v>345</v>
      </c>
      <c r="M415" s="27">
        <v>43861</v>
      </c>
      <c r="N415" s="27">
        <v>44196</v>
      </c>
      <c r="O415" s="51">
        <v>2020</v>
      </c>
      <c r="P415" s="27">
        <v>44104</v>
      </c>
      <c r="Q415" s="15">
        <v>2200000</v>
      </c>
      <c r="R415" s="15">
        <v>1400000</v>
      </c>
      <c r="S415" s="15" t="s">
        <v>668</v>
      </c>
      <c r="T415" s="15" t="s">
        <v>668</v>
      </c>
      <c r="U415" s="15">
        <v>2020</v>
      </c>
      <c r="V415" s="15" t="s">
        <v>747</v>
      </c>
      <c r="W415" s="15">
        <v>584</v>
      </c>
      <c r="X415" s="24">
        <v>840</v>
      </c>
      <c r="Y415" s="24">
        <v>140</v>
      </c>
      <c r="Z415" s="24">
        <v>182</v>
      </c>
      <c r="AA415" s="24">
        <v>168</v>
      </c>
      <c r="AB415" s="24">
        <v>255</v>
      </c>
      <c r="AC415" s="24">
        <v>255</v>
      </c>
    </row>
    <row r="416" spans="1:29" x14ac:dyDescent="0.25">
      <c r="A416" s="15" t="s">
        <v>204</v>
      </c>
      <c r="B416" s="15" t="s">
        <v>204</v>
      </c>
      <c r="C416" s="15" t="s">
        <v>477</v>
      </c>
      <c r="D416" s="15" t="s">
        <v>207</v>
      </c>
      <c r="E416" s="15" t="s">
        <v>380</v>
      </c>
      <c r="F416" s="15" t="s">
        <v>212</v>
      </c>
      <c r="G416" s="15" t="s">
        <v>384</v>
      </c>
      <c r="H416" s="15" t="s">
        <v>177</v>
      </c>
      <c r="I416" s="15" t="s">
        <v>213</v>
      </c>
      <c r="J416" s="15" t="s">
        <v>51</v>
      </c>
      <c r="K416" s="15" t="s">
        <v>51</v>
      </c>
      <c r="L416" s="15" t="s">
        <v>345</v>
      </c>
      <c r="M416" s="27">
        <v>43861</v>
      </c>
      <c r="N416" s="27">
        <v>43921</v>
      </c>
      <c r="O416" s="51">
        <v>2020</v>
      </c>
      <c r="P416" s="27">
        <v>44104</v>
      </c>
      <c r="Q416" s="15">
        <v>2200000</v>
      </c>
      <c r="R416" s="15">
        <v>1400000</v>
      </c>
      <c r="S416" s="15" t="s">
        <v>668</v>
      </c>
      <c r="T416" s="15" t="s">
        <v>668</v>
      </c>
      <c r="U416" s="15">
        <v>2020</v>
      </c>
      <c r="V416" s="15" t="s">
        <v>748</v>
      </c>
      <c r="W416" s="15">
        <v>434</v>
      </c>
      <c r="X416" s="24">
        <v>1500</v>
      </c>
      <c r="Y416" s="24">
        <v>250</v>
      </c>
      <c r="Z416" s="24">
        <v>266</v>
      </c>
      <c r="AA416" s="24">
        <v>249</v>
      </c>
      <c r="AB416" s="24">
        <v>508</v>
      </c>
      <c r="AC416" s="24">
        <v>508</v>
      </c>
    </row>
    <row r="417" spans="1:29" x14ac:dyDescent="0.25">
      <c r="A417" s="15" t="s">
        <v>204</v>
      </c>
      <c r="B417" s="15" t="s">
        <v>204</v>
      </c>
      <c r="C417" s="15" t="s">
        <v>477</v>
      </c>
      <c r="D417" s="15" t="s">
        <v>207</v>
      </c>
      <c r="E417" s="15" t="s">
        <v>380</v>
      </c>
      <c r="F417" s="15" t="s">
        <v>212</v>
      </c>
      <c r="G417" s="15" t="s">
        <v>384</v>
      </c>
      <c r="H417" s="15" t="s">
        <v>177</v>
      </c>
      <c r="I417" s="15" t="s">
        <v>213</v>
      </c>
      <c r="J417" s="15" t="s">
        <v>56</v>
      </c>
      <c r="K417" s="15" t="s">
        <v>126</v>
      </c>
      <c r="L417" s="15" t="s">
        <v>345</v>
      </c>
      <c r="M417" s="27">
        <v>43861</v>
      </c>
      <c r="N417" s="27">
        <v>44074</v>
      </c>
      <c r="O417" s="51">
        <v>2020</v>
      </c>
      <c r="P417" s="27">
        <v>44104</v>
      </c>
      <c r="Q417" s="15">
        <v>2200000</v>
      </c>
      <c r="R417" s="15">
        <v>1400000</v>
      </c>
      <c r="S417" s="15" t="s">
        <v>668</v>
      </c>
      <c r="T417" s="15" t="s">
        <v>668</v>
      </c>
      <c r="U417" s="15">
        <v>2020</v>
      </c>
      <c r="V417" s="15" t="s">
        <v>748</v>
      </c>
      <c r="W417" s="15">
        <v>532</v>
      </c>
      <c r="X417" s="24">
        <v>3750</v>
      </c>
      <c r="Y417" s="24">
        <v>625</v>
      </c>
      <c r="Z417" s="24">
        <v>750</v>
      </c>
      <c r="AA417" s="24">
        <v>662</v>
      </c>
      <c r="AB417" s="24">
        <v>1241</v>
      </c>
      <c r="AC417" s="24">
        <v>1241</v>
      </c>
    </row>
    <row r="418" spans="1:29" x14ac:dyDescent="0.25">
      <c r="A418" s="15" t="s">
        <v>204</v>
      </c>
      <c r="B418" s="15" t="s">
        <v>204</v>
      </c>
      <c r="C418" s="15" t="s">
        <v>477</v>
      </c>
      <c r="D418" s="15" t="s">
        <v>207</v>
      </c>
      <c r="E418" s="15" t="s">
        <v>380</v>
      </c>
      <c r="F418" s="15" t="s">
        <v>212</v>
      </c>
      <c r="G418" s="15" t="s">
        <v>384</v>
      </c>
      <c r="H418" s="15" t="s">
        <v>177</v>
      </c>
      <c r="I418" s="15" t="s">
        <v>213</v>
      </c>
      <c r="J418" s="15" t="s">
        <v>56</v>
      </c>
      <c r="K418" s="15" t="s">
        <v>126</v>
      </c>
      <c r="L418" s="15" t="s">
        <v>345</v>
      </c>
      <c r="M418" s="27">
        <v>43861</v>
      </c>
      <c r="N418" s="27">
        <v>43921</v>
      </c>
      <c r="O418" s="51">
        <v>2020</v>
      </c>
      <c r="P418" s="27">
        <v>44104</v>
      </c>
      <c r="Q418" s="15">
        <v>2200000</v>
      </c>
      <c r="R418" s="15">
        <v>1400000</v>
      </c>
      <c r="S418" s="15" t="s">
        <v>668</v>
      </c>
      <c r="T418" s="15" t="s">
        <v>668</v>
      </c>
      <c r="U418" s="15">
        <v>2020</v>
      </c>
      <c r="V418" s="15" t="s">
        <v>748</v>
      </c>
      <c r="W418" s="15">
        <v>437</v>
      </c>
      <c r="X418" s="24">
        <v>2250</v>
      </c>
      <c r="Y418" s="24">
        <v>375</v>
      </c>
      <c r="Z418" s="24">
        <v>450</v>
      </c>
      <c r="AA418" s="24">
        <v>397</v>
      </c>
      <c r="AB418" s="24">
        <v>745</v>
      </c>
      <c r="AC418" s="24">
        <v>745</v>
      </c>
    </row>
    <row r="419" spans="1:29" x14ac:dyDescent="0.25">
      <c r="A419" s="15" t="s">
        <v>204</v>
      </c>
      <c r="B419" s="15" t="s">
        <v>204</v>
      </c>
      <c r="C419" s="15" t="s">
        <v>477</v>
      </c>
      <c r="D419" s="15" t="s">
        <v>207</v>
      </c>
      <c r="E419" s="15" t="s">
        <v>380</v>
      </c>
      <c r="F419" s="15" t="s">
        <v>212</v>
      </c>
      <c r="G419" s="15" t="s">
        <v>384</v>
      </c>
      <c r="H419" s="15" t="s">
        <v>177</v>
      </c>
      <c r="I419" s="15" t="s">
        <v>213</v>
      </c>
      <c r="J419" s="15" t="s">
        <v>58</v>
      </c>
      <c r="K419" s="15" t="s">
        <v>102</v>
      </c>
      <c r="L419" s="15" t="s">
        <v>345</v>
      </c>
      <c r="M419" s="27">
        <v>43830</v>
      </c>
      <c r="N419" s="27">
        <v>43830</v>
      </c>
      <c r="O419" s="51">
        <v>2019</v>
      </c>
      <c r="P419" s="27">
        <v>44104</v>
      </c>
      <c r="Q419" s="15">
        <v>2300000</v>
      </c>
      <c r="R419" s="15">
        <v>1600000</v>
      </c>
      <c r="S419" s="15" t="s">
        <v>668</v>
      </c>
      <c r="T419" s="15" t="s">
        <v>668</v>
      </c>
      <c r="U419" s="15">
        <v>2019</v>
      </c>
      <c r="V419" s="15" t="s">
        <v>748</v>
      </c>
      <c r="W419" s="15">
        <v>215</v>
      </c>
      <c r="X419" s="24">
        <v>4680</v>
      </c>
      <c r="Y419" s="24">
        <v>780</v>
      </c>
      <c r="Z419" s="24">
        <v>974</v>
      </c>
      <c r="AA419" s="24">
        <v>944</v>
      </c>
      <c r="AB419" s="24">
        <v>1396</v>
      </c>
      <c r="AC419" s="24">
        <v>1396</v>
      </c>
    </row>
    <row r="420" spans="1:29" x14ac:dyDescent="0.25">
      <c r="A420" s="15" t="s">
        <v>204</v>
      </c>
      <c r="B420" s="15" t="s">
        <v>204</v>
      </c>
      <c r="C420" s="15" t="s">
        <v>477</v>
      </c>
      <c r="D420" s="15" t="s">
        <v>207</v>
      </c>
      <c r="E420" s="15" t="s">
        <v>380</v>
      </c>
      <c r="F420" s="15" t="s">
        <v>212</v>
      </c>
      <c r="G420" s="15" t="s">
        <v>384</v>
      </c>
      <c r="H420" s="15" t="s">
        <v>177</v>
      </c>
      <c r="I420" s="15" t="s">
        <v>213</v>
      </c>
      <c r="J420" s="15" t="s">
        <v>58</v>
      </c>
      <c r="K420" s="15" t="s">
        <v>102</v>
      </c>
      <c r="L420" s="15" t="s">
        <v>345</v>
      </c>
      <c r="M420" s="27">
        <v>43830</v>
      </c>
      <c r="N420" s="27">
        <v>43830</v>
      </c>
      <c r="O420" s="51">
        <v>2019</v>
      </c>
      <c r="P420" s="27">
        <v>44104</v>
      </c>
      <c r="Q420" s="15">
        <v>2300000</v>
      </c>
      <c r="R420" s="15">
        <v>1600000</v>
      </c>
      <c r="S420" s="15" t="s">
        <v>668</v>
      </c>
      <c r="T420" s="15" t="s">
        <v>668</v>
      </c>
      <c r="U420" s="15">
        <v>2019</v>
      </c>
      <c r="V420" s="15" t="s">
        <v>748</v>
      </c>
      <c r="W420" s="15">
        <v>216</v>
      </c>
      <c r="X420" s="24">
        <v>7014</v>
      </c>
      <c r="Y420" s="24">
        <v>1169</v>
      </c>
      <c r="Z420" s="24">
        <v>1460</v>
      </c>
      <c r="AA420" s="24">
        <v>1415</v>
      </c>
      <c r="AB420" s="24">
        <v>2091</v>
      </c>
      <c r="AC420" s="24">
        <v>2091</v>
      </c>
    </row>
    <row r="421" spans="1:29" x14ac:dyDescent="0.25">
      <c r="A421" s="15" t="s">
        <v>204</v>
      </c>
      <c r="B421" s="15" t="s">
        <v>204</v>
      </c>
      <c r="C421" s="15" t="s">
        <v>477</v>
      </c>
      <c r="D421" s="15" t="s">
        <v>207</v>
      </c>
      <c r="E421" s="15" t="s">
        <v>380</v>
      </c>
      <c r="F421" s="15" t="s">
        <v>212</v>
      </c>
      <c r="G421" s="15" t="s">
        <v>385</v>
      </c>
      <c r="H421" s="15" t="s">
        <v>177</v>
      </c>
      <c r="I421" s="15" t="s">
        <v>213</v>
      </c>
      <c r="J421" s="15" t="s">
        <v>51</v>
      </c>
      <c r="K421" s="15" t="s">
        <v>51</v>
      </c>
      <c r="L421" s="15" t="s">
        <v>345</v>
      </c>
      <c r="M421" s="27">
        <v>43861</v>
      </c>
      <c r="N421" s="27">
        <v>44074</v>
      </c>
      <c r="O421" s="51">
        <v>2020</v>
      </c>
      <c r="P421" s="27">
        <v>44104</v>
      </c>
      <c r="Q421" s="15">
        <v>2200000</v>
      </c>
      <c r="R421" s="15">
        <v>1400000</v>
      </c>
      <c r="S421" s="15" t="s">
        <v>668</v>
      </c>
      <c r="T421" s="15" t="s">
        <v>668</v>
      </c>
      <c r="U421" s="15">
        <v>2020</v>
      </c>
      <c r="V421" s="15" t="s">
        <v>748</v>
      </c>
      <c r="W421" s="15">
        <v>531</v>
      </c>
      <c r="X421" s="24">
        <v>3000</v>
      </c>
      <c r="Y421" s="24">
        <v>500</v>
      </c>
      <c r="Z421" s="24">
        <v>532</v>
      </c>
      <c r="AA421" s="24">
        <v>499</v>
      </c>
      <c r="AB421" s="24">
        <v>1016</v>
      </c>
      <c r="AC421" s="24">
        <v>1016</v>
      </c>
    </row>
    <row r="422" spans="1:29" x14ac:dyDescent="0.25">
      <c r="A422" s="15" t="s">
        <v>204</v>
      </c>
      <c r="B422" s="15" t="s">
        <v>204</v>
      </c>
      <c r="C422" s="15" t="s">
        <v>477</v>
      </c>
      <c r="D422" s="15" t="s">
        <v>207</v>
      </c>
      <c r="E422" s="15" t="s">
        <v>191</v>
      </c>
      <c r="F422" s="15" t="s">
        <v>212</v>
      </c>
      <c r="G422" s="15" t="s">
        <v>384</v>
      </c>
      <c r="H422" s="15" t="s">
        <v>176</v>
      </c>
      <c r="I422" s="15" t="s">
        <v>213</v>
      </c>
      <c r="J422" s="15" t="s">
        <v>51</v>
      </c>
      <c r="K422" s="15" t="s">
        <v>51</v>
      </c>
      <c r="L422" s="15" t="s">
        <v>345</v>
      </c>
      <c r="M422" s="27">
        <v>43799</v>
      </c>
      <c r="N422" s="27">
        <v>43799</v>
      </c>
      <c r="O422" s="51">
        <v>2019</v>
      </c>
      <c r="P422" s="27">
        <v>44104</v>
      </c>
      <c r="Q422" s="15">
        <v>2300000</v>
      </c>
      <c r="R422" s="15">
        <v>1600000</v>
      </c>
      <c r="S422" s="15" t="s">
        <v>668</v>
      </c>
      <c r="T422" s="15" t="s">
        <v>668</v>
      </c>
      <c r="U422" s="15">
        <v>2019</v>
      </c>
      <c r="V422" s="15" t="s">
        <v>748</v>
      </c>
      <c r="W422" s="15">
        <v>198</v>
      </c>
      <c r="X422" s="24">
        <v>900</v>
      </c>
      <c r="Y422" s="24">
        <v>150</v>
      </c>
      <c r="Z422" s="24">
        <v>187</v>
      </c>
      <c r="AA422" s="24">
        <v>182</v>
      </c>
      <c r="AB422" s="24">
        <v>268</v>
      </c>
      <c r="AC422" s="24">
        <v>268</v>
      </c>
    </row>
    <row r="423" spans="1:29" x14ac:dyDescent="0.25">
      <c r="A423" s="15" t="s">
        <v>204</v>
      </c>
      <c r="B423" s="15" t="s">
        <v>204</v>
      </c>
      <c r="C423" s="15" t="s">
        <v>477</v>
      </c>
      <c r="D423" s="15" t="s">
        <v>207</v>
      </c>
      <c r="E423" s="15" t="s">
        <v>191</v>
      </c>
      <c r="F423" s="15" t="s">
        <v>212</v>
      </c>
      <c r="G423" s="15" t="s">
        <v>384</v>
      </c>
      <c r="H423" s="15" t="s">
        <v>176</v>
      </c>
      <c r="I423" s="15" t="s">
        <v>213</v>
      </c>
      <c r="J423" s="15" t="s">
        <v>82</v>
      </c>
      <c r="K423" s="15" t="s">
        <v>83</v>
      </c>
      <c r="L423" s="15" t="s">
        <v>345</v>
      </c>
      <c r="M423" s="27">
        <v>43799</v>
      </c>
      <c r="N423" s="27">
        <v>43799</v>
      </c>
      <c r="O423" s="51">
        <v>2019</v>
      </c>
      <c r="P423" s="27">
        <v>44104</v>
      </c>
      <c r="Q423" s="15">
        <v>2300000</v>
      </c>
      <c r="R423" s="15">
        <v>1600000</v>
      </c>
      <c r="S423" s="15" t="s">
        <v>668</v>
      </c>
      <c r="T423" s="15" t="s">
        <v>668</v>
      </c>
      <c r="U423" s="15">
        <v>2019</v>
      </c>
      <c r="V423" s="15" t="s">
        <v>748</v>
      </c>
      <c r="W423" s="15">
        <v>197</v>
      </c>
      <c r="X423" s="24">
        <v>840</v>
      </c>
      <c r="Y423" s="24">
        <v>140</v>
      </c>
      <c r="Z423" s="24">
        <v>175</v>
      </c>
      <c r="AA423" s="24">
        <v>169</v>
      </c>
      <c r="AB423" s="24">
        <v>250</v>
      </c>
      <c r="AC423" s="24">
        <v>250</v>
      </c>
    </row>
    <row r="424" spans="1:29" x14ac:dyDescent="0.25">
      <c r="A424" s="15" t="s">
        <v>204</v>
      </c>
      <c r="B424" s="15" t="s">
        <v>204</v>
      </c>
      <c r="C424" s="15" t="s">
        <v>477</v>
      </c>
      <c r="D424" s="15" t="s">
        <v>207</v>
      </c>
      <c r="E424" s="15" t="s">
        <v>191</v>
      </c>
      <c r="F424" s="15" t="s">
        <v>212</v>
      </c>
      <c r="G424" s="15" t="s">
        <v>384</v>
      </c>
      <c r="H424" s="15" t="s">
        <v>176</v>
      </c>
      <c r="I424" s="15" t="s">
        <v>213</v>
      </c>
      <c r="J424" s="15" t="s">
        <v>82</v>
      </c>
      <c r="K424" s="15" t="s">
        <v>83</v>
      </c>
      <c r="L424" s="15" t="s">
        <v>345</v>
      </c>
      <c r="M424" s="27">
        <v>43799</v>
      </c>
      <c r="N424" s="27">
        <v>43830</v>
      </c>
      <c r="O424" s="51">
        <v>2019</v>
      </c>
      <c r="P424" s="27">
        <v>44104</v>
      </c>
      <c r="Q424" s="15">
        <v>2300000</v>
      </c>
      <c r="R424" s="15">
        <v>1600000</v>
      </c>
      <c r="S424" s="15" t="s">
        <v>668</v>
      </c>
      <c r="T424" s="15" t="s">
        <v>668</v>
      </c>
      <c r="U424" s="15">
        <v>2019</v>
      </c>
      <c r="V424" s="15" t="s">
        <v>748</v>
      </c>
      <c r="W424" s="15">
        <v>218</v>
      </c>
      <c r="X424" s="24">
        <v>1200</v>
      </c>
      <c r="Y424" s="24">
        <v>200</v>
      </c>
      <c r="Z424" s="24">
        <v>250</v>
      </c>
      <c r="AA424" s="24">
        <v>242</v>
      </c>
      <c r="AB424" s="24">
        <v>358</v>
      </c>
      <c r="AC424" s="24">
        <v>358</v>
      </c>
    </row>
    <row r="425" spans="1:29" x14ac:dyDescent="0.25">
      <c r="A425" s="15" t="s">
        <v>204</v>
      </c>
      <c r="B425" s="15" t="s">
        <v>204</v>
      </c>
      <c r="C425" s="15" t="s">
        <v>477</v>
      </c>
      <c r="D425" s="15" t="s">
        <v>207</v>
      </c>
      <c r="E425" s="15" t="s">
        <v>191</v>
      </c>
      <c r="F425" s="15" t="s">
        <v>212</v>
      </c>
      <c r="G425" s="15" t="s">
        <v>384</v>
      </c>
      <c r="H425" s="15" t="s">
        <v>176</v>
      </c>
      <c r="I425" s="15" t="s">
        <v>213</v>
      </c>
      <c r="J425" s="15" t="s">
        <v>82</v>
      </c>
      <c r="K425" s="15" t="s">
        <v>83</v>
      </c>
      <c r="L425" s="15" t="s">
        <v>345</v>
      </c>
      <c r="M425" s="27">
        <v>43799</v>
      </c>
      <c r="N425" s="27">
        <v>43830</v>
      </c>
      <c r="O425" s="51">
        <v>2019</v>
      </c>
      <c r="P425" s="27">
        <v>44104</v>
      </c>
      <c r="Q425" s="15">
        <v>2300000</v>
      </c>
      <c r="R425" s="15">
        <v>1600000</v>
      </c>
      <c r="S425" s="15" t="s">
        <v>668</v>
      </c>
      <c r="T425" s="15" t="s">
        <v>668</v>
      </c>
      <c r="U425" s="15">
        <v>2019</v>
      </c>
      <c r="V425" s="15" t="s">
        <v>748</v>
      </c>
      <c r="W425" s="15">
        <v>219</v>
      </c>
      <c r="X425" s="24">
        <v>1800</v>
      </c>
      <c r="Y425" s="24">
        <v>300</v>
      </c>
      <c r="Z425" s="24">
        <v>375</v>
      </c>
      <c r="AA425" s="24">
        <v>363</v>
      </c>
      <c r="AB425" s="24">
        <v>537</v>
      </c>
      <c r="AC425" s="24">
        <v>537</v>
      </c>
    </row>
    <row r="426" spans="1:29" x14ac:dyDescent="0.25">
      <c r="A426" s="15" t="s">
        <v>204</v>
      </c>
      <c r="B426" s="15" t="s">
        <v>204</v>
      </c>
      <c r="C426" s="15" t="s">
        <v>477</v>
      </c>
      <c r="D426" s="15" t="s">
        <v>207</v>
      </c>
      <c r="E426" s="15" t="s">
        <v>191</v>
      </c>
      <c r="F426" s="15" t="s">
        <v>212</v>
      </c>
      <c r="G426" s="15" t="s">
        <v>384</v>
      </c>
      <c r="H426" s="15" t="s">
        <v>176</v>
      </c>
      <c r="I426" s="15" t="s">
        <v>213</v>
      </c>
      <c r="J426" s="15" t="s">
        <v>88</v>
      </c>
      <c r="K426" s="15" t="s">
        <v>66</v>
      </c>
      <c r="L426" s="15" t="s">
        <v>345</v>
      </c>
      <c r="M426" s="27">
        <v>43799</v>
      </c>
      <c r="N426" s="27">
        <v>43799</v>
      </c>
      <c r="O426" s="51">
        <v>2019</v>
      </c>
      <c r="P426" s="27">
        <v>44104</v>
      </c>
      <c r="Q426" s="15">
        <v>2300000</v>
      </c>
      <c r="R426" s="15">
        <v>1600000</v>
      </c>
      <c r="S426" s="15" t="s">
        <v>668</v>
      </c>
      <c r="T426" s="15" t="s">
        <v>668</v>
      </c>
      <c r="U426" s="15">
        <v>2019</v>
      </c>
      <c r="V426" s="15" t="s">
        <v>748</v>
      </c>
      <c r="W426" s="15">
        <v>195</v>
      </c>
      <c r="X426" s="24">
        <v>9162</v>
      </c>
      <c r="Y426" s="24">
        <v>1527</v>
      </c>
      <c r="Z426" s="24">
        <v>1907</v>
      </c>
      <c r="AA426" s="24">
        <v>1848</v>
      </c>
      <c r="AB426" s="24">
        <v>2732</v>
      </c>
      <c r="AC426" s="24">
        <v>2732</v>
      </c>
    </row>
    <row r="427" spans="1:29" x14ac:dyDescent="0.25">
      <c r="A427" s="15" t="s">
        <v>204</v>
      </c>
      <c r="B427" s="15" t="s">
        <v>204</v>
      </c>
      <c r="C427" s="15" t="s">
        <v>477</v>
      </c>
      <c r="D427" s="15" t="s">
        <v>207</v>
      </c>
      <c r="E427" s="15" t="s">
        <v>191</v>
      </c>
      <c r="F427" s="15" t="s">
        <v>212</v>
      </c>
      <c r="G427" s="15" t="s">
        <v>384</v>
      </c>
      <c r="H427" s="15" t="s">
        <v>176</v>
      </c>
      <c r="I427" s="15" t="s">
        <v>213</v>
      </c>
      <c r="J427" s="15" t="s">
        <v>88</v>
      </c>
      <c r="K427" s="15" t="s">
        <v>66</v>
      </c>
      <c r="L427" s="15" t="s">
        <v>345</v>
      </c>
      <c r="M427" s="27">
        <v>43799</v>
      </c>
      <c r="N427" s="27">
        <v>43830</v>
      </c>
      <c r="O427" s="51">
        <v>2019</v>
      </c>
      <c r="P427" s="27">
        <v>44104</v>
      </c>
      <c r="Q427" s="15">
        <v>2300000</v>
      </c>
      <c r="R427" s="15">
        <v>1600000</v>
      </c>
      <c r="S427" s="15" t="s">
        <v>668</v>
      </c>
      <c r="T427" s="15" t="s">
        <v>668</v>
      </c>
      <c r="U427" s="15">
        <v>2019</v>
      </c>
      <c r="V427" s="15" t="s">
        <v>748</v>
      </c>
      <c r="W427" s="15">
        <v>217</v>
      </c>
      <c r="X427" s="24">
        <v>11628</v>
      </c>
      <c r="Y427" s="24">
        <v>1938</v>
      </c>
      <c r="Z427" s="24">
        <v>2420</v>
      </c>
      <c r="AA427" s="24">
        <v>2345</v>
      </c>
      <c r="AB427" s="24">
        <v>3467</v>
      </c>
      <c r="AC427" s="24">
        <v>3467</v>
      </c>
    </row>
    <row r="428" spans="1:29" x14ac:dyDescent="0.25">
      <c r="A428" s="15" t="s">
        <v>204</v>
      </c>
      <c r="B428" s="15" t="s">
        <v>204</v>
      </c>
      <c r="C428" s="15" t="s">
        <v>477</v>
      </c>
      <c r="D428" s="15" t="s">
        <v>207</v>
      </c>
      <c r="E428" s="15" t="s">
        <v>191</v>
      </c>
      <c r="F428" s="15" t="s">
        <v>212</v>
      </c>
      <c r="G428" s="15" t="s">
        <v>384</v>
      </c>
      <c r="H428" s="15" t="s">
        <v>176</v>
      </c>
      <c r="I428" s="15" t="s">
        <v>213</v>
      </c>
      <c r="J428" s="15" t="s">
        <v>116</v>
      </c>
      <c r="K428" s="15" t="s">
        <v>117</v>
      </c>
      <c r="L428" s="15" t="s">
        <v>345</v>
      </c>
      <c r="M428" s="27">
        <v>43616</v>
      </c>
      <c r="N428" s="27">
        <v>43616</v>
      </c>
      <c r="O428" s="51">
        <v>2019</v>
      </c>
      <c r="P428" s="27">
        <v>44104</v>
      </c>
      <c r="Q428" s="15">
        <v>2300000</v>
      </c>
      <c r="R428" s="15">
        <v>1600000</v>
      </c>
      <c r="S428" s="15" t="s">
        <v>668</v>
      </c>
      <c r="T428" s="15" t="s">
        <v>668</v>
      </c>
      <c r="U428" s="15">
        <v>2019</v>
      </c>
      <c r="V428" s="15" t="s">
        <v>748</v>
      </c>
      <c r="W428" s="15">
        <v>40</v>
      </c>
      <c r="X428" s="24">
        <v>180</v>
      </c>
      <c r="Y428" s="24">
        <v>30</v>
      </c>
      <c r="Z428" s="24">
        <v>37</v>
      </c>
      <c r="AA428" s="24">
        <v>36</v>
      </c>
      <c r="AB428" s="24">
        <v>54</v>
      </c>
      <c r="AC428" s="24">
        <v>54</v>
      </c>
    </row>
    <row r="429" spans="1:29" x14ac:dyDescent="0.25">
      <c r="A429" s="15" t="s">
        <v>204</v>
      </c>
      <c r="B429" s="15" t="s">
        <v>204</v>
      </c>
      <c r="C429" s="15" t="s">
        <v>477</v>
      </c>
      <c r="D429" s="15" t="s">
        <v>207</v>
      </c>
      <c r="E429" s="15" t="s">
        <v>191</v>
      </c>
      <c r="F429" s="15" t="s">
        <v>212</v>
      </c>
      <c r="G429" s="15" t="s">
        <v>384</v>
      </c>
      <c r="H429" s="15" t="s">
        <v>176</v>
      </c>
      <c r="I429" s="15" t="s">
        <v>213</v>
      </c>
      <c r="J429" s="15" t="s">
        <v>123</v>
      </c>
      <c r="K429" s="15" t="s">
        <v>64</v>
      </c>
      <c r="L429" s="15" t="s">
        <v>345</v>
      </c>
      <c r="M429" s="27">
        <v>43799</v>
      </c>
      <c r="N429" s="27">
        <v>43830</v>
      </c>
      <c r="O429" s="51">
        <v>2019</v>
      </c>
      <c r="P429" s="27">
        <v>44104</v>
      </c>
      <c r="Q429" s="15">
        <v>2300000</v>
      </c>
      <c r="R429" s="15">
        <v>1600000</v>
      </c>
      <c r="S429" s="15" t="s">
        <v>668</v>
      </c>
      <c r="T429" s="15" t="s">
        <v>668</v>
      </c>
      <c r="U429" s="15">
        <v>2019</v>
      </c>
      <c r="V429" s="15" t="s">
        <v>748</v>
      </c>
      <c r="W429" s="15">
        <v>229</v>
      </c>
      <c r="X429" s="24">
        <v>1920</v>
      </c>
      <c r="Y429" s="24">
        <v>320</v>
      </c>
      <c r="Z429" s="24">
        <v>400</v>
      </c>
      <c r="AA429" s="24">
        <v>387</v>
      </c>
      <c r="AB429" s="24">
        <v>573</v>
      </c>
      <c r="AC429" s="24">
        <v>573</v>
      </c>
    </row>
    <row r="430" spans="1:29" x14ac:dyDescent="0.25">
      <c r="A430" s="15" t="s">
        <v>204</v>
      </c>
      <c r="B430" s="15" t="s">
        <v>204</v>
      </c>
      <c r="C430" s="15" t="s">
        <v>477</v>
      </c>
      <c r="D430" s="15" t="s">
        <v>207</v>
      </c>
      <c r="E430" s="15" t="s">
        <v>381</v>
      </c>
      <c r="F430" s="15" t="s">
        <v>212</v>
      </c>
      <c r="G430" s="15" t="s">
        <v>385</v>
      </c>
      <c r="H430" s="15" t="s">
        <v>177</v>
      </c>
      <c r="I430" s="15" t="s">
        <v>213</v>
      </c>
      <c r="J430" s="15" t="s">
        <v>122</v>
      </c>
      <c r="K430" s="15" t="s">
        <v>132</v>
      </c>
      <c r="L430" s="15" t="s">
        <v>345</v>
      </c>
      <c r="M430" s="27">
        <v>43861</v>
      </c>
      <c r="N430" s="27">
        <v>43921</v>
      </c>
      <c r="O430" s="51">
        <v>2020</v>
      </c>
      <c r="P430" s="27">
        <v>44104</v>
      </c>
      <c r="Q430" s="15">
        <v>2200000</v>
      </c>
      <c r="R430" s="15">
        <v>1400000</v>
      </c>
      <c r="S430" s="15" t="s">
        <v>668</v>
      </c>
      <c r="T430" s="15" t="s">
        <v>668</v>
      </c>
      <c r="U430" s="15">
        <v>2020</v>
      </c>
      <c r="V430" s="15" t="s">
        <v>748</v>
      </c>
      <c r="W430" s="15">
        <v>436</v>
      </c>
      <c r="X430" s="24">
        <v>1134</v>
      </c>
      <c r="Y430" s="24">
        <v>189</v>
      </c>
      <c r="Z430" s="24">
        <v>216</v>
      </c>
      <c r="AA430" s="24">
        <v>210</v>
      </c>
      <c r="AB430" s="24">
        <v>359</v>
      </c>
      <c r="AC430" s="24">
        <v>359</v>
      </c>
    </row>
    <row r="431" spans="1:29" x14ac:dyDescent="0.25">
      <c r="A431" s="15" t="s">
        <v>204</v>
      </c>
      <c r="B431" s="15" t="s">
        <v>204</v>
      </c>
      <c r="C431" s="15" t="s">
        <v>477</v>
      </c>
      <c r="D431" s="15" t="s">
        <v>207</v>
      </c>
      <c r="E431" s="15" t="s">
        <v>381</v>
      </c>
      <c r="F431" s="15" t="s">
        <v>212</v>
      </c>
      <c r="G431" s="15" t="s">
        <v>385</v>
      </c>
      <c r="H431" s="15" t="s">
        <v>177</v>
      </c>
      <c r="I431" s="15" t="s">
        <v>213</v>
      </c>
      <c r="J431" s="15" t="s">
        <v>122</v>
      </c>
      <c r="K431" s="15" t="s">
        <v>132</v>
      </c>
      <c r="L431" s="15" t="s">
        <v>345</v>
      </c>
      <c r="M431" s="27">
        <v>43890</v>
      </c>
      <c r="N431" s="27">
        <v>43890</v>
      </c>
      <c r="O431" s="51">
        <v>2020</v>
      </c>
      <c r="P431" s="27">
        <v>44104</v>
      </c>
      <c r="Q431" s="15">
        <v>2200000</v>
      </c>
      <c r="R431" s="15">
        <v>1400000</v>
      </c>
      <c r="S431" s="15" t="s">
        <v>668</v>
      </c>
      <c r="T431" s="15" t="s">
        <v>668</v>
      </c>
      <c r="U431" s="15">
        <v>2020</v>
      </c>
      <c r="V431" s="15" t="s">
        <v>748</v>
      </c>
      <c r="W431" s="15">
        <v>435</v>
      </c>
      <c r="X431" s="24">
        <v>1134</v>
      </c>
      <c r="Y431" s="24">
        <v>189</v>
      </c>
      <c r="Z431" s="24">
        <v>216</v>
      </c>
      <c r="AA431" s="24">
        <v>210</v>
      </c>
      <c r="AB431" s="24">
        <v>359</v>
      </c>
      <c r="AC431" s="24">
        <v>359</v>
      </c>
    </row>
    <row r="432" spans="1:29" x14ac:dyDescent="0.25">
      <c r="A432" s="15" t="s">
        <v>204</v>
      </c>
      <c r="B432" s="15" t="s">
        <v>204</v>
      </c>
      <c r="C432" s="15" t="s">
        <v>480</v>
      </c>
      <c r="D432" s="15" t="s">
        <v>207</v>
      </c>
      <c r="E432" s="15" t="s">
        <v>380</v>
      </c>
      <c r="F432" s="15" t="s">
        <v>280</v>
      </c>
      <c r="G432" s="15" t="s">
        <v>385</v>
      </c>
      <c r="H432" s="15" t="s">
        <v>177</v>
      </c>
      <c r="I432" s="15" t="s">
        <v>213</v>
      </c>
      <c r="J432" s="15" t="s">
        <v>51</v>
      </c>
      <c r="K432" s="15" t="s">
        <v>51</v>
      </c>
      <c r="L432" s="15" t="s">
        <v>345</v>
      </c>
      <c r="M432" s="27">
        <v>43861</v>
      </c>
      <c r="N432" s="27">
        <v>44196</v>
      </c>
      <c r="O432" s="51">
        <v>2020</v>
      </c>
      <c r="P432" s="27">
        <v>44104</v>
      </c>
      <c r="Q432" s="15">
        <v>2200000</v>
      </c>
      <c r="R432" s="15">
        <v>1400000</v>
      </c>
      <c r="S432" s="15" t="s">
        <v>668</v>
      </c>
      <c r="T432" s="15" t="s">
        <v>668</v>
      </c>
      <c r="U432" s="15">
        <v>2020</v>
      </c>
      <c r="V432" s="15" t="s">
        <v>748</v>
      </c>
      <c r="W432" s="15">
        <v>582</v>
      </c>
      <c r="X432" s="24">
        <v>3000</v>
      </c>
      <c r="Y432" s="24">
        <v>500</v>
      </c>
      <c r="Z432" s="24">
        <v>532</v>
      </c>
      <c r="AA432" s="24">
        <v>499</v>
      </c>
      <c r="AB432" s="24">
        <v>1016</v>
      </c>
      <c r="AC432" s="24">
        <v>1016</v>
      </c>
    </row>
    <row r="433" spans="1:29" x14ac:dyDescent="0.25">
      <c r="A433" s="15" t="s">
        <v>204</v>
      </c>
      <c r="B433" s="15" t="s">
        <v>204</v>
      </c>
      <c r="C433" s="15" t="s">
        <v>480</v>
      </c>
      <c r="D433" s="15" t="s">
        <v>207</v>
      </c>
      <c r="E433" s="15" t="s">
        <v>381</v>
      </c>
      <c r="F433" s="15" t="s">
        <v>280</v>
      </c>
      <c r="G433" s="15" t="s">
        <v>384</v>
      </c>
      <c r="H433" s="15" t="s">
        <v>176</v>
      </c>
      <c r="I433" s="15" t="s">
        <v>213</v>
      </c>
      <c r="J433" s="15" t="s">
        <v>34</v>
      </c>
      <c r="K433" s="15" t="s">
        <v>136</v>
      </c>
      <c r="L433" s="15" t="s">
        <v>345</v>
      </c>
      <c r="M433" s="27">
        <v>43861</v>
      </c>
      <c r="N433" s="27">
        <v>44196</v>
      </c>
      <c r="O433" s="51">
        <v>2020</v>
      </c>
      <c r="P433" s="27">
        <v>44104</v>
      </c>
      <c r="Q433" s="15">
        <v>2200000</v>
      </c>
      <c r="R433" s="15">
        <v>1400000</v>
      </c>
      <c r="S433" s="15" t="s">
        <v>668</v>
      </c>
      <c r="T433" s="15" t="s">
        <v>668</v>
      </c>
      <c r="U433" s="15">
        <v>2020</v>
      </c>
      <c r="V433" s="15" t="s">
        <v>748</v>
      </c>
      <c r="W433" s="15">
        <v>585</v>
      </c>
      <c r="X433" s="24">
        <v>9000</v>
      </c>
      <c r="Y433" s="24">
        <v>1500</v>
      </c>
      <c r="Z433" s="24">
        <v>1955</v>
      </c>
      <c r="AA433" s="24">
        <v>1803</v>
      </c>
      <c r="AB433" s="24">
        <v>2727</v>
      </c>
      <c r="AC433" s="24">
        <v>2727</v>
      </c>
    </row>
    <row r="434" spans="1:29" x14ac:dyDescent="0.25">
      <c r="A434" s="15" t="s">
        <v>204</v>
      </c>
      <c r="B434" s="15" t="s">
        <v>204</v>
      </c>
      <c r="C434" s="15" t="s">
        <v>478</v>
      </c>
      <c r="D434" s="15" t="s">
        <v>207</v>
      </c>
      <c r="E434" s="15" t="s">
        <v>381</v>
      </c>
      <c r="F434" s="15" t="s">
        <v>280</v>
      </c>
      <c r="G434" s="15" t="s">
        <v>387</v>
      </c>
      <c r="H434" s="15" t="s">
        <v>176</v>
      </c>
      <c r="I434" s="15" t="s">
        <v>213</v>
      </c>
      <c r="J434" s="15" t="s">
        <v>82</v>
      </c>
      <c r="K434" s="15" t="s">
        <v>83</v>
      </c>
      <c r="L434" s="15" t="s">
        <v>345</v>
      </c>
      <c r="M434" s="27">
        <v>43861</v>
      </c>
      <c r="N434" s="27">
        <v>44196</v>
      </c>
      <c r="O434" s="51">
        <v>2020</v>
      </c>
      <c r="P434" s="27">
        <v>44104</v>
      </c>
      <c r="Q434" s="15">
        <v>2200000</v>
      </c>
      <c r="R434" s="15">
        <v>1400000</v>
      </c>
      <c r="S434" s="15" t="s">
        <v>668</v>
      </c>
      <c r="T434" s="15" t="s">
        <v>668</v>
      </c>
      <c r="U434" s="15">
        <v>2020</v>
      </c>
      <c r="V434" s="15" t="s">
        <v>747</v>
      </c>
      <c r="W434" s="15">
        <v>583</v>
      </c>
      <c r="X434" s="24">
        <v>3168</v>
      </c>
      <c r="Y434" s="24">
        <v>528</v>
      </c>
      <c r="Z434" s="24">
        <v>513</v>
      </c>
      <c r="AA434" s="24">
        <v>471</v>
      </c>
      <c r="AB434" s="24">
        <v>1138</v>
      </c>
      <c r="AC434" s="24">
        <v>1138</v>
      </c>
    </row>
    <row r="435" spans="1:29" x14ac:dyDescent="0.25">
      <c r="A435" s="15" t="s">
        <v>204</v>
      </c>
      <c r="B435" s="15" t="s">
        <v>630</v>
      </c>
      <c r="C435" s="15" t="s">
        <v>790</v>
      </c>
      <c r="D435" s="15" t="s">
        <v>207</v>
      </c>
      <c r="E435" s="15" t="s">
        <v>381</v>
      </c>
      <c r="F435" s="15" t="s">
        <v>280</v>
      </c>
      <c r="G435" s="15" t="s">
        <v>387</v>
      </c>
      <c r="H435" s="15" t="s">
        <v>176</v>
      </c>
      <c r="I435" s="15" t="s">
        <v>213</v>
      </c>
      <c r="J435" s="15" t="s">
        <v>82</v>
      </c>
      <c r="K435" s="15" t="s">
        <v>83</v>
      </c>
      <c r="L435" s="15" t="s">
        <v>345</v>
      </c>
      <c r="M435" s="27">
        <v>43982</v>
      </c>
      <c r="N435" s="27">
        <v>44196</v>
      </c>
      <c r="O435" s="51">
        <v>2020</v>
      </c>
      <c r="P435" s="27">
        <v>44104</v>
      </c>
      <c r="Q435" s="15">
        <v>2200000</v>
      </c>
      <c r="R435" s="15">
        <v>1400000</v>
      </c>
      <c r="S435" s="15" t="s">
        <v>668</v>
      </c>
      <c r="T435" s="15" t="s">
        <v>668</v>
      </c>
      <c r="U435" s="15">
        <v>2020</v>
      </c>
      <c r="V435" s="15" t="s">
        <v>747</v>
      </c>
      <c r="W435" s="15">
        <v>581</v>
      </c>
      <c r="X435" s="24">
        <v>642</v>
      </c>
      <c r="Y435" s="24">
        <v>107</v>
      </c>
      <c r="Z435" s="24">
        <v>104</v>
      </c>
      <c r="AA435" s="24">
        <v>95</v>
      </c>
      <c r="AB435" s="24">
        <v>231</v>
      </c>
      <c r="AC435" s="24">
        <v>231</v>
      </c>
    </row>
    <row r="436" spans="1:29" x14ac:dyDescent="0.25">
      <c r="A436" s="15" t="s">
        <v>204</v>
      </c>
      <c r="B436" s="15" t="s">
        <v>630</v>
      </c>
      <c r="C436" s="15" t="s">
        <v>790</v>
      </c>
      <c r="D436" s="15" t="s">
        <v>207</v>
      </c>
      <c r="E436" s="15" t="s">
        <v>194</v>
      </c>
      <c r="F436" s="15" t="s">
        <v>292</v>
      </c>
      <c r="G436" s="15" t="s">
        <v>387</v>
      </c>
      <c r="H436" s="15" t="s">
        <v>176</v>
      </c>
      <c r="I436" s="15" t="s">
        <v>213</v>
      </c>
      <c r="J436" s="15" t="s">
        <v>82</v>
      </c>
      <c r="K436" s="15" t="s">
        <v>83</v>
      </c>
      <c r="L436" s="15" t="s">
        <v>345</v>
      </c>
      <c r="M436" s="27">
        <v>43861</v>
      </c>
      <c r="N436" s="27">
        <v>44196</v>
      </c>
      <c r="O436" s="51">
        <v>2020</v>
      </c>
      <c r="P436" s="27">
        <v>44104</v>
      </c>
      <c r="Q436" s="15">
        <v>2200000</v>
      </c>
      <c r="R436" s="15">
        <v>1400000</v>
      </c>
      <c r="S436" s="15" t="s">
        <v>668</v>
      </c>
      <c r="T436" s="15" t="s">
        <v>668</v>
      </c>
      <c r="U436" s="15">
        <v>2020</v>
      </c>
      <c r="V436" s="15" t="s">
        <v>747</v>
      </c>
      <c r="W436" s="15">
        <v>568</v>
      </c>
      <c r="X436" s="24">
        <v>1200</v>
      </c>
      <c r="Y436" s="24">
        <v>200</v>
      </c>
      <c r="Z436" s="24">
        <v>194</v>
      </c>
      <c r="AA436" s="24">
        <v>178</v>
      </c>
      <c r="AB436" s="24">
        <v>431</v>
      </c>
      <c r="AC436" s="24">
        <v>431</v>
      </c>
    </row>
    <row r="437" spans="1:29" x14ac:dyDescent="0.25">
      <c r="A437" s="15" t="s">
        <v>204</v>
      </c>
      <c r="B437" s="15" t="s">
        <v>651</v>
      </c>
      <c r="C437" s="15" t="s">
        <v>477</v>
      </c>
      <c r="D437" s="15" t="s">
        <v>207</v>
      </c>
      <c r="E437" s="15" t="s">
        <v>191</v>
      </c>
      <c r="F437" s="15" t="s">
        <v>212</v>
      </c>
      <c r="G437" s="15" t="s">
        <v>386</v>
      </c>
      <c r="H437" s="15" t="s">
        <v>177</v>
      </c>
      <c r="I437" s="15" t="s">
        <v>213</v>
      </c>
      <c r="J437" s="15" t="s">
        <v>116</v>
      </c>
      <c r="K437" s="15" t="s">
        <v>76</v>
      </c>
      <c r="L437" s="15" t="s">
        <v>345</v>
      </c>
      <c r="M437" s="27">
        <v>44043</v>
      </c>
      <c r="N437" s="27">
        <v>44074</v>
      </c>
      <c r="O437" s="51">
        <v>2020</v>
      </c>
      <c r="P437" s="27">
        <v>44104</v>
      </c>
      <c r="Q437" s="15">
        <v>2200000</v>
      </c>
      <c r="R437" s="15">
        <v>1400000</v>
      </c>
      <c r="S437" s="15" t="s">
        <v>201</v>
      </c>
      <c r="T437" s="15" t="s">
        <v>202</v>
      </c>
      <c r="U437" s="15">
        <v>2020</v>
      </c>
      <c r="V437" s="15" t="s">
        <v>748</v>
      </c>
      <c r="W437" s="15">
        <v>535</v>
      </c>
      <c r="X437" s="24">
        <v>6000</v>
      </c>
      <c r="Y437" s="24">
        <v>1000</v>
      </c>
      <c r="Z437" s="24">
        <v>1290</v>
      </c>
      <c r="AA437" s="24">
        <v>1128</v>
      </c>
      <c r="AB437" s="24">
        <v>1911</v>
      </c>
      <c r="AC437" s="24">
        <v>1911</v>
      </c>
    </row>
    <row r="438" spans="1:29" x14ac:dyDescent="0.25">
      <c r="A438" s="15" t="s">
        <v>204</v>
      </c>
      <c r="B438" s="15" t="s">
        <v>651</v>
      </c>
      <c r="C438" s="15" t="s">
        <v>477</v>
      </c>
      <c r="D438" s="15" t="s">
        <v>207</v>
      </c>
      <c r="E438" s="15" t="s">
        <v>191</v>
      </c>
      <c r="F438" s="15" t="s">
        <v>212</v>
      </c>
      <c r="G438" s="15" t="s">
        <v>385</v>
      </c>
      <c r="H438" s="15" t="s">
        <v>177</v>
      </c>
      <c r="I438" s="15" t="s">
        <v>213</v>
      </c>
      <c r="J438" s="15" t="s">
        <v>116</v>
      </c>
      <c r="K438" s="15" t="s">
        <v>117</v>
      </c>
      <c r="L438" s="15" t="s">
        <v>345</v>
      </c>
      <c r="M438" s="27">
        <v>44043</v>
      </c>
      <c r="N438" s="27">
        <v>44074</v>
      </c>
      <c r="O438" s="51">
        <v>2020</v>
      </c>
      <c r="P438" s="27">
        <v>44104</v>
      </c>
      <c r="Q438" s="15">
        <v>2200000</v>
      </c>
      <c r="R438" s="15">
        <v>1400000</v>
      </c>
      <c r="S438" s="15" t="s">
        <v>201</v>
      </c>
      <c r="T438" s="15" t="s">
        <v>202</v>
      </c>
      <c r="U438" s="15">
        <v>2020</v>
      </c>
      <c r="V438" s="15" t="s">
        <v>748</v>
      </c>
      <c r="W438" s="15">
        <v>533</v>
      </c>
      <c r="X438" s="24">
        <v>3600</v>
      </c>
      <c r="Y438" s="24">
        <v>600</v>
      </c>
      <c r="Z438" s="24">
        <v>713</v>
      </c>
      <c r="AA438" s="24">
        <v>666</v>
      </c>
      <c r="AB438" s="24">
        <v>1148</v>
      </c>
      <c r="AC438" s="24">
        <v>1148</v>
      </c>
    </row>
    <row r="439" spans="1:29" x14ac:dyDescent="0.25">
      <c r="A439" s="15" t="s">
        <v>204</v>
      </c>
      <c r="B439" s="15" t="s">
        <v>651</v>
      </c>
      <c r="C439" s="15" t="s">
        <v>477</v>
      </c>
      <c r="D439" s="15" t="s">
        <v>207</v>
      </c>
      <c r="E439" s="15" t="s">
        <v>191</v>
      </c>
      <c r="F439" s="15" t="s">
        <v>212</v>
      </c>
      <c r="G439" s="15" t="s">
        <v>385</v>
      </c>
      <c r="H439" s="15" t="s">
        <v>177</v>
      </c>
      <c r="I439" s="15" t="s">
        <v>213</v>
      </c>
      <c r="J439" s="15" t="s">
        <v>116</v>
      </c>
      <c r="K439" s="15" t="s">
        <v>117</v>
      </c>
      <c r="L439" s="15" t="s">
        <v>345</v>
      </c>
      <c r="M439" s="27">
        <v>44043</v>
      </c>
      <c r="N439" s="27">
        <v>44074</v>
      </c>
      <c r="O439" s="51">
        <v>2020</v>
      </c>
      <c r="P439" s="27">
        <v>44104</v>
      </c>
      <c r="Q439" s="15">
        <v>2200000</v>
      </c>
      <c r="R439" s="15">
        <v>1400000</v>
      </c>
      <c r="S439" s="15" t="s">
        <v>201</v>
      </c>
      <c r="T439" s="15" t="s">
        <v>202</v>
      </c>
      <c r="U439" s="15">
        <v>2020</v>
      </c>
      <c r="V439" s="15" t="s">
        <v>748</v>
      </c>
      <c r="W439" s="15">
        <v>534</v>
      </c>
      <c r="X439" s="24">
        <v>2400</v>
      </c>
      <c r="Y439" s="24">
        <v>400</v>
      </c>
      <c r="Z439" s="24">
        <v>475</v>
      </c>
      <c r="AA439" s="24">
        <v>444</v>
      </c>
      <c r="AB439" s="24">
        <v>765</v>
      </c>
      <c r="AC439" s="24">
        <v>765</v>
      </c>
    </row>
    <row r="440" spans="1:29" x14ac:dyDescent="0.25">
      <c r="A440" s="15" t="s">
        <v>204</v>
      </c>
      <c r="B440" s="15" t="s">
        <v>651</v>
      </c>
      <c r="C440" s="15" t="s">
        <v>477</v>
      </c>
      <c r="D440" s="15" t="s">
        <v>207</v>
      </c>
      <c r="E440" s="15" t="s">
        <v>381</v>
      </c>
      <c r="F440" s="15" t="s">
        <v>212</v>
      </c>
      <c r="G440" s="15" t="s">
        <v>384</v>
      </c>
      <c r="H440" s="15" t="s">
        <v>176</v>
      </c>
      <c r="I440" s="15" t="s">
        <v>213</v>
      </c>
      <c r="J440" s="15" t="s">
        <v>116</v>
      </c>
      <c r="K440" s="15" t="s">
        <v>117</v>
      </c>
      <c r="L440" s="15" t="s">
        <v>345</v>
      </c>
      <c r="M440" s="27">
        <v>43769</v>
      </c>
      <c r="N440" s="27">
        <v>43769</v>
      </c>
      <c r="O440" s="51">
        <v>2019</v>
      </c>
      <c r="P440" s="27">
        <v>44104</v>
      </c>
      <c r="Q440" s="15">
        <v>2300000</v>
      </c>
      <c r="R440" s="15">
        <v>1600000</v>
      </c>
      <c r="S440" s="15" t="s">
        <v>668</v>
      </c>
      <c r="T440" s="15" t="s">
        <v>668</v>
      </c>
      <c r="U440" s="15">
        <v>2019</v>
      </c>
      <c r="V440" s="15" t="s">
        <v>748</v>
      </c>
      <c r="W440" s="15">
        <v>132</v>
      </c>
      <c r="X440" s="24">
        <v>7800</v>
      </c>
      <c r="Y440" s="24">
        <v>1300</v>
      </c>
      <c r="Z440" s="24">
        <v>1623</v>
      </c>
      <c r="AA440" s="24">
        <v>1573</v>
      </c>
      <c r="AB440" s="24">
        <v>2326</v>
      </c>
      <c r="AC440" s="24">
        <v>2326</v>
      </c>
    </row>
    <row r="441" spans="1:29" x14ac:dyDescent="0.25">
      <c r="A441" s="15" t="s">
        <v>204</v>
      </c>
      <c r="B441" s="15" t="s">
        <v>737</v>
      </c>
      <c r="C441" s="15" t="s">
        <v>479</v>
      </c>
      <c r="D441" s="15" t="s">
        <v>207</v>
      </c>
      <c r="E441" s="15" t="s">
        <v>191</v>
      </c>
      <c r="F441" s="15" t="s">
        <v>212</v>
      </c>
      <c r="G441" s="15" t="s">
        <v>384</v>
      </c>
      <c r="H441" s="15" t="s">
        <v>176</v>
      </c>
      <c r="I441" s="15" t="s">
        <v>213</v>
      </c>
      <c r="J441" s="15" t="s">
        <v>82</v>
      </c>
      <c r="K441" s="15" t="s">
        <v>83</v>
      </c>
      <c r="L441" s="15" t="s">
        <v>345</v>
      </c>
      <c r="M441" s="27">
        <v>43830</v>
      </c>
      <c r="N441" s="27">
        <v>43861</v>
      </c>
      <c r="O441" s="51">
        <v>2020</v>
      </c>
      <c r="P441" s="27">
        <v>44104</v>
      </c>
      <c r="Q441" s="15">
        <v>2200000</v>
      </c>
      <c r="R441" s="15">
        <v>1400000</v>
      </c>
      <c r="S441" s="15" t="s">
        <v>668</v>
      </c>
      <c r="T441" s="15" t="s">
        <v>668</v>
      </c>
      <c r="U441" s="15">
        <v>2020</v>
      </c>
      <c r="V441" s="15" t="s">
        <v>747</v>
      </c>
      <c r="W441" s="15">
        <v>427</v>
      </c>
      <c r="X441" s="24">
        <v>2400</v>
      </c>
      <c r="Y441" s="24">
        <v>400</v>
      </c>
      <c r="Z441" s="24">
        <v>389</v>
      </c>
      <c r="AA441" s="24">
        <v>357</v>
      </c>
      <c r="AB441" s="24">
        <v>862</v>
      </c>
      <c r="AC441" s="24">
        <v>862</v>
      </c>
    </row>
    <row r="442" spans="1:29" x14ac:dyDescent="0.25">
      <c r="A442" s="15" t="s">
        <v>204</v>
      </c>
      <c r="B442" s="15" t="s">
        <v>737</v>
      </c>
      <c r="C442" s="15" t="s">
        <v>479</v>
      </c>
      <c r="D442" s="15" t="s">
        <v>207</v>
      </c>
      <c r="E442" s="15" t="s">
        <v>191</v>
      </c>
      <c r="F442" s="15" t="s">
        <v>212</v>
      </c>
      <c r="G442" s="15" t="s">
        <v>384</v>
      </c>
      <c r="H442" s="15" t="s">
        <v>176</v>
      </c>
      <c r="I442" s="15" t="s">
        <v>213</v>
      </c>
      <c r="J442" s="15" t="s">
        <v>88</v>
      </c>
      <c r="K442" s="15" t="s">
        <v>67</v>
      </c>
      <c r="L442" s="15" t="s">
        <v>345</v>
      </c>
      <c r="M442" s="27">
        <v>43830</v>
      </c>
      <c r="N442" s="27">
        <v>43921</v>
      </c>
      <c r="O442" s="51">
        <v>2020</v>
      </c>
      <c r="P442" s="27">
        <v>44104</v>
      </c>
      <c r="Q442" s="15">
        <v>2200000</v>
      </c>
      <c r="R442" s="15">
        <v>1400000</v>
      </c>
      <c r="S442" s="15" t="s">
        <v>668</v>
      </c>
      <c r="T442" s="15" t="s">
        <v>668</v>
      </c>
      <c r="U442" s="15">
        <v>2020</v>
      </c>
      <c r="V442" s="15" t="s">
        <v>747</v>
      </c>
      <c r="W442" s="15">
        <v>428</v>
      </c>
      <c r="X442" s="24">
        <v>1800</v>
      </c>
      <c r="Y442" s="24">
        <v>300</v>
      </c>
      <c r="Z442" s="24">
        <v>307</v>
      </c>
      <c r="AA442" s="24">
        <v>260</v>
      </c>
      <c r="AB442" s="24">
        <v>667</v>
      </c>
      <c r="AC442" s="24">
        <v>667</v>
      </c>
    </row>
    <row r="443" spans="1:29" x14ac:dyDescent="0.25">
      <c r="A443" s="15" t="s">
        <v>204</v>
      </c>
      <c r="B443" s="15" t="s">
        <v>737</v>
      </c>
      <c r="C443" s="15" t="s">
        <v>479</v>
      </c>
      <c r="D443" s="15" t="s">
        <v>207</v>
      </c>
      <c r="E443" s="15" t="s">
        <v>191</v>
      </c>
      <c r="F443" s="15" t="s">
        <v>212</v>
      </c>
      <c r="G443" s="15" t="s">
        <v>384</v>
      </c>
      <c r="H443" s="15" t="s">
        <v>176</v>
      </c>
      <c r="I443" s="15" t="s">
        <v>213</v>
      </c>
      <c r="J443" s="15" t="s">
        <v>58</v>
      </c>
      <c r="K443" s="15" t="s">
        <v>102</v>
      </c>
      <c r="L443" s="15" t="s">
        <v>345</v>
      </c>
      <c r="M443" s="27">
        <v>43830</v>
      </c>
      <c r="N443" s="27">
        <v>43861</v>
      </c>
      <c r="O443" s="51">
        <v>2020</v>
      </c>
      <c r="P443" s="27">
        <v>44104</v>
      </c>
      <c r="Q443" s="15">
        <v>2200000</v>
      </c>
      <c r="R443" s="15">
        <v>1400000</v>
      </c>
      <c r="S443" s="15" t="s">
        <v>668</v>
      </c>
      <c r="T443" s="15" t="s">
        <v>668</v>
      </c>
      <c r="U443" s="15">
        <v>2020</v>
      </c>
      <c r="V443" s="15" t="s">
        <v>747</v>
      </c>
      <c r="W443" s="15">
        <v>430</v>
      </c>
      <c r="X443" s="24">
        <v>1800</v>
      </c>
      <c r="Y443" s="24">
        <v>300</v>
      </c>
      <c r="Z443" s="24">
        <v>323</v>
      </c>
      <c r="AA443" s="24">
        <v>290</v>
      </c>
      <c r="AB443" s="24">
        <v>625</v>
      </c>
      <c r="AC443" s="24">
        <v>625</v>
      </c>
    </row>
    <row r="444" spans="1:29" x14ac:dyDescent="0.25">
      <c r="A444" s="15" t="s">
        <v>204</v>
      </c>
      <c r="B444" s="15" t="s">
        <v>737</v>
      </c>
      <c r="C444" s="15" t="s">
        <v>479</v>
      </c>
      <c r="D444" s="15" t="s">
        <v>207</v>
      </c>
      <c r="E444" s="15" t="s">
        <v>191</v>
      </c>
      <c r="F444" s="15" t="s">
        <v>212</v>
      </c>
      <c r="G444" s="15" t="s">
        <v>384</v>
      </c>
      <c r="H444" s="15" t="s">
        <v>176</v>
      </c>
      <c r="I444" s="15" t="s">
        <v>213</v>
      </c>
      <c r="J444" s="15" t="s">
        <v>149</v>
      </c>
      <c r="K444" s="15" t="s">
        <v>118</v>
      </c>
      <c r="L444" s="15" t="s">
        <v>345</v>
      </c>
      <c r="M444" s="27">
        <v>43830</v>
      </c>
      <c r="N444" s="27">
        <v>43861</v>
      </c>
      <c r="O444" s="51">
        <v>2020</v>
      </c>
      <c r="P444" s="27">
        <v>44104</v>
      </c>
      <c r="Q444" s="15">
        <v>2200000</v>
      </c>
      <c r="R444" s="15">
        <v>1400000</v>
      </c>
      <c r="S444" s="15" t="s">
        <v>668</v>
      </c>
      <c r="T444" s="15" t="s">
        <v>668</v>
      </c>
      <c r="U444" s="15">
        <v>2020</v>
      </c>
      <c r="V444" s="15" t="s">
        <v>747</v>
      </c>
      <c r="W444" s="15">
        <v>432</v>
      </c>
      <c r="X444" s="24">
        <v>1800</v>
      </c>
      <c r="Y444" s="24">
        <v>300</v>
      </c>
      <c r="Z444" s="24">
        <v>370</v>
      </c>
      <c r="AA444" s="24">
        <v>321</v>
      </c>
      <c r="AB444" s="24">
        <v>594</v>
      </c>
      <c r="AC444" s="24">
        <v>594</v>
      </c>
    </row>
    <row r="445" spans="1:29" x14ac:dyDescent="0.25">
      <c r="A445" s="15" t="s">
        <v>204</v>
      </c>
      <c r="B445" s="15" t="s">
        <v>737</v>
      </c>
      <c r="C445" s="15" t="s">
        <v>477</v>
      </c>
      <c r="D445" s="15" t="s">
        <v>207</v>
      </c>
      <c r="E445" s="15" t="s">
        <v>191</v>
      </c>
      <c r="F445" s="15" t="s">
        <v>212</v>
      </c>
      <c r="G445" s="15" t="s">
        <v>384</v>
      </c>
      <c r="H445" s="15" t="s">
        <v>176</v>
      </c>
      <c r="I445" s="15" t="s">
        <v>213</v>
      </c>
      <c r="J445" s="15" t="s">
        <v>88</v>
      </c>
      <c r="K445" s="15" t="s">
        <v>67</v>
      </c>
      <c r="L445" s="15" t="s">
        <v>345</v>
      </c>
      <c r="M445" s="27">
        <v>43830</v>
      </c>
      <c r="N445" s="27">
        <v>43921</v>
      </c>
      <c r="O445" s="51">
        <v>2020</v>
      </c>
      <c r="P445" s="27">
        <v>44104</v>
      </c>
      <c r="Q445" s="15">
        <v>2200000</v>
      </c>
      <c r="R445" s="15">
        <v>1400000</v>
      </c>
      <c r="S445" s="15" t="s">
        <v>668</v>
      </c>
      <c r="T445" s="15" t="s">
        <v>668</v>
      </c>
      <c r="U445" s="15">
        <v>2020</v>
      </c>
      <c r="V445" s="15" t="s">
        <v>748</v>
      </c>
      <c r="W445" s="15">
        <v>429</v>
      </c>
      <c r="X445" s="24">
        <v>4200</v>
      </c>
      <c r="Y445" s="24">
        <v>700</v>
      </c>
      <c r="Z445" s="24">
        <v>716</v>
      </c>
      <c r="AA445" s="24">
        <v>607</v>
      </c>
      <c r="AB445" s="24">
        <v>1557</v>
      </c>
      <c r="AC445" s="24">
        <v>1557</v>
      </c>
    </row>
    <row r="446" spans="1:29" x14ac:dyDescent="0.25">
      <c r="A446" s="15" t="s">
        <v>204</v>
      </c>
      <c r="B446" s="15" t="s">
        <v>737</v>
      </c>
      <c r="C446" s="15" t="s">
        <v>477</v>
      </c>
      <c r="D446" s="15" t="s">
        <v>207</v>
      </c>
      <c r="E446" s="15" t="s">
        <v>191</v>
      </c>
      <c r="F446" s="15" t="s">
        <v>212</v>
      </c>
      <c r="G446" s="15" t="s">
        <v>384</v>
      </c>
      <c r="H446" s="15" t="s">
        <v>176</v>
      </c>
      <c r="I446" s="15" t="s">
        <v>213</v>
      </c>
      <c r="J446" s="15" t="s">
        <v>149</v>
      </c>
      <c r="K446" s="15" t="s">
        <v>118</v>
      </c>
      <c r="L446" s="15" t="s">
        <v>345</v>
      </c>
      <c r="M446" s="27">
        <v>43830</v>
      </c>
      <c r="N446" s="27">
        <v>43861</v>
      </c>
      <c r="O446" s="51">
        <v>2020</v>
      </c>
      <c r="P446" s="27">
        <v>44104</v>
      </c>
      <c r="Q446" s="15">
        <v>2200000</v>
      </c>
      <c r="R446" s="15">
        <v>1400000</v>
      </c>
      <c r="S446" s="15" t="s">
        <v>668</v>
      </c>
      <c r="T446" s="15" t="s">
        <v>668</v>
      </c>
      <c r="U446" s="15">
        <v>2020</v>
      </c>
      <c r="V446" s="15" t="s">
        <v>748</v>
      </c>
      <c r="W446" s="15">
        <v>433</v>
      </c>
      <c r="X446" s="24">
        <v>12000</v>
      </c>
      <c r="Y446" s="24">
        <v>2000</v>
      </c>
      <c r="Z446" s="24">
        <v>2469</v>
      </c>
      <c r="AA446" s="24">
        <v>2142</v>
      </c>
      <c r="AB446" s="24">
        <v>3957</v>
      </c>
      <c r="AC446" s="24">
        <v>3957</v>
      </c>
    </row>
    <row r="447" spans="1:29" x14ac:dyDescent="0.25">
      <c r="A447" s="15" t="s">
        <v>204</v>
      </c>
      <c r="B447" s="15" t="s">
        <v>737</v>
      </c>
      <c r="C447" s="15" t="s">
        <v>480</v>
      </c>
      <c r="D447" s="15" t="s">
        <v>207</v>
      </c>
      <c r="E447" s="15" t="s">
        <v>191</v>
      </c>
      <c r="F447" s="15" t="s">
        <v>212</v>
      </c>
      <c r="G447" s="15" t="s">
        <v>384</v>
      </c>
      <c r="H447" s="15" t="s">
        <v>176</v>
      </c>
      <c r="I447" s="15" t="s">
        <v>213</v>
      </c>
      <c r="J447" s="15" t="s">
        <v>58</v>
      </c>
      <c r="K447" s="15" t="s">
        <v>102</v>
      </c>
      <c r="L447" s="15" t="s">
        <v>345</v>
      </c>
      <c r="M447" s="27">
        <v>43830</v>
      </c>
      <c r="N447" s="27">
        <v>43861</v>
      </c>
      <c r="O447" s="51">
        <v>2020</v>
      </c>
      <c r="P447" s="27">
        <v>44104</v>
      </c>
      <c r="Q447" s="15">
        <v>2200000</v>
      </c>
      <c r="R447" s="15">
        <v>1400000</v>
      </c>
      <c r="S447" s="15" t="s">
        <v>668</v>
      </c>
      <c r="T447" s="15" t="s">
        <v>668</v>
      </c>
      <c r="U447" s="15">
        <v>2020</v>
      </c>
      <c r="V447" s="15" t="s">
        <v>748</v>
      </c>
      <c r="W447" s="15">
        <v>431</v>
      </c>
      <c r="X447" s="24">
        <v>3000</v>
      </c>
      <c r="Y447" s="24">
        <v>500</v>
      </c>
      <c r="Z447" s="24">
        <v>539</v>
      </c>
      <c r="AA447" s="24">
        <v>484</v>
      </c>
      <c r="AB447" s="24">
        <v>1042</v>
      </c>
      <c r="AC447" s="24">
        <v>1042</v>
      </c>
    </row>
    <row r="448" spans="1:29" x14ac:dyDescent="0.25">
      <c r="A448" s="15" t="s">
        <v>204</v>
      </c>
      <c r="B448" s="15" t="s">
        <v>800</v>
      </c>
      <c r="C448" s="15" t="s">
        <v>477</v>
      </c>
      <c r="D448" s="15" t="s">
        <v>207</v>
      </c>
      <c r="E448" s="15" t="s">
        <v>191</v>
      </c>
      <c r="F448" s="15" t="s">
        <v>212</v>
      </c>
      <c r="G448" s="15" t="s">
        <v>384</v>
      </c>
      <c r="H448" s="15" t="s">
        <v>177</v>
      </c>
      <c r="I448" s="15" t="s">
        <v>213</v>
      </c>
      <c r="J448" s="15" t="s">
        <v>122</v>
      </c>
      <c r="K448" s="15" t="s">
        <v>37</v>
      </c>
      <c r="L448" s="15" t="s">
        <v>345</v>
      </c>
      <c r="M448" s="27">
        <v>43982</v>
      </c>
      <c r="N448" s="27">
        <v>44012</v>
      </c>
      <c r="O448" s="51">
        <v>2020</v>
      </c>
      <c r="P448" s="27">
        <v>44104</v>
      </c>
      <c r="Q448" s="15">
        <v>2200000</v>
      </c>
      <c r="R448" s="15">
        <v>1400000</v>
      </c>
      <c r="S448" s="15" t="s">
        <v>202</v>
      </c>
      <c r="T448" s="15" t="s">
        <v>668</v>
      </c>
      <c r="U448" s="15">
        <v>2020</v>
      </c>
      <c r="V448" s="15" t="s">
        <v>748</v>
      </c>
      <c r="W448" s="15">
        <v>399</v>
      </c>
      <c r="X448" s="24">
        <v>5520</v>
      </c>
      <c r="Y448" s="24">
        <v>920</v>
      </c>
      <c r="Z448" s="24">
        <v>1051</v>
      </c>
      <c r="AA448" s="24">
        <v>1022</v>
      </c>
      <c r="AB448" s="24">
        <v>1748</v>
      </c>
      <c r="AC448" s="24">
        <v>1748</v>
      </c>
    </row>
    <row r="449" spans="1:29" x14ac:dyDescent="0.25">
      <c r="A449" s="15" t="s">
        <v>204</v>
      </c>
      <c r="B449" s="15" t="s">
        <v>943</v>
      </c>
      <c r="C449" s="15" t="s">
        <v>477</v>
      </c>
      <c r="D449" s="15" t="s">
        <v>207</v>
      </c>
      <c r="E449" s="15" t="s">
        <v>191</v>
      </c>
      <c r="F449" s="15" t="s">
        <v>212</v>
      </c>
      <c r="G449" s="15" t="s">
        <v>384</v>
      </c>
      <c r="H449" s="15" t="s">
        <v>177</v>
      </c>
      <c r="I449" s="15" t="s">
        <v>213</v>
      </c>
      <c r="J449" s="15" t="s">
        <v>84</v>
      </c>
      <c r="K449" s="15" t="s">
        <v>74</v>
      </c>
      <c r="L449" s="15" t="s">
        <v>345</v>
      </c>
      <c r="M449" s="27">
        <v>43861</v>
      </c>
      <c r="N449" s="27">
        <v>44074</v>
      </c>
      <c r="O449" s="51">
        <v>2020</v>
      </c>
      <c r="P449" s="27">
        <v>44104</v>
      </c>
      <c r="Q449" s="15">
        <v>2200000</v>
      </c>
      <c r="R449" s="15">
        <v>1400000</v>
      </c>
      <c r="S449" s="15" t="s">
        <v>201</v>
      </c>
      <c r="T449" s="15" t="s">
        <v>202</v>
      </c>
      <c r="U449" s="15">
        <v>2020</v>
      </c>
      <c r="V449" s="15" t="s">
        <v>748</v>
      </c>
      <c r="W449" s="15">
        <v>537</v>
      </c>
      <c r="X449" s="24">
        <v>3543</v>
      </c>
      <c r="Y449" s="24">
        <v>500</v>
      </c>
      <c r="Z449" s="24">
        <v>653</v>
      </c>
      <c r="AA449" s="24">
        <v>542</v>
      </c>
      <c r="AB449" s="24">
        <v>1284</v>
      </c>
      <c r="AC449" s="24">
        <v>1284</v>
      </c>
    </row>
    <row r="450" spans="1:29" x14ac:dyDescent="0.25">
      <c r="A450" s="15" t="s">
        <v>204</v>
      </c>
      <c r="B450" s="15" t="s">
        <v>943</v>
      </c>
      <c r="C450" s="15" t="s">
        <v>477</v>
      </c>
      <c r="D450" s="15" t="s">
        <v>207</v>
      </c>
      <c r="E450" s="15" t="s">
        <v>381</v>
      </c>
      <c r="F450" s="15" t="s">
        <v>212</v>
      </c>
      <c r="G450" s="15" t="s">
        <v>384</v>
      </c>
      <c r="H450" s="15" t="s">
        <v>177</v>
      </c>
      <c r="I450" s="15" t="s">
        <v>213</v>
      </c>
      <c r="J450" s="15" t="s">
        <v>82</v>
      </c>
      <c r="K450" s="15" t="s">
        <v>49</v>
      </c>
      <c r="L450" s="15" t="s">
        <v>345</v>
      </c>
      <c r="M450" s="27">
        <v>43861</v>
      </c>
      <c r="N450" s="27">
        <v>44074</v>
      </c>
      <c r="O450" s="51">
        <v>2020</v>
      </c>
      <c r="P450" s="27">
        <v>44104</v>
      </c>
      <c r="Q450" s="15">
        <v>2200000</v>
      </c>
      <c r="R450" s="15">
        <v>1400000</v>
      </c>
      <c r="S450" s="15" t="s">
        <v>201</v>
      </c>
      <c r="T450" s="15" t="s">
        <v>202</v>
      </c>
      <c r="U450" s="15">
        <v>2020</v>
      </c>
      <c r="V450" s="15" t="s">
        <v>748</v>
      </c>
      <c r="W450" s="15">
        <v>538</v>
      </c>
      <c r="X450" s="24">
        <v>3216</v>
      </c>
      <c r="Y450" s="24">
        <v>500</v>
      </c>
      <c r="Z450" s="24">
        <v>542</v>
      </c>
      <c r="AA450" s="24">
        <v>427</v>
      </c>
      <c r="AB450" s="24">
        <v>1256</v>
      </c>
      <c r="AC450" s="24">
        <v>1256</v>
      </c>
    </row>
    <row r="451" spans="1:29" x14ac:dyDescent="0.25">
      <c r="A451" s="15" t="s">
        <v>553</v>
      </c>
      <c r="B451" s="15" t="s">
        <v>553</v>
      </c>
      <c r="C451" s="15" t="s">
        <v>477</v>
      </c>
      <c r="D451" s="15" t="s">
        <v>302</v>
      </c>
      <c r="E451" s="15" t="s">
        <v>192</v>
      </c>
      <c r="F451" s="15" t="s">
        <v>212</v>
      </c>
      <c r="G451" s="15" t="s">
        <v>386</v>
      </c>
      <c r="H451" s="15" t="s">
        <v>176</v>
      </c>
      <c r="I451" s="15" t="s">
        <v>213</v>
      </c>
      <c r="J451" s="15" t="s">
        <v>82</v>
      </c>
      <c r="K451" s="15" t="s">
        <v>83</v>
      </c>
      <c r="L451" s="15" t="s">
        <v>345</v>
      </c>
      <c r="M451" s="27">
        <v>43646</v>
      </c>
      <c r="N451" s="27">
        <v>43769</v>
      </c>
      <c r="O451" s="51">
        <v>2019</v>
      </c>
      <c r="P451" s="27">
        <v>44104</v>
      </c>
      <c r="Q451" s="15">
        <v>2300000</v>
      </c>
      <c r="R451" s="15">
        <v>1600000</v>
      </c>
      <c r="S451" s="15" t="s">
        <v>668</v>
      </c>
      <c r="T451" s="15" t="s">
        <v>668</v>
      </c>
      <c r="U451" s="15">
        <v>2019</v>
      </c>
      <c r="V451" s="15" t="s">
        <v>748</v>
      </c>
      <c r="W451" s="15">
        <v>193</v>
      </c>
      <c r="X451" s="24">
        <v>822</v>
      </c>
      <c r="Y451" s="24">
        <v>137</v>
      </c>
      <c r="Z451" s="24">
        <v>41</v>
      </c>
      <c r="AA451" s="24">
        <v>96</v>
      </c>
      <c r="AB451" s="24">
        <v>274</v>
      </c>
      <c r="AC451" s="24">
        <v>274</v>
      </c>
    </row>
    <row r="452" spans="1:29" x14ac:dyDescent="0.25">
      <c r="A452" s="15" t="s">
        <v>553</v>
      </c>
      <c r="B452" s="15" t="s">
        <v>553</v>
      </c>
      <c r="C452" s="15" t="s">
        <v>477</v>
      </c>
      <c r="D452" s="15" t="s">
        <v>302</v>
      </c>
      <c r="E452" s="15" t="s">
        <v>192</v>
      </c>
      <c r="F452" s="15" t="s">
        <v>212</v>
      </c>
      <c r="G452" s="15" t="s">
        <v>386</v>
      </c>
      <c r="H452" s="15" t="s">
        <v>176</v>
      </c>
      <c r="I452" s="15" t="s">
        <v>213</v>
      </c>
      <c r="J452" s="15" t="s">
        <v>82</v>
      </c>
      <c r="K452" s="15" t="s">
        <v>83</v>
      </c>
      <c r="L452" s="15" t="s">
        <v>345</v>
      </c>
      <c r="M452" s="27">
        <v>43646</v>
      </c>
      <c r="N452" s="27">
        <v>43769</v>
      </c>
      <c r="O452" s="51">
        <v>2019</v>
      </c>
      <c r="P452" s="27">
        <v>44104</v>
      </c>
      <c r="Q452" s="15">
        <v>2300000</v>
      </c>
      <c r="R452" s="15">
        <v>1600000</v>
      </c>
      <c r="S452" s="15" t="s">
        <v>668</v>
      </c>
      <c r="T452" s="15" t="s">
        <v>668</v>
      </c>
      <c r="U452" s="15">
        <v>2019</v>
      </c>
      <c r="V452" s="15" t="s">
        <v>748</v>
      </c>
      <c r="W452" s="15">
        <v>194</v>
      </c>
      <c r="X452" s="24">
        <v>864</v>
      </c>
      <c r="Y452" s="24">
        <v>144</v>
      </c>
      <c r="Z452" s="24">
        <v>43</v>
      </c>
      <c r="AA452" s="24">
        <v>101</v>
      </c>
      <c r="AB452" s="24">
        <v>288</v>
      </c>
      <c r="AC452" s="24">
        <v>288</v>
      </c>
    </row>
    <row r="453" spans="1:29" x14ac:dyDescent="0.25">
      <c r="A453" s="15" t="s">
        <v>553</v>
      </c>
      <c r="B453" s="15" t="s">
        <v>553</v>
      </c>
      <c r="C453" s="15" t="s">
        <v>477</v>
      </c>
      <c r="D453" s="15" t="s">
        <v>302</v>
      </c>
      <c r="E453" s="15" t="s">
        <v>192</v>
      </c>
      <c r="F453" s="15" t="s">
        <v>212</v>
      </c>
      <c r="G453" s="15" t="s">
        <v>385</v>
      </c>
      <c r="H453" s="15" t="s">
        <v>176</v>
      </c>
      <c r="I453" s="15" t="s">
        <v>213</v>
      </c>
      <c r="J453" s="15" t="s">
        <v>82</v>
      </c>
      <c r="K453" s="15" t="s">
        <v>83</v>
      </c>
      <c r="L453" s="15" t="s">
        <v>345</v>
      </c>
      <c r="M453" s="27">
        <v>43646</v>
      </c>
      <c r="N453" s="27">
        <v>43769</v>
      </c>
      <c r="O453" s="51">
        <v>2019</v>
      </c>
      <c r="P453" s="27">
        <v>44104</v>
      </c>
      <c r="Q453" s="15">
        <v>2300000</v>
      </c>
      <c r="R453" s="15">
        <v>1600000</v>
      </c>
      <c r="S453" s="15" t="s">
        <v>668</v>
      </c>
      <c r="T453" s="15" t="s">
        <v>668</v>
      </c>
      <c r="U453" s="15">
        <v>2019</v>
      </c>
      <c r="V453" s="15" t="s">
        <v>748</v>
      </c>
      <c r="W453" s="15">
        <v>137</v>
      </c>
      <c r="X453" s="24">
        <v>504</v>
      </c>
      <c r="Y453" s="24">
        <v>84</v>
      </c>
      <c r="Z453" s="24">
        <v>25</v>
      </c>
      <c r="AA453" s="24">
        <v>59</v>
      </c>
      <c r="AB453" s="24">
        <v>168</v>
      </c>
      <c r="AC453" s="24">
        <v>168</v>
      </c>
    </row>
    <row r="454" spans="1:29" x14ac:dyDescent="0.25">
      <c r="A454" s="15" t="s">
        <v>553</v>
      </c>
      <c r="B454" s="15" t="s">
        <v>553</v>
      </c>
      <c r="C454" s="15" t="s">
        <v>477</v>
      </c>
      <c r="D454" s="15" t="s">
        <v>302</v>
      </c>
      <c r="E454" s="15" t="s">
        <v>192</v>
      </c>
      <c r="F454" s="15" t="s">
        <v>212</v>
      </c>
      <c r="G454" s="15" t="s">
        <v>385</v>
      </c>
      <c r="H454" s="15" t="s">
        <v>176</v>
      </c>
      <c r="I454" s="15" t="s">
        <v>213</v>
      </c>
      <c r="J454" s="15" t="s">
        <v>82</v>
      </c>
      <c r="K454" s="15" t="s">
        <v>83</v>
      </c>
      <c r="L454" s="15" t="s">
        <v>345</v>
      </c>
      <c r="M454" s="27">
        <v>43646</v>
      </c>
      <c r="N454" s="27">
        <v>43769</v>
      </c>
      <c r="O454" s="51">
        <v>2019</v>
      </c>
      <c r="P454" s="27">
        <v>44104</v>
      </c>
      <c r="Q454" s="15">
        <v>2300000</v>
      </c>
      <c r="R454" s="15">
        <v>1600000</v>
      </c>
      <c r="S454" s="15" t="s">
        <v>668</v>
      </c>
      <c r="T454" s="15" t="s">
        <v>668</v>
      </c>
      <c r="U454" s="15">
        <v>2019</v>
      </c>
      <c r="V454" s="15" t="s">
        <v>748</v>
      </c>
      <c r="W454" s="15">
        <v>138</v>
      </c>
      <c r="X454" s="24">
        <v>432</v>
      </c>
      <c r="Y454" s="24">
        <v>72</v>
      </c>
      <c r="Z454" s="24">
        <v>22</v>
      </c>
      <c r="AA454" s="24">
        <v>50</v>
      </c>
      <c r="AB454" s="24">
        <v>144</v>
      </c>
      <c r="AC454" s="24">
        <v>144</v>
      </c>
    </row>
    <row r="455" spans="1:29" x14ac:dyDescent="0.25">
      <c r="A455" s="15" t="s">
        <v>553</v>
      </c>
      <c r="B455" s="15" t="s">
        <v>553</v>
      </c>
      <c r="C455" s="15" t="s">
        <v>477</v>
      </c>
      <c r="D455" s="15" t="s">
        <v>302</v>
      </c>
      <c r="E455" s="15" t="s">
        <v>192</v>
      </c>
      <c r="F455" s="15" t="s">
        <v>212</v>
      </c>
      <c r="G455" s="15" t="s">
        <v>385</v>
      </c>
      <c r="H455" s="15" t="s">
        <v>176</v>
      </c>
      <c r="I455" s="15" t="s">
        <v>213</v>
      </c>
      <c r="J455" s="15" t="s">
        <v>82</v>
      </c>
      <c r="K455" s="15" t="s">
        <v>83</v>
      </c>
      <c r="L455" s="15" t="s">
        <v>345</v>
      </c>
      <c r="M455" s="27">
        <v>43646</v>
      </c>
      <c r="N455" s="27">
        <v>43769</v>
      </c>
      <c r="O455" s="51">
        <v>2019</v>
      </c>
      <c r="P455" s="27">
        <v>44104</v>
      </c>
      <c r="Q455" s="15">
        <v>2300000</v>
      </c>
      <c r="R455" s="15">
        <v>1600000</v>
      </c>
      <c r="S455" s="15" t="s">
        <v>668</v>
      </c>
      <c r="T455" s="15" t="s">
        <v>668</v>
      </c>
      <c r="U455" s="15">
        <v>2019</v>
      </c>
      <c r="V455" s="15" t="s">
        <v>748</v>
      </c>
      <c r="W455" s="15">
        <v>139</v>
      </c>
      <c r="X455" s="24">
        <v>414</v>
      </c>
      <c r="Y455" s="24">
        <v>69</v>
      </c>
      <c r="Z455" s="24">
        <v>21</v>
      </c>
      <c r="AA455" s="24">
        <v>48</v>
      </c>
      <c r="AB455" s="24">
        <v>138</v>
      </c>
      <c r="AC455" s="24">
        <v>138</v>
      </c>
    </row>
    <row r="456" spans="1:29" x14ac:dyDescent="0.25">
      <c r="A456" s="15" t="s">
        <v>553</v>
      </c>
      <c r="B456" s="15" t="s">
        <v>553</v>
      </c>
      <c r="C456" s="15" t="s">
        <v>477</v>
      </c>
      <c r="D456" s="15" t="s">
        <v>302</v>
      </c>
      <c r="E456" s="15" t="s">
        <v>192</v>
      </c>
      <c r="F456" s="15" t="s">
        <v>212</v>
      </c>
      <c r="G456" s="15" t="s">
        <v>385</v>
      </c>
      <c r="H456" s="15" t="s">
        <v>176</v>
      </c>
      <c r="I456" s="15" t="s">
        <v>213</v>
      </c>
      <c r="J456" s="15" t="s">
        <v>82</v>
      </c>
      <c r="K456" s="15" t="s">
        <v>83</v>
      </c>
      <c r="L456" s="15" t="s">
        <v>345</v>
      </c>
      <c r="M456" s="27">
        <v>43646</v>
      </c>
      <c r="N456" s="27">
        <v>43769</v>
      </c>
      <c r="O456" s="51">
        <v>2019</v>
      </c>
      <c r="P456" s="27">
        <v>44104</v>
      </c>
      <c r="Q456" s="15">
        <v>2300000</v>
      </c>
      <c r="R456" s="15">
        <v>1600000</v>
      </c>
      <c r="S456" s="15" t="s">
        <v>668</v>
      </c>
      <c r="T456" s="15" t="s">
        <v>668</v>
      </c>
      <c r="U456" s="15">
        <v>2019</v>
      </c>
      <c r="V456" s="15" t="s">
        <v>748</v>
      </c>
      <c r="W456" s="15">
        <v>140</v>
      </c>
      <c r="X456" s="24">
        <v>408</v>
      </c>
      <c r="Y456" s="24">
        <v>68</v>
      </c>
      <c r="Z456" s="24">
        <v>20</v>
      </c>
      <c r="AA456" s="24">
        <v>48</v>
      </c>
      <c r="AB456" s="24">
        <v>136</v>
      </c>
      <c r="AC456" s="24">
        <v>136</v>
      </c>
    </row>
    <row r="457" spans="1:29" x14ac:dyDescent="0.25">
      <c r="A457" s="15" t="s">
        <v>553</v>
      </c>
      <c r="B457" s="15" t="s">
        <v>553</v>
      </c>
      <c r="C457" s="15" t="s">
        <v>477</v>
      </c>
      <c r="D457" s="15" t="s">
        <v>302</v>
      </c>
      <c r="E457" s="15" t="s">
        <v>192</v>
      </c>
      <c r="F457" s="15" t="s">
        <v>212</v>
      </c>
      <c r="G457" s="15" t="s">
        <v>385</v>
      </c>
      <c r="H457" s="15" t="s">
        <v>176</v>
      </c>
      <c r="I457" s="15" t="s">
        <v>213</v>
      </c>
      <c r="J457" s="15" t="s">
        <v>82</v>
      </c>
      <c r="K457" s="15" t="s">
        <v>83</v>
      </c>
      <c r="L457" s="15" t="s">
        <v>345</v>
      </c>
      <c r="M457" s="27">
        <v>43646</v>
      </c>
      <c r="N457" s="27">
        <v>43769</v>
      </c>
      <c r="O457" s="51">
        <v>2019</v>
      </c>
      <c r="P457" s="27">
        <v>44104</v>
      </c>
      <c r="Q457" s="15">
        <v>2300000</v>
      </c>
      <c r="R457" s="15">
        <v>1600000</v>
      </c>
      <c r="S457" s="15" t="s">
        <v>668</v>
      </c>
      <c r="T457" s="15" t="s">
        <v>668</v>
      </c>
      <c r="U457" s="15">
        <v>2019</v>
      </c>
      <c r="V457" s="15" t="s">
        <v>748</v>
      </c>
      <c r="W457" s="15">
        <v>141</v>
      </c>
      <c r="X457" s="24">
        <v>342</v>
      </c>
      <c r="Y457" s="24">
        <v>57</v>
      </c>
      <c r="Z457" s="24">
        <v>17</v>
      </c>
      <c r="AA457" s="24">
        <v>40</v>
      </c>
      <c r="AB457" s="24">
        <v>114</v>
      </c>
      <c r="AC457" s="24">
        <v>114</v>
      </c>
    </row>
    <row r="458" spans="1:29" x14ac:dyDescent="0.25">
      <c r="A458" s="15" t="s">
        <v>553</v>
      </c>
      <c r="B458" s="15" t="s">
        <v>553</v>
      </c>
      <c r="C458" s="15" t="s">
        <v>477</v>
      </c>
      <c r="D458" s="15" t="s">
        <v>302</v>
      </c>
      <c r="E458" s="15" t="s">
        <v>192</v>
      </c>
      <c r="F458" s="15" t="s">
        <v>212</v>
      </c>
      <c r="G458" s="15" t="s">
        <v>385</v>
      </c>
      <c r="H458" s="15" t="s">
        <v>176</v>
      </c>
      <c r="I458" s="15" t="s">
        <v>213</v>
      </c>
      <c r="J458" s="15" t="s">
        <v>82</v>
      </c>
      <c r="K458" s="15" t="s">
        <v>83</v>
      </c>
      <c r="L458" s="15" t="s">
        <v>345</v>
      </c>
      <c r="M458" s="27">
        <v>43646</v>
      </c>
      <c r="N458" s="27">
        <v>43769</v>
      </c>
      <c r="O458" s="51">
        <v>2019</v>
      </c>
      <c r="P458" s="27">
        <v>44104</v>
      </c>
      <c r="Q458" s="15">
        <v>2300000</v>
      </c>
      <c r="R458" s="15">
        <v>1600000</v>
      </c>
      <c r="S458" s="15" t="s">
        <v>668</v>
      </c>
      <c r="T458" s="15" t="s">
        <v>668</v>
      </c>
      <c r="U458" s="15">
        <v>2019</v>
      </c>
      <c r="V458" s="15" t="s">
        <v>748</v>
      </c>
      <c r="W458" s="15">
        <v>142</v>
      </c>
      <c r="X458" s="24">
        <v>630</v>
      </c>
      <c r="Y458" s="24">
        <v>105</v>
      </c>
      <c r="Z458" s="24">
        <v>32</v>
      </c>
      <c r="AA458" s="24">
        <v>73</v>
      </c>
      <c r="AB458" s="24">
        <v>210</v>
      </c>
      <c r="AC458" s="24">
        <v>210</v>
      </c>
    </row>
    <row r="459" spans="1:29" x14ac:dyDescent="0.25">
      <c r="A459" s="15" t="s">
        <v>553</v>
      </c>
      <c r="B459" s="15" t="s">
        <v>553</v>
      </c>
      <c r="C459" s="15" t="s">
        <v>477</v>
      </c>
      <c r="D459" s="15" t="s">
        <v>302</v>
      </c>
      <c r="E459" s="15" t="s">
        <v>192</v>
      </c>
      <c r="F459" s="15" t="s">
        <v>212</v>
      </c>
      <c r="G459" s="15" t="s">
        <v>385</v>
      </c>
      <c r="H459" s="15" t="s">
        <v>176</v>
      </c>
      <c r="I459" s="15" t="s">
        <v>213</v>
      </c>
      <c r="J459" s="15" t="s">
        <v>82</v>
      </c>
      <c r="K459" s="15" t="s">
        <v>83</v>
      </c>
      <c r="L459" s="15" t="s">
        <v>345</v>
      </c>
      <c r="M459" s="27">
        <v>43646</v>
      </c>
      <c r="N459" s="27">
        <v>43769</v>
      </c>
      <c r="O459" s="51">
        <v>2019</v>
      </c>
      <c r="P459" s="27">
        <v>44104</v>
      </c>
      <c r="Q459" s="15">
        <v>2300000</v>
      </c>
      <c r="R459" s="15">
        <v>1600000</v>
      </c>
      <c r="S459" s="15" t="s">
        <v>668</v>
      </c>
      <c r="T459" s="15" t="s">
        <v>668</v>
      </c>
      <c r="U459" s="15">
        <v>2019</v>
      </c>
      <c r="V459" s="15" t="s">
        <v>748</v>
      </c>
      <c r="W459" s="15">
        <v>143</v>
      </c>
      <c r="X459" s="24">
        <v>300</v>
      </c>
      <c r="Y459" s="24">
        <v>50</v>
      </c>
      <c r="Z459" s="24">
        <v>15</v>
      </c>
      <c r="AA459" s="24">
        <v>35</v>
      </c>
      <c r="AB459" s="24">
        <v>100</v>
      </c>
      <c r="AC459" s="24">
        <v>100</v>
      </c>
    </row>
    <row r="460" spans="1:29" x14ac:dyDescent="0.25">
      <c r="A460" s="15" t="s">
        <v>553</v>
      </c>
      <c r="B460" s="15" t="s">
        <v>553</v>
      </c>
      <c r="C460" s="15" t="s">
        <v>477</v>
      </c>
      <c r="D460" s="15" t="s">
        <v>302</v>
      </c>
      <c r="E460" s="15" t="s">
        <v>192</v>
      </c>
      <c r="F460" s="15" t="s">
        <v>212</v>
      </c>
      <c r="G460" s="15" t="s">
        <v>385</v>
      </c>
      <c r="H460" s="15" t="s">
        <v>176</v>
      </c>
      <c r="I460" s="15" t="s">
        <v>213</v>
      </c>
      <c r="J460" s="15" t="s">
        <v>82</v>
      </c>
      <c r="K460" s="15" t="s">
        <v>83</v>
      </c>
      <c r="L460" s="15" t="s">
        <v>345</v>
      </c>
      <c r="M460" s="27">
        <v>43646</v>
      </c>
      <c r="N460" s="27">
        <v>43769</v>
      </c>
      <c r="O460" s="51">
        <v>2019</v>
      </c>
      <c r="P460" s="27">
        <v>44104</v>
      </c>
      <c r="Q460" s="15">
        <v>2300000</v>
      </c>
      <c r="R460" s="15">
        <v>1600000</v>
      </c>
      <c r="S460" s="15" t="s">
        <v>668</v>
      </c>
      <c r="T460" s="15" t="s">
        <v>668</v>
      </c>
      <c r="U460" s="15">
        <v>2019</v>
      </c>
      <c r="V460" s="15" t="s">
        <v>748</v>
      </c>
      <c r="W460" s="15">
        <v>144</v>
      </c>
      <c r="X460" s="24">
        <v>240</v>
      </c>
      <c r="Y460" s="24">
        <v>40</v>
      </c>
      <c r="Z460" s="24">
        <v>12</v>
      </c>
      <c r="AA460" s="24">
        <v>28</v>
      </c>
      <c r="AB460" s="24">
        <v>80</v>
      </c>
      <c r="AC460" s="24">
        <v>80</v>
      </c>
    </row>
    <row r="461" spans="1:29" x14ac:dyDescent="0.25">
      <c r="A461" s="15" t="s">
        <v>553</v>
      </c>
      <c r="B461" s="15" t="s">
        <v>553</v>
      </c>
      <c r="C461" s="15" t="s">
        <v>477</v>
      </c>
      <c r="D461" s="15" t="s">
        <v>302</v>
      </c>
      <c r="E461" s="15" t="s">
        <v>192</v>
      </c>
      <c r="F461" s="15" t="s">
        <v>212</v>
      </c>
      <c r="G461" s="15" t="s">
        <v>385</v>
      </c>
      <c r="H461" s="15" t="s">
        <v>176</v>
      </c>
      <c r="I461" s="15" t="s">
        <v>213</v>
      </c>
      <c r="J461" s="15" t="s">
        <v>82</v>
      </c>
      <c r="K461" s="15" t="s">
        <v>83</v>
      </c>
      <c r="L461" s="15" t="s">
        <v>345</v>
      </c>
      <c r="M461" s="27">
        <v>43646</v>
      </c>
      <c r="N461" s="27">
        <v>43769</v>
      </c>
      <c r="O461" s="51">
        <v>2019</v>
      </c>
      <c r="P461" s="27">
        <v>44104</v>
      </c>
      <c r="Q461" s="15">
        <v>2300000</v>
      </c>
      <c r="R461" s="15">
        <v>1600000</v>
      </c>
      <c r="S461" s="15" t="s">
        <v>668</v>
      </c>
      <c r="T461" s="15" t="s">
        <v>668</v>
      </c>
      <c r="U461" s="15">
        <v>2019</v>
      </c>
      <c r="V461" s="15" t="s">
        <v>748</v>
      </c>
      <c r="W461" s="15">
        <v>145</v>
      </c>
      <c r="X461" s="24">
        <v>558</v>
      </c>
      <c r="Y461" s="24">
        <v>93</v>
      </c>
      <c r="Z461" s="24">
        <v>28</v>
      </c>
      <c r="AA461" s="24">
        <v>65</v>
      </c>
      <c r="AB461" s="24">
        <v>186</v>
      </c>
      <c r="AC461" s="24">
        <v>186</v>
      </c>
    </row>
    <row r="462" spans="1:29" x14ac:dyDescent="0.25">
      <c r="A462" s="15" t="s">
        <v>553</v>
      </c>
      <c r="B462" s="15" t="s">
        <v>553</v>
      </c>
      <c r="C462" s="15" t="s">
        <v>477</v>
      </c>
      <c r="D462" s="15" t="s">
        <v>302</v>
      </c>
      <c r="E462" s="15" t="s">
        <v>192</v>
      </c>
      <c r="F462" s="15" t="s">
        <v>212</v>
      </c>
      <c r="G462" s="15" t="s">
        <v>385</v>
      </c>
      <c r="H462" s="15" t="s">
        <v>176</v>
      </c>
      <c r="I462" s="15" t="s">
        <v>213</v>
      </c>
      <c r="J462" s="15" t="s">
        <v>82</v>
      </c>
      <c r="K462" s="15" t="s">
        <v>83</v>
      </c>
      <c r="L462" s="15" t="s">
        <v>345</v>
      </c>
      <c r="M462" s="27">
        <v>43646</v>
      </c>
      <c r="N462" s="27">
        <v>43769</v>
      </c>
      <c r="O462" s="51">
        <v>2019</v>
      </c>
      <c r="P462" s="27">
        <v>44104</v>
      </c>
      <c r="Q462" s="15">
        <v>2300000</v>
      </c>
      <c r="R462" s="15">
        <v>1600000</v>
      </c>
      <c r="S462" s="15" t="s">
        <v>668</v>
      </c>
      <c r="T462" s="15" t="s">
        <v>668</v>
      </c>
      <c r="U462" s="15">
        <v>2019</v>
      </c>
      <c r="V462" s="15" t="s">
        <v>748</v>
      </c>
      <c r="W462" s="15">
        <v>146</v>
      </c>
      <c r="X462" s="24">
        <v>264</v>
      </c>
      <c r="Y462" s="24">
        <v>44</v>
      </c>
      <c r="Z462" s="24">
        <v>13</v>
      </c>
      <c r="AA462" s="24">
        <v>31</v>
      </c>
      <c r="AB462" s="24">
        <v>88</v>
      </c>
      <c r="AC462" s="24">
        <v>88</v>
      </c>
    </row>
    <row r="463" spans="1:29" x14ac:dyDescent="0.25">
      <c r="A463" s="15" t="s">
        <v>553</v>
      </c>
      <c r="B463" s="15" t="s">
        <v>553</v>
      </c>
      <c r="C463" s="15" t="s">
        <v>477</v>
      </c>
      <c r="D463" s="15" t="s">
        <v>302</v>
      </c>
      <c r="E463" s="15" t="s">
        <v>192</v>
      </c>
      <c r="F463" s="15" t="s">
        <v>212</v>
      </c>
      <c r="G463" s="15" t="s">
        <v>385</v>
      </c>
      <c r="H463" s="15" t="s">
        <v>176</v>
      </c>
      <c r="I463" s="15" t="s">
        <v>213</v>
      </c>
      <c r="J463" s="15" t="s">
        <v>82</v>
      </c>
      <c r="K463" s="15" t="s">
        <v>83</v>
      </c>
      <c r="L463" s="15" t="s">
        <v>345</v>
      </c>
      <c r="M463" s="27">
        <v>43646</v>
      </c>
      <c r="N463" s="27">
        <v>43769</v>
      </c>
      <c r="O463" s="51">
        <v>2019</v>
      </c>
      <c r="P463" s="27">
        <v>44104</v>
      </c>
      <c r="Q463" s="15">
        <v>2300000</v>
      </c>
      <c r="R463" s="15">
        <v>1600000</v>
      </c>
      <c r="S463" s="15" t="s">
        <v>668</v>
      </c>
      <c r="T463" s="15" t="s">
        <v>668</v>
      </c>
      <c r="U463" s="15">
        <v>2019</v>
      </c>
      <c r="V463" s="15" t="s">
        <v>748</v>
      </c>
      <c r="W463" s="15">
        <v>147</v>
      </c>
      <c r="X463" s="24">
        <v>420</v>
      </c>
      <c r="Y463" s="24">
        <v>70</v>
      </c>
      <c r="Z463" s="24">
        <v>21</v>
      </c>
      <c r="AA463" s="24">
        <v>49</v>
      </c>
      <c r="AB463" s="24">
        <v>140</v>
      </c>
      <c r="AC463" s="24">
        <v>140</v>
      </c>
    </row>
    <row r="464" spans="1:29" x14ac:dyDescent="0.25">
      <c r="A464" s="15" t="s">
        <v>553</v>
      </c>
      <c r="B464" s="15" t="s">
        <v>553</v>
      </c>
      <c r="C464" s="15" t="s">
        <v>477</v>
      </c>
      <c r="D464" s="15" t="s">
        <v>302</v>
      </c>
      <c r="E464" s="15" t="s">
        <v>192</v>
      </c>
      <c r="F464" s="15" t="s">
        <v>212</v>
      </c>
      <c r="G464" s="15" t="s">
        <v>385</v>
      </c>
      <c r="H464" s="15" t="s">
        <v>176</v>
      </c>
      <c r="I464" s="15" t="s">
        <v>213</v>
      </c>
      <c r="J464" s="15" t="s">
        <v>82</v>
      </c>
      <c r="K464" s="15" t="s">
        <v>83</v>
      </c>
      <c r="L464" s="15" t="s">
        <v>345</v>
      </c>
      <c r="M464" s="27">
        <v>43646</v>
      </c>
      <c r="N464" s="27">
        <v>43769</v>
      </c>
      <c r="O464" s="51">
        <v>2019</v>
      </c>
      <c r="P464" s="27">
        <v>44104</v>
      </c>
      <c r="Q464" s="15">
        <v>2300000</v>
      </c>
      <c r="R464" s="15">
        <v>1600000</v>
      </c>
      <c r="S464" s="15" t="s">
        <v>668</v>
      </c>
      <c r="T464" s="15" t="s">
        <v>668</v>
      </c>
      <c r="U464" s="15">
        <v>2019</v>
      </c>
      <c r="V464" s="15" t="s">
        <v>748</v>
      </c>
      <c r="W464" s="15">
        <v>148</v>
      </c>
      <c r="X464" s="24">
        <v>246</v>
      </c>
      <c r="Y464" s="24">
        <v>41</v>
      </c>
      <c r="Z464" s="24">
        <v>12</v>
      </c>
      <c r="AA464" s="24">
        <v>29</v>
      </c>
      <c r="AB464" s="24">
        <v>82</v>
      </c>
      <c r="AC464" s="24">
        <v>82</v>
      </c>
    </row>
    <row r="465" spans="1:29" x14ac:dyDescent="0.25">
      <c r="A465" s="15" t="s">
        <v>553</v>
      </c>
      <c r="B465" s="15" t="s">
        <v>553</v>
      </c>
      <c r="C465" s="15" t="s">
        <v>477</v>
      </c>
      <c r="D465" s="15" t="s">
        <v>302</v>
      </c>
      <c r="E465" s="15" t="s">
        <v>192</v>
      </c>
      <c r="F465" s="15" t="s">
        <v>212</v>
      </c>
      <c r="G465" s="15" t="s">
        <v>385</v>
      </c>
      <c r="H465" s="15" t="s">
        <v>176</v>
      </c>
      <c r="I465" s="15" t="s">
        <v>213</v>
      </c>
      <c r="J465" s="15" t="s">
        <v>82</v>
      </c>
      <c r="K465" s="15" t="s">
        <v>83</v>
      </c>
      <c r="L465" s="15" t="s">
        <v>345</v>
      </c>
      <c r="M465" s="27">
        <v>43646</v>
      </c>
      <c r="N465" s="27">
        <v>43769</v>
      </c>
      <c r="O465" s="51">
        <v>2019</v>
      </c>
      <c r="P465" s="27">
        <v>44104</v>
      </c>
      <c r="Q465" s="15">
        <v>2300000</v>
      </c>
      <c r="R465" s="15">
        <v>1600000</v>
      </c>
      <c r="S465" s="15" t="s">
        <v>668</v>
      </c>
      <c r="T465" s="15" t="s">
        <v>668</v>
      </c>
      <c r="U465" s="15">
        <v>2019</v>
      </c>
      <c r="V465" s="15" t="s">
        <v>748</v>
      </c>
      <c r="W465" s="15">
        <v>149</v>
      </c>
      <c r="X465" s="24">
        <v>534</v>
      </c>
      <c r="Y465" s="24">
        <v>89</v>
      </c>
      <c r="Z465" s="24">
        <v>27</v>
      </c>
      <c r="AA465" s="24">
        <v>62</v>
      </c>
      <c r="AB465" s="24">
        <v>178</v>
      </c>
      <c r="AC465" s="24">
        <v>178</v>
      </c>
    </row>
    <row r="466" spans="1:29" x14ac:dyDescent="0.25">
      <c r="A466" s="15" t="s">
        <v>553</v>
      </c>
      <c r="B466" s="15" t="s">
        <v>553</v>
      </c>
      <c r="C466" s="15" t="s">
        <v>477</v>
      </c>
      <c r="D466" s="15" t="s">
        <v>302</v>
      </c>
      <c r="E466" s="15" t="s">
        <v>192</v>
      </c>
      <c r="F466" s="15" t="s">
        <v>212</v>
      </c>
      <c r="G466" s="15" t="s">
        <v>385</v>
      </c>
      <c r="H466" s="15" t="s">
        <v>176</v>
      </c>
      <c r="I466" s="15" t="s">
        <v>213</v>
      </c>
      <c r="J466" s="15" t="s">
        <v>82</v>
      </c>
      <c r="K466" s="15" t="s">
        <v>83</v>
      </c>
      <c r="L466" s="15" t="s">
        <v>345</v>
      </c>
      <c r="M466" s="27">
        <v>43646</v>
      </c>
      <c r="N466" s="27">
        <v>43769</v>
      </c>
      <c r="O466" s="51">
        <v>2019</v>
      </c>
      <c r="P466" s="27">
        <v>44104</v>
      </c>
      <c r="Q466" s="15">
        <v>2300000</v>
      </c>
      <c r="R466" s="15">
        <v>1600000</v>
      </c>
      <c r="S466" s="15" t="s">
        <v>668</v>
      </c>
      <c r="T466" s="15" t="s">
        <v>668</v>
      </c>
      <c r="U466" s="15">
        <v>2019</v>
      </c>
      <c r="V466" s="15" t="s">
        <v>748</v>
      </c>
      <c r="W466" s="15">
        <v>150</v>
      </c>
      <c r="X466" s="24">
        <v>180</v>
      </c>
      <c r="Y466" s="24">
        <v>30</v>
      </c>
      <c r="Z466" s="24">
        <v>9</v>
      </c>
      <c r="AA466" s="24">
        <v>21</v>
      </c>
      <c r="AB466" s="24">
        <v>60</v>
      </c>
      <c r="AC466" s="24">
        <v>60</v>
      </c>
    </row>
    <row r="467" spans="1:29" x14ac:dyDescent="0.25">
      <c r="A467" s="15" t="s">
        <v>553</v>
      </c>
      <c r="B467" s="15" t="s">
        <v>553</v>
      </c>
      <c r="C467" s="15" t="s">
        <v>477</v>
      </c>
      <c r="D467" s="15" t="s">
        <v>302</v>
      </c>
      <c r="E467" s="15" t="s">
        <v>192</v>
      </c>
      <c r="F467" s="15" t="s">
        <v>212</v>
      </c>
      <c r="G467" s="15" t="s">
        <v>385</v>
      </c>
      <c r="H467" s="15" t="s">
        <v>176</v>
      </c>
      <c r="I467" s="15" t="s">
        <v>213</v>
      </c>
      <c r="J467" s="15" t="s">
        <v>82</v>
      </c>
      <c r="K467" s="15" t="s">
        <v>83</v>
      </c>
      <c r="L467" s="15" t="s">
        <v>345</v>
      </c>
      <c r="M467" s="27">
        <v>43646</v>
      </c>
      <c r="N467" s="27">
        <v>43769</v>
      </c>
      <c r="O467" s="51">
        <v>2019</v>
      </c>
      <c r="P467" s="27">
        <v>44104</v>
      </c>
      <c r="Q467" s="15">
        <v>2300000</v>
      </c>
      <c r="R467" s="15">
        <v>1600000</v>
      </c>
      <c r="S467" s="15" t="s">
        <v>668</v>
      </c>
      <c r="T467" s="15" t="s">
        <v>668</v>
      </c>
      <c r="U467" s="15">
        <v>2019</v>
      </c>
      <c r="V467" s="15" t="s">
        <v>748</v>
      </c>
      <c r="W467" s="15">
        <v>151</v>
      </c>
      <c r="X467" s="24">
        <v>420</v>
      </c>
      <c r="Y467" s="24">
        <v>70</v>
      </c>
      <c r="Z467" s="24">
        <v>21</v>
      </c>
      <c r="AA467" s="24">
        <v>49</v>
      </c>
      <c r="AB467" s="24">
        <v>140</v>
      </c>
      <c r="AC467" s="24">
        <v>140</v>
      </c>
    </row>
    <row r="468" spans="1:29" x14ac:dyDescent="0.25">
      <c r="A468" s="15" t="s">
        <v>553</v>
      </c>
      <c r="B468" s="15" t="s">
        <v>553</v>
      </c>
      <c r="C468" s="15" t="s">
        <v>477</v>
      </c>
      <c r="D468" s="15" t="s">
        <v>302</v>
      </c>
      <c r="E468" s="15" t="s">
        <v>192</v>
      </c>
      <c r="F468" s="15" t="s">
        <v>212</v>
      </c>
      <c r="G468" s="15" t="s">
        <v>385</v>
      </c>
      <c r="H468" s="15" t="s">
        <v>176</v>
      </c>
      <c r="I468" s="15" t="s">
        <v>213</v>
      </c>
      <c r="J468" s="15" t="s">
        <v>82</v>
      </c>
      <c r="K468" s="15" t="s">
        <v>83</v>
      </c>
      <c r="L468" s="15" t="s">
        <v>345</v>
      </c>
      <c r="M468" s="27">
        <v>43646</v>
      </c>
      <c r="N468" s="27">
        <v>43769</v>
      </c>
      <c r="O468" s="51">
        <v>2019</v>
      </c>
      <c r="P468" s="27">
        <v>44104</v>
      </c>
      <c r="Q468" s="15">
        <v>2300000</v>
      </c>
      <c r="R468" s="15">
        <v>1600000</v>
      </c>
      <c r="S468" s="15" t="s">
        <v>668</v>
      </c>
      <c r="T468" s="15" t="s">
        <v>668</v>
      </c>
      <c r="U468" s="15">
        <v>2019</v>
      </c>
      <c r="V468" s="15" t="s">
        <v>748</v>
      </c>
      <c r="W468" s="15">
        <v>152</v>
      </c>
      <c r="X468" s="24">
        <v>258</v>
      </c>
      <c r="Y468" s="24">
        <v>43</v>
      </c>
      <c r="Z468" s="24">
        <v>13</v>
      </c>
      <c r="AA468" s="24">
        <v>30</v>
      </c>
      <c r="AB468" s="24">
        <v>86</v>
      </c>
      <c r="AC468" s="24">
        <v>86</v>
      </c>
    </row>
    <row r="469" spans="1:29" x14ac:dyDescent="0.25">
      <c r="A469" s="15" t="s">
        <v>553</v>
      </c>
      <c r="B469" s="15" t="s">
        <v>553</v>
      </c>
      <c r="C469" s="15" t="s">
        <v>477</v>
      </c>
      <c r="D469" s="15" t="s">
        <v>302</v>
      </c>
      <c r="E469" s="15" t="s">
        <v>192</v>
      </c>
      <c r="F469" s="15" t="s">
        <v>212</v>
      </c>
      <c r="G469" s="15" t="s">
        <v>385</v>
      </c>
      <c r="H469" s="15" t="s">
        <v>176</v>
      </c>
      <c r="I469" s="15" t="s">
        <v>213</v>
      </c>
      <c r="J469" s="15" t="s">
        <v>82</v>
      </c>
      <c r="K469" s="15" t="s">
        <v>83</v>
      </c>
      <c r="L469" s="15" t="s">
        <v>345</v>
      </c>
      <c r="M469" s="27">
        <v>43646</v>
      </c>
      <c r="N469" s="27">
        <v>43769</v>
      </c>
      <c r="O469" s="51">
        <v>2019</v>
      </c>
      <c r="P469" s="27">
        <v>44104</v>
      </c>
      <c r="Q469" s="15">
        <v>2300000</v>
      </c>
      <c r="R469" s="15">
        <v>1600000</v>
      </c>
      <c r="S469" s="15" t="s">
        <v>668</v>
      </c>
      <c r="T469" s="15" t="s">
        <v>668</v>
      </c>
      <c r="U469" s="15">
        <v>2019</v>
      </c>
      <c r="V469" s="15" t="s">
        <v>748</v>
      </c>
      <c r="W469" s="15">
        <v>153</v>
      </c>
      <c r="X469" s="24">
        <v>300</v>
      </c>
      <c r="Y469" s="24">
        <v>50</v>
      </c>
      <c r="Z469" s="24">
        <v>15</v>
      </c>
      <c r="AA469" s="24">
        <v>35</v>
      </c>
      <c r="AB469" s="24">
        <v>100</v>
      </c>
      <c r="AC469" s="24">
        <v>100</v>
      </c>
    </row>
    <row r="470" spans="1:29" x14ac:dyDescent="0.25">
      <c r="A470" s="15" t="s">
        <v>553</v>
      </c>
      <c r="B470" s="15" t="s">
        <v>553</v>
      </c>
      <c r="C470" s="15" t="s">
        <v>477</v>
      </c>
      <c r="D470" s="15" t="s">
        <v>302</v>
      </c>
      <c r="E470" s="15" t="s">
        <v>192</v>
      </c>
      <c r="F470" s="15" t="s">
        <v>212</v>
      </c>
      <c r="G470" s="15" t="s">
        <v>385</v>
      </c>
      <c r="H470" s="15" t="s">
        <v>176</v>
      </c>
      <c r="I470" s="15" t="s">
        <v>213</v>
      </c>
      <c r="J470" s="15" t="s">
        <v>82</v>
      </c>
      <c r="K470" s="15" t="s">
        <v>83</v>
      </c>
      <c r="L470" s="15" t="s">
        <v>345</v>
      </c>
      <c r="M470" s="27">
        <v>43646</v>
      </c>
      <c r="N470" s="27">
        <v>43769</v>
      </c>
      <c r="O470" s="51">
        <v>2019</v>
      </c>
      <c r="P470" s="27">
        <v>44104</v>
      </c>
      <c r="Q470" s="15">
        <v>2300000</v>
      </c>
      <c r="R470" s="15">
        <v>1600000</v>
      </c>
      <c r="S470" s="15" t="s">
        <v>668</v>
      </c>
      <c r="T470" s="15" t="s">
        <v>668</v>
      </c>
      <c r="U470" s="15">
        <v>2019</v>
      </c>
      <c r="V470" s="15" t="s">
        <v>748</v>
      </c>
      <c r="W470" s="15">
        <v>154</v>
      </c>
      <c r="X470" s="24">
        <v>300</v>
      </c>
      <c r="Y470" s="24">
        <v>50</v>
      </c>
      <c r="Z470" s="24">
        <v>15</v>
      </c>
      <c r="AA470" s="24">
        <v>35</v>
      </c>
      <c r="AB470" s="24">
        <v>100</v>
      </c>
      <c r="AC470" s="24">
        <v>100</v>
      </c>
    </row>
    <row r="471" spans="1:29" x14ac:dyDescent="0.25">
      <c r="A471" s="15" t="s">
        <v>553</v>
      </c>
      <c r="B471" s="15" t="s">
        <v>553</v>
      </c>
      <c r="C471" s="15" t="s">
        <v>477</v>
      </c>
      <c r="D471" s="15" t="s">
        <v>302</v>
      </c>
      <c r="E471" s="15" t="s">
        <v>192</v>
      </c>
      <c r="F471" s="15" t="s">
        <v>212</v>
      </c>
      <c r="G471" s="15" t="s">
        <v>385</v>
      </c>
      <c r="H471" s="15" t="s">
        <v>176</v>
      </c>
      <c r="I471" s="15" t="s">
        <v>213</v>
      </c>
      <c r="J471" s="15" t="s">
        <v>82</v>
      </c>
      <c r="K471" s="15" t="s">
        <v>83</v>
      </c>
      <c r="L471" s="15" t="s">
        <v>345</v>
      </c>
      <c r="M471" s="27">
        <v>43646</v>
      </c>
      <c r="N471" s="27">
        <v>43769</v>
      </c>
      <c r="O471" s="51">
        <v>2019</v>
      </c>
      <c r="P471" s="27">
        <v>44104</v>
      </c>
      <c r="Q471" s="15">
        <v>2300000</v>
      </c>
      <c r="R471" s="15">
        <v>1600000</v>
      </c>
      <c r="S471" s="15" t="s">
        <v>668</v>
      </c>
      <c r="T471" s="15" t="s">
        <v>668</v>
      </c>
      <c r="U471" s="15">
        <v>2019</v>
      </c>
      <c r="V471" s="15" t="s">
        <v>748</v>
      </c>
      <c r="W471" s="15">
        <v>155</v>
      </c>
      <c r="X471" s="24">
        <v>300</v>
      </c>
      <c r="Y471" s="24">
        <v>50</v>
      </c>
      <c r="Z471" s="24">
        <v>15</v>
      </c>
      <c r="AA471" s="24">
        <v>35</v>
      </c>
      <c r="AB471" s="24">
        <v>100</v>
      </c>
      <c r="AC471" s="24">
        <v>100</v>
      </c>
    </row>
    <row r="472" spans="1:29" x14ac:dyDescent="0.25">
      <c r="A472" s="15" t="s">
        <v>553</v>
      </c>
      <c r="B472" s="15" t="s">
        <v>553</v>
      </c>
      <c r="C472" s="15" t="s">
        <v>477</v>
      </c>
      <c r="D472" s="15" t="s">
        <v>302</v>
      </c>
      <c r="E472" s="15" t="s">
        <v>192</v>
      </c>
      <c r="F472" s="15" t="s">
        <v>212</v>
      </c>
      <c r="G472" s="15" t="s">
        <v>385</v>
      </c>
      <c r="H472" s="15" t="s">
        <v>176</v>
      </c>
      <c r="I472" s="15" t="s">
        <v>213</v>
      </c>
      <c r="J472" s="15" t="s">
        <v>82</v>
      </c>
      <c r="K472" s="15" t="s">
        <v>83</v>
      </c>
      <c r="L472" s="15" t="s">
        <v>345</v>
      </c>
      <c r="M472" s="27">
        <v>43646</v>
      </c>
      <c r="N472" s="27">
        <v>43769</v>
      </c>
      <c r="O472" s="51">
        <v>2019</v>
      </c>
      <c r="P472" s="27">
        <v>44104</v>
      </c>
      <c r="Q472" s="15">
        <v>2300000</v>
      </c>
      <c r="R472" s="15">
        <v>1600000</v>
      </c>
      <c r="S472" s="15" t="s">
        <v>668</v>
      </c>
      <c r="T472" s="15" t="s">
        <v>668</v>
      </c>
      <c r="U472" s="15">
        <v>2019</v>
      </c>
      <c r="V472" s="15" t="s">
        <v>748</v>
      </c>
      <c r="W472" s="15">
        <v>156</v>
      </c>
      <c r="X472" s="24">
        <v>300</v>
      </c>
      <c r="Y472" s="24">
        <v>50</v>
      </c>
      <c r="Z472" s="24">
        <v>15</v>
      </c>
      <c r="AA472" s="24">
        <v>35</v>
      </c>
      <c r="AB472" s="24">
        <v>100</v>
      </c>
      <c r="AC472" s="24">
        <v>100</v>
      </c>
    </row>
    <row r="473" spans="1:29" x14ac:dyDescent="0.25">
      <c r="A473" s="15" t="s">
        <v>553</v>
      </c>
      <c r="B473" s="15" t="s">
        <v>553</v>
      </c>
      <c r="C473" s="15" t="s">
        <v>477</v>
      </c>
      <c r="D473" s="15" t="s">
        <v>302</v>
      </c>
      <c r="E473" s="15" t="s">
        <v>192</v>
      </c>
      <c r="F473" s="15" t="s">
        <v>212</v>
      </c>
      <c r="G473" s="15" t="s">
        <v>385</v>
      </c>
      <c r="H473" s="15" t="s">
        <v>176</v>
      </c>
      <c r="I473" s="15" t="s">
        <v>213</v>
      </c>
      <c r="J473" s="15" t="s">
        <v>82</v>
      </c>
      <c r="K473" s="15" t="s">
        <v>83</v>
      </c>
      <c r="L473" s="15" t="s">
        <v>345</v>
      </c>
      <c r="M473" s="27">
        <v>43646</v>
      </c>
      <c r="N473" s="27">
        <v>43769</v>
      </c>
      <c r="O473" s="51">
        <v>2019</v>
      </c>
      <c r="P473" s="27">
        <v>44104</v>
      </c>
      <c r="Q473" s="15">
        <v>2300000</v>
      </c>
      <c r="R473" s="15">
        <v>1600000</v>
      </c>
      <c r="S473" s="15" t="s">
        <v>668</v>
      </c>
      <c r="T473" s="15" t="s">
        <v>668</v>
      </c>
      <c r="U473" s="15">
        <v>2019</v>
      </c>
      <c r="V473" s="15" t="s">
        <v>748</v>
      </c>
      <c r="W473" s="15">
        <v>157</v>
      </c>
      <c r="X473" s="24">
        <v>420</v>
      </c>
      <c r="Y473" s="24">
        <v>70</v>
      </c>
      <c r="Z473" s="24">
        <v>21</v>
      </c>
      <c r="AA473" s="24">
        <v>49</v>
      </c>
      <c r="AB473" s="24">
        <v>140</v>
      </c>
      <c r="AC473" s="24">
        <v>140</v>
      </c>
    </row>
    <row r="474" spans="1:29" x14ac:dyDescent="0.25">
      <c r="A474" s="15" t="s">
        <v>553</v>
      </c>
      <c r="B474" s="15" t="s">
        <v>553</v>
      </c>
      <c r="C474" s="15" t="s">
        <v>477</v>
      </c>
      <c r="D474" s="15" t="s">
        <v>302</v>
      </c>
      <c r="E474" s="15" t="s">
        <v>192</v>
      </c>
      <c r="F474" s="15" t="s">
        <v>212</v>
      </c>
      <c r="G474" s="15" t="s">
        <v>385</v>
      </c>
      <c r="H474" s="15" t="s">
        <v>176</v>
      </c>
      <c r="I474" s="15" t="s">
        <v>213</v>
      </c>
      <c r="J474" s="15" t="s">
        <v>82</v>
      </c>
      <c r="K474" s="15" t="s">
        <v>83</v>
      </c>
      <c r="L474" s="15" t="s">
        <v>345</v>
      </c>
      <c r="M474" s="27">
        <v>43646</v>
      </c>
      <c r="N474" s="27">
        <v>43769</v>
      </c>
      <c r="O474" s="51">
        <v>2019</v>
      </c>
      <c r="P474" s="27">
        <v>44104</v>
      </c>
      <c r="Q474" s="15">
        <v>2300000</v>
      </c>
      <c r="R474" s="15">
        <v>1600000</v>
      </c>
      <c r="S474" s="15" t="s">
        <v>668</v>
      </c>
      <c r="T474" s="15" t="s">
        <v>668</v>
      </c>
      <c r="U474" s="15">
        <v>2019</v>
      </c>
      <c r="V474" s="15" t="s">
        <v>748</v>
      </c>
      <c r="W474" s="15">
        <v>158</v>
      </c>
      <c r="X474" s="24">
        <v>420</v>
      </c>
      <c r="Y474" s="24">
        <v>70</v>
      </c>
      <c r="Z474" s="24">
        <v>21</v>
      </c>
      <c r="AA474" s="24">
        <v>49</v>
      </c>
      <c r="AB474" s="24">
        <v>140</v>
      </c>
      <c r="AC474" s="24">
        <v>140</v>
      </c>
    </row>
    <row r="475" spans="1:29" x14ac:dyDescent="0.25">
      <c r="A475" s="15" t="s">
        <v>553</v>
      </c>
      <c r="B475" s="15" t="s">
        <v>553</v>
      </c>
      <c r="C475" s="15" t="s">
        <v>477</v>
      </c>
      <c r="D475" s="15" t="s">
        <v>302</v>
      </c>
      <c r="E475" s="15" t="s">
        <v>192</v>
      </c>
      <c r="F475" s="15" t="s">
        <v>212</v>
      </c>
      <c r="G475" s="15" t="s">
        <v>385</v>
      </c>
      <c r="H475" s="15" t="s">
        <v>176</v>
      </c>
      <c r="I475" s="15" t="s">
        <v>213</v>
      </c>
      <c r="J475" s="15" t="s">
        <v>82</v>
      </c>
      <c r="K475" s="15" t="s">
        <v>83</v>
      </c>
      <c r="L475" s="15" t="s">
        <v>345</v>
      </c>
      <c r="M475" s="27">
        <v>43646</v>
      </c>
      <c r="N475" s="27">
        <v>43769</v>
      </c>
      <c r="O475" s="51">
        <v>2019</v>
      </c>
      <c r="P475" s="27">
        <v>44104</v>
      </c>
      <c r="Q475" s="15">
        <v>2300000</v>
      </c>
      <c r="R475" s="15">
        <v>1600000</v>
      </c>
      <c r="S475" s="15" t="s">
        <v>668</v>
      </c>
      <c r="T475" s="15" t="s">
        <v>668</v>
      </c>
      <c r="U475" s="15">
        <v>2019</v>
      </c>
      <c r="V475" s="15" t="s">
        <v>748</v>
      </c>
      <c r="W475" s="15">
        <v>159</v>
      </c>
      <c r="X475" s="24">
        <v>360</v>
      </c>
      <c r="Y475" s="24">
        <v>60</v>
      </c>
      <c r="Z475" s="24">
        <v>18</v>
      </c>
      <c r="AA475" s="24">
        <v>42</v>
      </c>
      <c r="AB475" s="24">
        <v>120</v>
      </c>
      <c r="AC475" s="24">
        <v>120</v>
      </c>
    </row>
    <row r="476" spans="1:29" x14ac:dyDescent="0.25">
      <c r="A476" s="15" t="s">
        <v>553</v>
      </c>
      <c r="B476" s="15" t="s">
        <v>553</v>
      </c>
      <c r="C476" s="15" t="s">
        <v>477</v>
      </c>
      <c r="D476" s="15" t="s">
        <v>302</v>
      </c>
      <c r="E476" s="15" t="s">
        <v>192</v>
      </c>
      <c r="F476" s="15" t="s">
        <v>212</v>
      </c>
      <c r="G476" s="15" t="s">
        <v>385</v>
      </c>
      <c r="H476" s="15" t="s">
        <v>176</v>
      </c>
      <c r="I476" s="15" t="s">
        <v>213</v>
      </c>
      <c r="J476" s="15" t="s">
        <v>82</v>
      </c>
      <c r="K476" s="15" t="s">
        <v>83</v>
      </c>
      <c r="L476" s="15" t="s">
        <v>345</v>
      </c>
      <c r="M476" s="27">
        <v>43646</v>
      </c>
      <c r="N476" s="27">
        <v>43769</v>
      </c>
      <c r="O476" s="51">
        <v>2019</v>
      </c>
      <c r="P476" s="27">
        <v>44104</v>
      </c>
      <c r="Q476" s="15">
        <v>2300000</v>
      </c>
      <c r="R476" s="15">
        <v>1600000</v>
      </c>
      <c r="S476" s="15" t="s">
        <v>668</v>
      </c>
      <c r="T476" s="15" t="s">
        <v>668</v>
      </c>
      <c r="U476" s="15">
        <v>2019</v>
      </c>
      <c r="V476" s="15" t="s">
        <v>748</v>
      </c>
      <c r="W476" s="15">
        <v>160</v>
      </c>
      <c r="X476" s="24">
        <v>366</v>
      </c>
      <c r="Y476" s="24">
        <v>61</v>
      </c>
      <c r="Z476" s="24">
        <v>18</v>
      </c>
      <c r="AA476" s="24">
        <v>43</v>
      </c>
      <c r="AB476" s="24">
        <v>122</v>
      </c>
      <c r="AC476" s="24">
        <v>122</v>
      </c>
    </row>
    <row r="477" spans="1:29" x14ac:dyDescent="0.25">
      <c r="A477" s="15" t="s">
        <v>553</v>
      </c>
      <c r="B477" s="15" t="s">
        <v>553</v>
      </c>
      <c r="C477" s="15" t="s">
        <v>477</v>
      </c>
      <c r="D477" s="15" t="s">
        <v>302</v>
      </c>
      <c r="E477" s="15" t="s">
        <v>192</v>
      </c>
      <c r="F477" s="15" t="s">
        <v>212</v>
      </c>
      <c r="G477" s="15" t="s">
        <v>385</v>
      </c>
      <c r="H477" s="15" t="s">
        <v>176</v>
      </c>
      <c r="I477" s="15" t="s">
        <v>213</v>
      </c>
      <c r="J477" s="15" t="s">
        <v>82</v>
      </c>
      <c r="K477" s="15" t="s">
        <v>83</v>
      </c>
      <c r="L477" s="15" t="s">
        <v>345</v>
      </c>
      <c r="M477" s="27">
        <v>43646</v>
      </c>
      <c r="N477" s="27">
        <v>43769</v>
      </c>
      <c r="O477" s="51">
        <v>2019</v>
      </c>
      <c r="P477" s="27">
        <v>44104</v>
      </c>
      <c r="Q477" s="15">
        <v>2300000</v>
      </c>
      <c r="R477" s="15">
        <v>1600000</v>
      </c>
      <c r="S477" s="15" t="s">
        <v>668</v>
      </c>
      <c r="T477" s="15" t="s">
        <v>668</v>
      </c>
      <c r="U477" s="15">
        <v>2019</v>
      </c>
      <c r="V477" s="15" t="s">
        <v>748</v>
      </c>
      <c r="W477" s="15">
        <v>161</v>
      </c>
      <c r="X477" s="24">
        <v>330</v>
      </c>
      <c r="Y477" s="24">
        <v>55</v>
      </c>
      <c r="Z477" s="24">
        <v>17</v>
      </c>
      <c r="AA477" s="24">
        <v>38</v>
      </c>
      <c r="AB477" s="24">
        <v>110</v>
      </c>
      <c r="AC477" s="24">
        <v>110</v>
      </c>
    </row>
    <row r="478" spans="1:29" x14ac:dyDescent="0.25">
      <c r="A478" s="15" t="s">
        <v>553</v>
      </c>
      <c r="B478" s="15" t="s">
        <v>553</v>
      </c>
      <c r="C478" s="15" t="s">
        <v>477</v>
      </c>
      <c r="D478" s="15" t="s">
        <v>302</v>
      </c>
      <c r="E478" s="15" t="s">
        <v>192</v>
      </c>
      <c r="F478" s="15" t="s">
        <v>212</v>
      </c>
      <c r="G478" s="15" t="s">
        <v>385</v>
      </c>
      <c r="H478" s="15" t="s">
        <v>176</v>
      </c>
      <c r="I478" s="15" t="s">
        <v>213</v>
      </c>
      <c r="J478" s="15" t="s">
        <v>82</v>
      </c>
      <c r="K478" s="15" t="s">
        <v>83</v>
      </c>
      <c r="L478" s="15" t="s">
        <v>345</v>
      </c>
      <c r="M478" s="27">
        <v>43646</v>
      </c>
      <c r="N478" s="27">
        <v>43769</v>
      </c>
      <c r="O478" s="51">
        <v>2019</v>
      </c>
      <c r="P478" s="27">
        <v>44104</v>
      </c>
      <c r="Q478" s="15">
        <v>2300000</v>
      </c>
      <c r="R478" s="15">
        <v>1600000</v>
      </c>
      <c r="S478" s="15" t="s">
        <v>668</v>
      </c>
      <c r="T478" s="15" t="s">
        <v>668</v>
      </c>
      <c r="U478" s="15">
        <v>2019</v>
      </c>
      <c r="V478" s="15" t="s">
        <v>748</v>
      </c>
      <c r="W478" s="15">
        <v>162</v>
      </c>
      <c r="X478" s="24">
        <v>480</v>
      </c>
      <c r="Y478" s="24">
        <v>80</v>
      </c>
      <c r="Z478" s="24">
        <v>24</v>
      </c>
      <c r="AA478" s="24">
        <v>56</v>
      </c>
      <c r="AB478" s="24">
        <v>160</v>
      </c>
      <c r="AC478" s="24">
        <v>160</v>
      </c>
    </row>
    <row r="479" spans="1:29" x14ac:dyDescent="0.25">
      <c r="A479" s="15" t="s">
        <v>553</v>
      </c>
      <c r="B479" s="15" t="s">
        <v>553</v>
      </c>
      <c r="C479" s="15" t="s">
        <v>477</v>
      </c>
      <c r="D479" s="15" t="s">
        <v>302</v>
      </c>
      <c r="E479" s="15" t="s">
        <v>192</v>
      </c>
      <c r="F479" s="15" t="s">
        <v>212</v>
      </c>
      <c r="G479" s="15" t="s">
        <v>385</v>
      </c>
      <c r="H479" s="15" t="s">
        <v>176</v>
      </c>
      <c r="I479" s="15" t="s">
        <v>213</v>
      </c>
      <c r="J479" s="15" t="s">
        <v>82</v>
      </c>
      <c r="K479" s="15" t="s">
        <v>83</v>
      </c>
      <c r="L479" s="15" t="s">
        <v>345</v>
      </c>
      <c r="M479" s="27">
        <v>43646</v>
      </c>
      <c r="N479" s="27">
        <v>43769</v>
      </c>
      <c r="O479" s="51">
        <v>2019</v>
      </c>
      <c r="P479" s="27">
        <v>44104</v>
      </c>
      <c r="Q479" s="15">
        <v>2300000</v>
      </c>
      <c r="R479" s="15">
        <v>1600000</v>
      </c>
      <c r="S479" s="15" t="s">
        <v>668</v>
      </c>
      <c r="T479" s="15" t="s">
        <v>668</v>
      </c>
      <c r="U479" s="15">
        <v>2019</v>
      </c>
      <c r="V479" s="15" t="s">
        <v>748</v>
      </c>
      <c r="W479" s="15">
        <v>163</v>
      </c>
      <c r="X479" s="24">
        <v>390</v>
      </c>
      <c r="Y479" s="24">
        <v>65</v>
      </c>
      <c r="Z479" s="24">
        <v>20</v>
      </c>
      <c r="AA479" s="24">
        <v>45</v>
      </c>
      <c r="AB479" s="24">
        <v>130</v>
      </c>
      <c r="AC479" s="24">
        <v>130</v>
      </c>
    </row>
    <row r="480" spans="1:29" x14ac:dyDescent="0.25">
      <c r="A480" s="15" t="s">
        <v>553</v>
      </c>
      <c r="B480" s="15" t="s">
        <v>553</v>
      </c>
      <c r="C480" s="15" t="s">
        <v>477</v>
      </c>
      <c r="D480" s="15" t="s">
        <v>302</v>
      </c>
      <c r="E480" s="15" t="s">
        <v>192</v>
      </c>
      <c r="F480" s="15" t="s">
        <v>212</v>
      </c>
      <c r="G480" s="15" t="s">
        <v>385</v>
      </c>
      <c r="H480" s="15" t="s">
        <v>176</v>
      </c>
      <c r="I480" s="15" t="s">
        <v>213</v>
      </c>
      <c r="J480" s="15" t="s">
        <v>82</v>
      </c>
      <c r="K480" s="15" t="s">
        <v>83</v>
      </c>
      <c r="L480" s="15" t="s">
        <v>345</v>
      </c>
      <c r="M480" s="27">
        <v>43646</v>
      </c>
      <c r="N480" s="27">
        <v>43769</v>
      </c>
      <c r="O480" s="51">
        <v>2019</v>
      </c>
      <c r="P480" s="27">
        <v>44104</v>
      </c>
      <c r="Q480" s="15">
        <v>2300000</v>
      </c>
      <c r="R480" s="15">
        <v>1600000</v>
      </c>
      <c r="S480" s="15" t="s">
        <v>668</v>
      </c>
      <c r="T480" s="15" t="s">
        <v>668</v>
      </c>
      <c r="U480" s="15">
        <v>2019</v>
      </c>
      <c r="V480" s="15" t="s">
        <v>748</v>
      </c>
      <c r="W480" s="15">
        <v>164</v>
      </c>
      <c r="X480" s="24">
        <v>330</v>
      </c>
      <c r="Y480" s="24">
        <v>55</v>
      </c>
      <c r="Z480" s="24">
        <v>17</v>
      </c>
      <c r="AA480" s="24">
        <v>38</v>
      </c>
      <c r="AB480" s="24">
        <v>110</v>
      </c>
      <c r="AC480" s="24">
        <v>110</v>
      </c>
    </row>
    <row r="481" spans="1:29" x14ac:dyDescent="0.25">
      <c r="A481" s="15" t="s">
        <v>553</v>
      </c>
      <c r="B481" s="15" t="s">
        <v>553</v>
      </c>
      <c r="C481" s="15" t="s">
        <v>477</v>
      </c>
      <c r="D481" s="15" t="s">
        <v>302</v>
      </c>
      <c r="E481" s="15" t="s">
        <v>192</v>
      </c>
      <c r="F481" s="15" t="s">
        <v>212</v>
      </c>
      <c r="G481" s="15" t="s">
        <v>385</v>
      </c>
      <c r="H481" s="15" t="s">
        <v>176</v>
      </c>
      <c r="I481" s="15" t="s">
        <v>213</v>
      </c>
      <c r="J481" s="15" t="s">
        <v>82</v>
      </c>
      <c r="K481" s="15" t="s">
        <v>83</v>
      </c>
      <c r="L481" s="15" t="s">
        <v>345</v>
      </c>
      <c r="M481" s="27">
        <v>43646</v>
      </c>
      <c r="N481" s="27">
        <v>43769</v>
      </c>
      <c r="O481" s="51">
        <v>2019</v>
      </c>
      <c r="P481" s="27">
        <v>44104</v>
      </c>
      <c r="Q481" s="15">
        <v>2300000</v>
      </c>
      <c r="R481" s="15">
        <v>1600000</v>
      </c>
      <c r="S481" s="15" t="s">
        <v>668</v>
      </c>
      <c r="T481" s="15" t="s">
        <v>668</v>
      </c>
      <c r="U481" s="15">
        <v>2019</v>
      </c>
      <c r="V481" s="15" t="s">
        <v>748</v>
      </c>
      <c r="W481" s="15">
        <v>165</v>
      </c>
      <c r="X481" s="24">
        <v>438</v>
      </c>
      <c r="Y481" s="24">
        <v>73</v>
      </c>
      <c r="Z481" s="24">
        <v>22</v>
      </c>
      <c r="AA481" s="24">
        <v>51</v>
      </c>
      <c r="AB481" s="24">
        <v>146</v>
      </c>
      <c r="AC481" s="24">
        <v>146</v>
      </c>
    </row>
    <row r="482" spans="1:29" x14ac:dyDescent="0.25">
      <c r="A482" s="15" t="s">
        <v>553</v>
      </c>
      <c r="B482" s="15" t="s">
        <v>553</v>
      </c>
      <c r="C482" s="15" t="s">
        <v>477</v>
      </c>
      <c r="D482" s="15" t="s">
        <v>302</v>
      </c>
      <c r="E482" s="15" t="s">
        <v>192</v>
      </c>
      <c r="F482" s="15" t="s">
        <v>212</v>
      </c>
      <c r="G482" s="15" t="s">
        <v>385</v>
      </c>
      <c r="H482" s="15" t="s">
        <v>176</v>
      </c>
      <c r="I482" s="15" t="s">
        <v>213</v>
      </c>
      <c r="J482" s="15" t="s">
        <v>82</v>
      </c>
      <c r="K482" s="15" t="s">
        <v>83</v>
      </c>
      <c r="L482" s="15" t="s">
        <v>345</v>
      </c>
      <c r="M482" s="27">
        <v>43646</v>
      </c>
      <c r="N482" s="27">
        <v>43769</v>
      </c>
      <c r="O482" s="51">
        <v>2019</v>
      </c>
      <c r="P482" s="27">
        <v>44104</v>
      </c>
      <c r="Q482" s="15">
        <v>2300000</v>
      </c>
      <c r="R482" s="15">
        <v>1600000</v>
      </c>
      <c r="S482" s="15" t="s">
        <v>668</v>
      </c>
      <c r="T482" s="15" t="s">
        <v>668</v>
      </c>
      <c r="U482" s="15">
        <v>2019</v>
      </c>
      <c r="V482" s="15" t="s">
        <v>748</v>
      </c>
      <c r="W482" s="15">
        <v>166</v>
      </c>
      <c r="X482" s="24">
        <v>384</v>
      </c>
      <c r="Y482" s="24">
        <v>64</v>
      </c>
      <c r="Z482" s="24">
        <v>19</v>
      </c>
      <c r="AA482" s="24">
        <v>45</v>
      </c>
      <c r="AB482" s="24">
        <v>128</v>
      </c>
      <c r="AC482" s="24">
        <v>128</v>
      </c>
    </row>
    <row r="483" spans="1:29" x14ac:dyDescent="0.25">
      <c r="A483" s="15" t="s">
        <v>553</v>
      </c>
      <c r="B483" s="15" t="s">
        <v>553</v>
      </c>
      <c r="C483" s="15" t="s">
        <v>477</v>
      </c>
      <c r="D483" s="15" t="s">
        <v>302</v>
      </c>
      <c r="E483" s="15" t="s">
        <v>192</v>
      </c>
      <c r="F483" s="15" t="s">
        <v>212</v>
      </c>
      <c r="G483" s="15" t="s">
        <v>385</v>
      </c>
      <c r="H483" s="15" t="s">
        <v>176</v>
      </c>
      <c r="I483" s="15" t="s">
        <v>213</v>
      </c>
      <c r="J483" s="15" t="s">
        <v>82</v>
      </c>
      <c r="K483" s="15" t="s">
        <v>83</v>
      </c>
      <c r="L483" s="15" t="s">
        <v>345</v>
      </c>
      <c r="M483" s="27">
        <v>43646</v>
      </c>
      <c r="N483" s="27">
        <v>43769</v>
      </c>
      <c r="O483" s="51">
        <v>2019</v>
      </c>
      <c r="P483" s="27">
        <v>44104</v>
      </c>
      <c r="Q483" s="15">
        <v>2300000</v>
      </c>
      <c r="R483" s="15">
        <v>1600000</v>
      </c>
      <c r="S483" s="15" t="s">
        <v>668</v>
      </c>
      <c r="T483" s="15" t="s">
        <v>668</v>
      </c>
      <c r="U483" s="15">
        <v>2019</v>
      </c>
      <c r="V483" s="15" t="s">
        <v>748</v>
      </c>
      <c r="W483" s="15">
        <v>167</v>
      </c>
      <c r="X483" s="24">
        <v>222</v>
      </c>
      <c r="Y483" s="24">
        <v>37</v>
      </c>
      <c r="Z483" s="24">
        <v>11</v>
      </c>
      <c r="AA483" s="24">
        <v>26</v>
      </c>
      <c r="AB483" s="24">
        <v>74</v>
      </c>
      <c r="AC483" s="24">
        <v>74</v>
      </c>
    </row>
    <row r="484" spans="1:29" x14ac:dyDescent="0.25">
      <c r="A484" s="15" t="s">
        <v>553</v>
      </c>
      <c r="B484" s="15" t="s">
        <v>553</v>
      </c>
      <c r="C484" s="15" t="s">
        <v>477</v>
      </c>
      <c r="D484" s="15" t="s">
        <v>302</v>
      </c>
      <c r="E484" s="15" t="s">
        <v>192</v>
      </c>
      <c r="F484" s="15" t="s">
        <v>212</v>
      </c>
      <c r="G484" s="15" t="s">
        <v>385</v>
      </c>
      <c r="H484" s="15" t="s">
        <v>176</v>
      </c>
      <c r="I484" s="15" t="s">
        <v>213</v>
      </c>
      <c r="J484" s="15" t="s">
        <v>82</v>
      </c>
      <c r="K484" s="15" t="s">
        <v>83</v>
      </c>
      <c r="L484" s="15" t="s">
        <v>345</v>
      </c>
      <c r="M484" s="27">
        <v>43646</v>
      </c>
      <c r="N484" s="27">
        <v>43769</v>
      </c>
      <c r="O484" s="51">
        <v>2019</v>
      </c>
      <c r="P484" s="27">
        <v>44104</v>
      </c>
      <c r="Q484" s="15">
        <v>2300000</v>
      </c>
      <c r="R484" s="15">
        <v>1600000</v>
      </c>
      <c r="S484" s="15" t="s">
        <v>668</v>
      </c>
      <c r="T484" s="15" t="s">
        <v>668</v>
      </c>
      <c r="U484" s="15">
        <v>2019</v>
      </c>
      <c r="V484" s="15" t="s">
        <v>748</v>
      </c>
      <c r="W484" s="15">
        <v>168</v>
      </c>
      <c r="X484" s="24">
        <v>564</v>
      </c>
      <c r="Y484" s="24">
        <v>94</v>
      </c>
      <c r="Z484" s="24">
        <v>28</v>
      </c>
      <c r="AA484" s="24">
        <v>66</v>
      </c>
      <c r="AB484" s="24">
        <v>188</v>
      </c>
      <c r="AC484" s="24">
        <v>188</v>
      </c>
    </row>
    <row r="485" spans="1:29" x14ac:dyDescent="0.25">
      <c r="A485" s="15" t="s">
        <v>553</v>
      </c>
      <c r="B485" s="15" t="s">
        <v>553</v>
      </c>
      <c r="C485" s="15" t="s">
        <v>477</v>
      </c>
      <c r="D485" s="15" t="s">
        <v>302</v>
      </c>
      <c r="E485" s="15" t="s">
        <v>192</v>
      </c>
      <c r="F485" s="15" t="s">
        <v>212</v>
      </c>
      <c r="G485" s="15" t="s">
        <v>385</v>
      </c>
      <c r="H485" s="15" t="s">
        <v>176</v>
      </c>
      <c r="I485" s="15" t="s">
        <v>213</v>
      </c>
      <c r="J485" s="15" t="s">
        <v>82</v>
      </c>
      <c r="K485" s="15" t="s">
        <v>83</v>
      </c>
      <c r="L485" s="15" t="s">
        <v>345</v>
      </c>
      <c r="M485" s="27">
        <v>43646</v>
      </c>
      <c r="N485" s="27">
        <v>43769</v>
      </c>
      <c r="O485" s="51">
        <v>2019</v>
      </c>
      <c r="P485" s="27">
        <v>44104</v>
      </c>
      <c r="Q485" s="15">
        <v>2300000</v>
      </c>
      <c r="R485" s="15">
        <v>1600000</v>
      </c>
      <c r="S485" s="15" t="s">
        <v>668</v>
      </c>
      <c r="T485" s="15" t="s">
        <v>668</v>
      </c>
      <c r="U485" s="15">
        <v>2019</v>
      </c>
      <c r="V485" s="15" t="s">
        <v>748</v>
      </c>
      <c r="W485" s="15">
        <v>169</v>
      </c>
      <c r="X485" s="24">
        <v>414</v>
      </c>
      <c r="Y485" s="24">
        <v>69</v>
      </c>
      <c r="Z485" s="24">
        <v>21</v>
      </c>
      <c r="AA485" s="24">
        <v>48</v>
      </c>
      <c r="AB485" s="24">
        <v>138</v>
      </c>
      <c r="AC485" s="24">
        <v>138</v>
      </c>
    </row>
    <row r="486" spans="1:29" x14ac:dyDescent="0.25">
      <c r="A486" s="15" t="s">
        <v>553</v>
      </c>
      <c r="B486" s="15" t="s">
        <v>553</v>
      </c>
      <c r="C486" s="15" t="s">
        <v>477</v>
      </c>
      <c r="D486" s="15" t="s">
        <v>302</v>
      </c>
      <c r="E486" s="15" t="s">
        <v>192</v>
      </c>
      <c r="F486" s="15" t="s">
        <v>212</v>
      </c>
      <c r="G486" s="15" t="s">
        <v>385</v>
      </c>
      <c r="H486" s="15" t="s">
        <v>176</v>
      </c>
      <c r="I486" s="15" t="s">
        <v>213</v>
      </c>
      <c r="J486" s="15" t="s">
        <v>82</v>
      </c>
      <c r="K486" s="15" t="s">
        <v>83</v>
      </c>
      <c r="L486" s="15" t="s">
        <v>345</v>
      </c>
      <c r="M486" s="27">
        <v>43646</v>
      </c>
      <c r="N486" s="27">
        <v>43769</v>
      </c>
      <c r="O486" s="51">
        <v>2019</v>
      </c>
      <c r="P486" s="27">
        <v>44104</v>
      </c>
      <c r="Q486" s="15">
        <v>2300000</v>
      </c>
      <c r="R486" s="15">
        <v>1600000</v>
      </c>
      <c r="S486" s="15" t="s">
        <v>668</v>
      </c>
      <c r="T486" s="15" t="s">
        <v>668</v>
      </c>
      <c r="U486" s="15">
        <v>2019</v>
      </c>
      <c r="V486" s="15" t="s">
        <v>748</v>
      </c>
      <c r="W486" s="15">
        <v>170</v>
      </c>
      <c r="X486" s="24">
        <v>600</v>
      </c>
      <c r="Y486" s="24">
        <v>100</v>
      </c>
      <c r="Z486" s="24">
        <v>30</v>
      </c>
      <c r="AA486" s="24">
        <v>70</v>
      </c>
      <c r="AB486" s="24">
        <v>200</v>
      </c>
      <c r="AC486" s="24">
        <v>200</v>
      </c>
    </row>
    <row r="487" spans="1:29" x14ac:dyDescent="0.25">
      <c r="A487" s="15" t="s">
        <v>553</v>
      </c>
      <c r="B487" s="15" t="s">
        <v>553</v>
      </c>
      <c r="C487" s="15" t="s">
        <v>477</v>
      </c>
      <c r="D487" s="15" t="s">
        <v>302</v>
      </c>
      <c r="E487" s="15" t="s">
        <v>192</v>
      </c>
      <c r="F487" s="15" t="s">
        <v>212</v>
      </c>
      <c r="G487" s="15" t="s">
        <v>385</v>
      </c>
      <c r="H487" s="15" t="s">
        <v>176</v>
      </c>
      <c r="I487" s="15" t="s">
        <v>213</v>
      </c>
      <c r="J487" s="15" t="s">
        <v>82</v>
      </c>
      <c r="K487" s="15" t="s">
        <v>83</v>
      </c>
      <c r="L487" s="15" t="s">
        <v>345</v>
      </c>
      <c r="M487" s="27">
        <v>43646</v>
      </c>
      <c r="N487" s="27">
        <v>43769</v>
      </c>
      <c r="O487" s="51">
        <v>2019</v>
      </c>
      <c r="P487" s="27">
        <v>44104</v>
      </c>
      <c r="Q487" s="15">
        <v>2300000</v>
      </c>
      <c r="R487" s="15">
        <v>1600000</v>
      </c>
      <c r="S487" s="15" t="s">
        <v>668</v>
      </c>
      <c r="T487" s="15" t="s">
        <v>668</v>
      </c>
      <c r="U487" s="15">
        <v>2019</v>
      </c>
      <c r="V487" s="15" t="s">
        <v>748</v>
      </c>
      <c r="W487" s="15">
        <v>171</v>
      </c>
      <c r="X487" s="24">
        <v>600</v>
      </c>
      <c r="Y487" s="24">
        <v>100</v>
      </c>
      <c r="Z487" s="24">
        <v>30</v>
      </c>
      <c r="AA487" s="24">
        <v>70</v>
      </c>
      <c r="AB487" s="24">
        <v>200</v>
      </c>
      <c r="AC487" s="24">
        <v>200</v>
      </c>
    </row>
    <row r="488" spans="1:29" x14ac:dyDescent="0.25">
      <c r="A488" s="15" t="s">
        <v>553</v>
      </c>
      <c r="B488" s="15" t="s">
        <v>553</v>
      </c>
      <c r="C488" s="15" t="s">
        <v>477</v>
      </c>
      <c r="D488" s="15" t="s">
        <v>302</v>
      </c>
      <c r="E488" s="15" t="s">
        <v>192</v>
      </c>
      <c r="F488" s="15" t="s">
        <v>212</v>
      </c>
      <c r="G488" s="15" t="s">
        <v>385</v>
      </c>
      <c r="H488" s="15" t="s">
        <v>176</v>
      </c>
      <c r="I488" s="15" t="s">
        <v>213</v>
      </c>
      <c r="J488" s="15" t="s">
        <v>82</v>
      </c>
      <c r="K488" s="15" t="s">
        <v>83</v>
      </c>
      <c r="L488" s="15" t="s">
        <v>345</v>
      </c>
      <c r="M488" s="27">
        <v>43646</v>
      </c>
      <c r="N488" s="27">
        <v>43769</v>
      </c>
      <c r="O488" s="51">
        <v>2019</v>
      </c>
      <c r="P488" s="27">
        <v>44104</v>
      </c>
      <c r="Q488" s="15">
        <v>2300000</v>
      </c>
      <c r="R488" s="15">
        <v>1600000</v>
      </c>
      <c r="S488" s="15" t="s">
        <v>668</v>
      </c>
      <c r="T488" s="15" t="s">
        <v>668</v>
      </c>
      <c r="U488" s="15">
        <v>2019</v>
      </c>
      <c r="V488" s="15" t="s">
        <v>748</v>
      </c>
      <c r="W488" s="15">
        <v>172</v>
      </c>
      <c r="X488" s="24">
        <v>222</v>
      </c>
      <c r="Y488" s="24">
        <v>37</v>
      </c>
      <c r="Z488" s="24">
        <v>11</v>
      </c>
      <c r="AA488" s="24">
        <v>26</v>
      </c>
      <c r="AB488" s="24">
        <v>74</v>
      </c>
      <c r="AC488" s="24">
        <v>74</v>
      </c>
    </row>
    <row r="489" spans="1:29" x14ac:dyDescent="0.25">
      <c r="A489" s="15" t="s">
        <v>553</v>
      </c>
      <c r="B489" s="15" t="s">
        <v>553</v>
      </c>
      <c r="C489" s="15" t="s">
        <v>477</v>
      </c>
      <c r="D489" s="15" t="s">
        <v>302</v>
      </c>
      <c r="E489" s="15" t="s">
        <v>192</v>
      </c>
      <c r="F489" s="15" t="s">
        <v>212</v>
      </c>
      <c r="G489" s="15" t="s">
        <v>385</v>
      </c>
      <c r="H489" s="15" t="s">
        <v>176</v>
      </c>
      <c r="I489" s="15" t="s">
        <v>213</v>
      </c>
      <c r="J489" s="15" t="s">
        <v>82</v>
      </c>
      <c r="K489" s="15" t="s">
        <v>83</v>
      </c>
      <c r="L489" s="15" t="s">
        <v>345</v>
      </c>
      <c r="M489" s="27">
        <v>43646</v>
      </c>
      <c r="N489" s="27">
        <v>43769</v>
      </c>
      <c r="O489" s="51">
        <v>2019</v>
      </c>
      <c r="P489" s="27">
        <v>44104</v>
      </c>
      <c r="Q489" s="15">
        <v>2300000</v>
      </c>
      <c r="R489" s="15">
        <v>1600000</v>
      </c>
      <c r="S489" s="15" t="s">
        <v>668</v>
      </c>
      <c r="T489" s="15" t="s">
        <v>668</v>
      </c>
      <c r="U489" s="15">
        <v>2019</v>
      </c>
      <c r="V489" s="15" t="s">
        <v>748</v>
      </c>
      <c r="W489" s="15">
        <v>173</v>
      </c>
      <c r="X489" s="24">
        <v>306</v>
      </c>
      <c r="Y489" s="24">
        <v>51</v>
      </c>
      <c r="Z489" s="24">
        <v>15</v>
      </c>
      <c r="AA489" s="24">
        <v>36</v>
      </c>
      <c r="AB489" s="24">
        <v>102</v>
      </c>
      <c r="AC489" s="24">
        <v>102</v>
      </c>
    </row>
    <row r="490" spans="1:29" x14ac:dyDescent="0.25">
      <c r="A490" s="15" t="s">
        <v>553</v>
      </c>
      <c r="B490" s="15" t="s">
        <v>553</v>
      </c>
      <c r="C490" s="15" t="s">
        <v>477</v>
      </c>
      <c r="D490" s="15" t="s">
        <v>302</v>
      </c>
      <c r="E490" s="15" t="s">
        <v>192</v>
      </c>
      <c r="F490" s="15" t="s">
        <v>212</v>
      </c>
      <c r="G490" s="15" t="s">
        <v>385</v>
      </c>
      <c r="H490" s="15" t="s">
        <v>176</v>
      </c>
      <c r="I490" s="15" t="s">
        <v>213</v>
      </c>
      <c r="J490" s="15" t="s">
        <v>82</v>
      </c>
      <c r="K490" s="15" t="s">
        <v>83</v>
      </c>
      <c r="L490" s="15" t="s">
        <v>345</v>
      </c>
      <c r="M490" s="27">
        <v>43646</v>
      </c>
      <c r="N490" s="27">
        <v>43769</v>
      </c>
      <c r="O490" s="51">
        <v>2019</v>
      </c>
      <c r="P490" s="27">
        <v>44104</v>
      </c>
      <c r="Q490" s="15">
        <v>2300000</v>
      </c>
      <c r="R490" s="15">
        <v>1600000</v>
      </c>
      <c r="S490" s="15" t="s">
        <v>668</v>
      </c>
      <c r="T490" s="15" t="s">
        <v>668</v>
      </c>
      <c r="U490" s="15">
        <v>2019</v>
      </c>
      <c r="V490" s="15" t="s">
        <v>748</v>
      </c>
      <c r="W490" s="15">
        <v>174</v>
      </c>
      <c r="X490" s="24">
        <v>720</v>
      </c>
      <c r="Y490" s="24">
        <v>120</v>
      </c>
      <c r="Z490" s="24">
        <v>36</v>
      </c>
      <c r="AA490" s="24">
        <v>84</v>
      </c>
      <c r="AB490" s="24">
        <v>240</v>
      </c>
      <c r="AC490" s="24">
        <v>240</v>
      </c>
    </row>
    <row r="491" spans="1:29" x14ac:dyDescent="0.25">
      <c r="A491" s="15" t="s">
        <v>553</v>
      </c>
      <c r="B491" s="15" t="s">
        <v>553</v>
      </c>
      <c r="C491" s="15" t="s">
        <v>477</v>
      </c>
      <c r="D491" s="15" t="s">
        <v>302</v>
      </c>
      <c r="E491" s="15" t="s">
        <v>192</v>
      </c>
      <c r="F491" s="15" t="s">
        <v>212</v>
      </c>
      <c r="G491" s="15" t="s">
        <v>385</v>
      </c>
      <c r="H491" s="15" t="s">
        <v>176</v>
      </c>
      <c r="I491" s="15" t="s">
        <v>213</v>
      </c>
      <c r="J491" s="15" t="s">
        <v>82</v>
      </c>
      <c r="K491" s="15" t="s">
        <v>83</v>
      </c>
      <c r="L491" s="15" t="s">
        <v>345</v>
      </c>
      <c r="M491" s="27">
        <v>43646</v>
      </c>
      <c r="N491" s="27">
        <v>43769</v>
      </c>
      <c r="O491" s="51">
        <v>2019</v>
      </c>
      <c r="P491" s="27">
        <v>44104</v>
      </c>
      <c r="Q491" s="15">
        <v>2300000</v>
      </c>
      <c r="R491" s="15">
        <v>1600000</v>
      </c>
      <c r="S491" s="15" t="s">
        <v>668</v>
      </c>
      <c r="T491" s="15" t="s">
        <v>668</v>
      </c>
      <c r="U491" s="15">
        <v>2019</v>
      </c>
      <c r="V491" s="15" t="s">
        <v>748</v>
      </c>
      <c r="W491" s="15">
        <v>175</v>
      </c>
      <c r="X491" s="24">
        <v>300</v>
      </c>
      <c r="Y491" s="24">
        <v>50</v>
      </c>
      <c r="Z491" s="24">
        <v>15</v>
      </c>
      <c r="AA491" s="24">
        <v>35</v>
      </c>
      <c r="AB491" s="24">
        <v>100</v>
      </c>
      <c r="AC491" s="24">
        <v>100</v>
      </c>
    </row>
    <row r="492" spans="1:29" x14ac:dyDescent="0.25">
      <c r="A492" s="15" t="s">
        <v>553</v>
      </c>
      <c r="B492" s="15" t="s">
        <v>553</v>
      </c>
      <c r="C492" s="15" t="s">
        <v>477</v>
      </c>
      <c r="D492" s="15" t="s">
        <v>302</v>
      </c>
      <c r="E492" s="15" t="s">
        <v>192</v>
      </c>
      <c r="F492" s="15" t="s">
        <v>212</v>
      </c>
      <c r="G492" s="15" t="s">
        <v>385</v>
      </c>
      <c r="H492" s="15" t="s">
        <v>176</v>
      </c>
      <c r="I492" s="15" t="s">
        <v>213</v>
      </c>
      <c r="J492" s="15" t="s">
        <v>82</v>
      </c>
      <c r="K492" s="15" t="s">
        <v>83</v>
      </c>
      <c r="L492" s="15" t="s">
        <v>345</v>
      </c>
      <c r="M492" s="27">
        <v>43646</v>
      </c>
      <c r="N492" s="27">
        <v>43769</v>
      </c>
      <c r="O492" s="51">
        <v>2019</v>
      </c>
      <c r="P492" s="27">
        <v>44104</v>
      </c>
      <c r="Q492" s="15">
        <v>2300000</v>
      </c>
      <c r="R492" s="15">
        <v>1600000</v>
      </c>
      <c r="S492" s="15" t="s">
        <v>668</v>
      </c>
      <c r="T492" s="15" t="s">
        <v>668</v>
      </c>
      <c r="U492" s="15">
        <v>2019</v>
      </c>
      <c r="V492" s="15" t="s">
        <v>748</v>
      </c>
      <c r="W492" s="15">
        <v>176</v>
      </c>
      <c r="X492" s="24">
        <v>300</v>
      </c>
      <c r="Y492" s="24">
        <v>50</v>
      </c>
      <c r="Z492" s="24">
        <v>15</v>
      </c>
      <c r="AA492" s="24">
        <v>35</v>
      </c>
      <c r="AB492" s="24">
        <v>100</v>
      </c>
      <c r="AC492" s="24">
        <v>100</v>
      </c>
    </row>
    <row r="493" spans="1:29" x14ac:dyDescent="0.25">
      <c r="A493" s="15" t="s">
        <v>553</v>
      </c>
      <c r="B493" s="15" t="s">
        <v>553</v>
      </c>
      <c r="C493" s="15" t="s">
        <v>477</v>
      </c>
      <c r="D493" s="15" t="s">
        <v>302</v>
      </c>
      <c r="E493" s="15" t="s">
        <v>192</v>
      </c>
      <c r="F493" s="15" t="s">
        <v>212</v>
      </c>
      <c r="G493" s="15" t="s">
        <v>385</v>
      </c>
      <c r="H493" s="15" t="s">
        <v>176</v>
      </c>
      <c r="I493" s="15" t="s">
        <v>213</v>
      </c>
      <c r="J493" s="15" t="s">
        <v>82</v>
      </c>
      <c r="K493" s="15" t="s">
        <v>83</v>
      </c>
      <c r="L493" s="15" t="s">
        <v>345</v>
      </c>
      <c r="M493" s="27">
        <v>43646</v>
      </c>
      <c r="N493" s="27">
        <v>43769</v>
      </c>
      <c r="O493" s="51">
        <v>2019</v>
      </c>
      <c r="P493" s="27">
        <v>44104</v>
      </c>
      <c r="Q493" s="15">
        <v>2300000</v>
      </c>
      <c r="R493" s="15">
        <v>1600000</v>
      </c>
      <c r="S493" s="15" t="s">
        <v>668</v>
      </c>
      <c r="T493" s="15" t="s">
        <v>668</v>
      </c>
      <c r="U493" s="15">
        <v>2019</v>
      </c>
      <c r="V493" s="15" t="s">
        <v>748</v>
      </c>
      <c r="W493" s="15">
        <v>177</v>
      </c>
      <c r="X493" s="24">
        <v>360</v>
      </c>
      <c r="Y493" s="24">
        <v>60</v>
      </c>
      <c r="Z493" s="24">
        <v>18</v>
      </c>
      <c r="AA493" s="24">
        <v>42</v>
      </c>
      <c r="AB493" s="24">
        <v>120</v>
      </c>
      <c r="AC493" s="24">
        <v>120</v>
      </c>
    </row>
    <row r="494" spans="1:29" x14ac:dyDescent="0.25">
      <c r="A494" s="15" t="s">
        <v>553</v>
      </c>
      <c r="B494" s="15" t="s">
        <v>553</v>
      </c>
      <c r="C494" s="15" t="s">
        <v>477</v>
      </c>
      <c r="D494" s="15" t="s">
        <v>302</v>
      </c>
      <c r="E494" s="15" t="s">
        <v>192</v>
      </c>
      <c r="F494" s="15" t="s">
        <v>212</v>
      </c>
      <c r="G494" s="15" t="s">
        <v>385</v>
      </c>
      <c r="H494" s="15" t="s">
        <v>176</v>
      </c>
      <c r="I494" s="15" t="s">
        <v>213</v>
      </c>
      <c r="J494" s="15" t="s">
        <v>82</v>
      </c>
      <c r="K494" s="15" t="s">
        <v>83</v>
      </c>
      <c r="L494" s="15" t="s">
        <v>345</v>
      </c>
      <c r="M494" s="27">
        <v>43646</v>
      </c>
      <c r="N494" s="27">
        <v>43769</v>
      </c>
      <c r="O494" s="51">
        <v>2019</v>
      </c>
      <c r="P494" s="27">
        <v>44104</v>
      </c>
      <c r="Q494" s="15">
        <v>2300000</v>
      </c>
      <c r="R494" s="15">
        <v>1600000</v>
      </c>
      <c r="S494" s="15" t="s">
        <v>668</v>
      </c>
      <c r="T494" s="15" t="s">
        <v>668</v>
      </c>
      <c r="U494" s="15">
        <v>2019</v>
      </c>
      <c r="V494" s="15" t="s">
        <v>748</v>
      </c>
      <c r="W494" s="15">
        <v>178</v>
      </c>
      <c r="X494" s="24">
        <v>432</v>
      </c>
      <c r="Y494" s="24">
        <v>72</v>
      </c>
      <c r="Z494" s="24">
        <v>22</v>
      </c>
      <c r="AA494" s="24">
        <v>50</v>
      </c>
      <c r="AB494" s="24">
        <v>144</v>
      </c>
      <c r="AC494" s="24">
        <v>144</v>
      </c>
    </row>
    <row r="495" spans="1:29" x14ac:dyDescent="0.25">
      <c r="A495" s="15" t="s">
        <v>553</v>
      </c>
      <c r="B495" s="15" t="s">
        <v>553</v>
      </c>
      <c r="C495" s="15" t="s">
        <v>477</v>
      </c>
      <c r="D495" s="15" t="s">
        <v>302</v>
      </c>
      <c r="E495" s="15" t="s">
        <v>192</v>
      </c>
      <c r="F495" s="15" t="s">
        <v>212</v>
      </c>
      <c r="G495" s="15" t="s">
        <v>385</v>
      </c>
      <c r="H495" s="15" t="s">
        <v>176</v>
      </c>
      <c r="I495" s="15" t="s">
        <v>213</v>
      </c>
      <c r="J495" s="15" t="s">
        <v>82</v>
      </c>
      <c r="K495" s="15" t="s">
        <v>83</v>
      </c>
      <c r="L495" s="15" t="s">
        <v>345</v>
      </c>
      <c r="M495" s="27">
        <v>43646</v>
      </c>
      <c r="N495" s="27">
        <v>43769</v>
      </c>
      <c r="O495" s="51">
        <v>2019</v>
      </c>
      <c r="P495" s="27">
        <v>44104</v>
      </c>
      <c r="Q495" s="15">
        <v>2300000</v>
      </c>
      <c r="R495" s="15">
        <v>1600000</v>
      </c>
      <c r="S495" s="15" t="s">
        <v>668</v>
      </c>
      <c r="T495" s="15" t="s">
        <v>668</v>
      </c>
      <c r="U495" s="15">
        <v>2019</v>
      </c>
      <c r="V495" s="15" t="s">
        <v>748</v>
      </c>
      <c r="W495" s="15">
        <v>179</v>
      </c>
      <c r="X495" s="24">
        <v>438</v>
      </c>
      <c r="Y495" s="24">
        <v>73</v>
      </c>
      <c r="Z495" s="24">
        <v>22</v>
      </c>
      <c r="AA495" s="24">
        <v>51</v>
      </c>
      <c r="AB495" s="24">
        <v>146</v>
      </c>
      <c r="AC495" s="24">
        <v>146</v>
      </c>
    </row>
    <row r="496" spans="1:29" x14ac:dyDescent="0.25">
      <c r="A496" s="15" t="s">
        <v>553</v>
      </c>
      <c r="B496" s="15" t="s">
        <v>553</v>
      </c>
      <c r="C496" s="15" t="s">
        <v>477</v>
      </c>
      <c r="D496" s="15" t="s">
        <v>302</v>
      </c>
      <c r="E496" s="15" t="s">
        <v>192</v>
      </c>
      <c r="F496" s="15" t="s">
        <v>212</v>
      </c>
      <c r="G496" s="15" t="s">
        <v>385</v>
      </c>
      <c r="H496" s="15" t="s">
        <v>176</v>
      </c>
      <c r="I496" s="15" t="s">
        <v>213</v>
      </c>
      <c r="J496" s="15" t="s">
        <v>82</v>
      </c>
      <c r="K496" s="15" t="s">
        <v>83</v>
      </c>
      <c r="L496" s="15" t="s">
        <v>345</v>
      </c>
      <c r="M496" s="27">
        <v>43646</v>
      </c>
      <c r="N496" s="27">
        <v>43769</v>
      </c>
      <c r="O496" s="51">
        <v>2019</v>
      </c>
      <c r="P496" s="27">
        <v>44104</v>
      </c>
      <c r="Q496" s="15">
        <v>2300000</v>
      </c>
      <c r="R496" s="15">
        <v>1600000</v>
      </c>
      <c r="S496" s="15" t="s">
        <v>668</v>
      </c>
      <c r="T496" s="15" t="s">
        <v>668</v>
      </c>
      <c r="U496" s="15">
        <v>2019</v>
      </c>
      <c r="V496" s="15" t="s">
        <v>748</v>
      </c>
      <c r="W496" s="15">
        <v>180</v>
      </c>
      <c r="X496" s="24">
        <v>300</v>
      </c>
      <c r="Y496" s="24">
        <v>50</v>
      </c>
      <c r="Z496" s="24">
        <v>15</v>
      </c>
      <c r="AA496" s="24">
        <v>35</v>
      </c>
      <c r="AB496" s="24">
        <v>100</v>
      </c>
      <c r="AC496" s="24">
        <v>100</v>
      </c>
    </row>
    <row r="497" spans="1:29" x14ac:dyDescent="0.25">
      <c r="A497" s="15" t="s">
        <v>553</v>
      </c>
      <c r="B497" s="15" t="s">
        <v>553</v>
      </c>
      <c r="C497" s="15" t="s">
        <v>477</v>
      </c>
      <c r="D497" s="15" t="s">
        <v>302</v>
      </c>
      <c r="E497" s="15" t="s">
        <v>192</v>
      </c>
      <c r="F497" s="15" t="s">
        <v>212</v>
      </c>
      <c r="G497" s="15" t="s">
        <v>385</v>
      </c>
      <c r="H497" s="15" t="s">
        <v>176</v>
      </c>
      <c r="I497" s="15" t="s">
        <v>213</v>
      </c>
      <c r="J497" s="15" t="s">
        <v>82</v>
      </c>
      <c r="K497" s="15" t="s">
        <v>83</v>
      </c>
      <c r="L497" s="15" t="s">
        <v>345</v>
      </c>
      <c r="M497" s="27">
        <v>43646</v>
      </c>
      <c r="N497" s="27">
        <v>43769</v>
      </c>
      <c r="O497" s="51">
        <v>2019</v>
      </c>
      <c r="P497" s="27">
        <v>44104</v>
      </c>
      <c r="Q497" s="15">
        <v>2300000</v>
      </c>
      <c r="R497" s="15">
        <v>1600000</v>
      </c>
      <c r="S497" s="15" t="s">
        <v>668</v>
      </c>
      <c r="T497" s="15" t="s">
        <v>668</v>
      </c>
      <c r="U497" s="15">
        <v>2019</v>
      </c>
      <c r="V497" s="15" t="s">
        <v>748</v>
      </c>
      <c r="W497" s="15">
        <v>181</v>
      </c>
      <c r="X497" s="24">
        <v>210</v>
      </c>
      <c r="Y497" s="24">
        <v>35</v>
      </c>
      <c r="Z497" s="24">
        <v>11</v>
      </c>
      <c r="AA497" s="24">
        <v>24</v>
      </c>
      <c r="AB497" s="24">
        <v>70</v>
      </c>
      <c r="AC497" s="24">
        <v>70</v>
      </c>
    </row>
    <row r="498" spans="1:29" x14ac:dyDescent="0.25">
      <c r="A498" s="15" t="s">
        <v>553</v>
      </c>
      <c r="B498" s="15" t="s">
        <v>553</v>
      </c>
      <c r="C498" s="15" t="s">
        <v>477</v>
      </c>
      <c r="D498" s="15" t="s">
        <v>302</v>
      </c>
      <c r="E498" s="15" t="s">
        <v>192</v>
      </c>
      <c r="F498" s="15" t="s">
        <v>212</v>
      </c>
      <c r="G498" s="15" t="s">
        <v>385</v>
      </c>
      <c r="H498" s="15" t="s">
        <v>176</v>
      </c>
      <c r="I498" s="15" t="s">
        <v>213</v>
      </c>
      <c r="J498" s="15" t="s">
        <v>82</v>
      </c>
      <c r="K498" s="15" t="s">
        <v>83</v>
      </c>
      <c r="L498" s="15" t="s">
        <v>345</v>
      </c>
      <c r="M498" s="27">
        <v>43646</v>
      </c>
      <c r="N498" s="27">
        <v>43769</v>
      </c>
      <c r="O498" s="51">
        <v>2019</v>
      </c>
      <c r="P498" s="27">
        <v>44104</v>
      </c>
      <c r="Q498" s="15">
        <v>2300000</v>
      </c>
      <c r="R498" s="15">
        <v>1600000</v>
      </c>
      <c r="S498" s="15" t="s">
        <v>668</v>
      </c>
      <c r="T498" s="15" t="s">
        <v>668</v>
      </c>
      <c r="U498" s="15">
        <v>2019</v>
      </c>
      <c r="V498" s="15" t="s">
        <v>748</v>
      </c>
      <c r="W498" s="15">
        <v>182</v>
      </c>
      <c r="X498" s="24">
        <v>138</v>
      </c>
      <c r="Y498" s="24">
        <v>23</v>
      </c>
      <c r="Z498" s="24">
        <v>7</v>
      </c>
      <c r="AA498" s="24">
        <v>16</v>
      </c>
      <c r="AB498" s="24">
        <v>46</v>
      </c>
      <c r="AC498" s="24">
        <v>46</v>
      </c>
    </row>
    <row r="499" spans="1:29" x14ac:dyDescent="0.25">
      <c r="A499" s="15" t="s">
        <v>553</v>
      </c>
      <c r="B499" s="15" t="s">
        <v>553</v>
      </c>
      <c r="C499" s="15" t="s">
        <v>477</v>
      </c>
      <c r="D499" s="15" t="s">
        <v>302</v>
      </c>
      <c r="E499" s="15" t="s">
        <v>192</v>
      </c>
      <c r="F499" s="15" t="s">
        <v>212</v>
      </c>
      <c r="G499" s="15" t="s">
        <v>385</v>
      </c>
      <c r="H499" s="15" t="s">
        <v>176</v>
      </c>
      <c r="I499" s="15" t="s">
        <v>213</v>
      </c>
      <c r="J499" s="15" t="s">
        <v>82</v>
      </c>
      <c r="K499" s="15" t="s">
        <v>83</v>
      </c>
      <c r="L499" s="15" t="s">
        <v>345</v>
      </c>
      <c r="M499" s="27">
        <v>43646</v>
      </c>
      <c r="N499" s="27">
        <v>43769</v>
      </c>
      <c r="O499" s="51">
        <v>2019</v>
      </c>
      <c r="P499" s="27">
        <v>44104</v>
      </c>
      <c r="Q499" s="15">
        <v>2300000</v>
      </c>
      <c r="R499" s="15">
        <v>1600000</v>
      </c>
      <c r="S499" s="15" t="s">
        <v>668</v>
      </c>
      <c r="T499" s="15" t="s">
        <v>668</v>
      </c>
      <c r="U499" s="15">
        <v>2019</v>
      </c>
      <c r="V499" s="15" t="s">
        <v>748</v>
      </c>
      <c r="W499" s="15">
        <v>183</v>
      </c>
      <c r="X499" s="24">
        <v>210</v>
      </c>
      <c r="Y499" s="24">
        <v>35</v>
      </c>
      <c r="Z499" s="24">
        <v>11</v>
      </c>
      <c r="AA499" s="24">
        <v>24</v>
      </c>
      <c r="AB499" s="24">
        <v>70</v>
      </c>
      <c r="AC499" s="24">
        <v>70</v>
      </c>
    </row>
    <row r="500" spans="1:29" x14ac:dyDescent="0.25">
      <c r="A500" s="15" t="s">
        <v>553</v>
      </c>
      <c r="B500" s="15" t="s">
        <v>553</v>
      </c>
      <c r="C500" s="15" t="s">
        <v>477</v>
      </c>
      <c r="D500" s="15" t="s">
        <v>302</v>
      </c>
      <c r="E500" s="15" t="s">
        <v>192</v>
      </c>
      <c r="F500" s="15" t="s">
        <v>212</v>
      </c>
      <c r="G500" s="15" t="s">
        <v>385</v>
      </c>
      <c r="H500" s="15" t="s">
        <v>176</v>
      </c>
      <c r="I500" s="15" t="s">
        <v>213</v>
      </c>
      <c r="J500" s="15" t="s">
        <v>82</v>
      </c>
      <c r="K500" s="15" t="s">
        <v>83</v>
      </c>
      <c r="L500" s="15" t="s">
        <v>345</v>
      </c>
      <c r="M500" s="27">
        <v>43646</v>
      </c>
      <c r="N500" s="27">
        <v>43769</v>
      </c>
      <c r="O500" s="51">
        <v>2019</v>
      </c>
      <c r="P500" s="27">
        <v>44104</v>
      </c>
      <c r="Q500" s="15">
        <v>2300000</v>
      </c>
      <c r="R500" s="15">
        <v>1600000</v>
      </c>
      <c r="S500" s="15" t="s">
        <v>668</v>
      </c>
      <c r="T500" s="15" t="s">
        <v>668</v>
      </c>
      <c r="U500" s="15">
        <v>2019</v>
      </c>
      <c r="V500" s="15" t="s">
        <v>748</v>
      </c>
      <c r="W500" s="15">
        <v>184</v>
      </c>
      <c r="X500" s="24">
        <v>462</v>
      </c>
      <c r="Y500" s="24">
        <v>77</v>
      </c>
      <c r="Z500" s="24">
        <v>23</v>
      </c>
      <c r="AA500" s="24">
        <v>54</v>
      </c>
      <c r="AB500" s="24">
        <v>154</v>
      </c>
      <c r="AC500" s="24">
        <v>154</v>
      </c>
    </row>
    <row r="501" spans="1:29" x14ac:dyDescent="0.25">
      <c r="A501" s="15" t="s">
        <v>553</v>
      </c>
      <c r="B501" s="15" t="s">
        <v>553</v>
      </c>
      <c r="C501" s="15" t="s">
        <v>477</v>
      </c>
      <c r="D501" s="15" t="s">
        <v>302</v>
      </c>
      <c r="E501" s="15" t="s">
        <v>192</v>
      </c>
      <c r="F501" s="15" t="s">
        <v>212</v>
      </c>
      <c r="G501" s="15" t="s">
        <v>385</v>
      </c>
      <c r="H501" s="15" t="s">
        <v>176</v>
      </c>
      <c r="I501" s="15" t="s">
        <v>213</v>
      </c>
      <c r="J501" s="15" t="s">
        <v>82</v>
      </c>
      <c r="K501" s="15" t="s">
        <v>83</v>
      </c>
      <c r="L501" s="15" t="s">
        <v>345</v>
      </c>
      <c r="M501" s="27">
        <v>43646</v>
      </c>
      <c r="N501" s="27">
        <v>43769</v>
      </c>
      <c r="O501" s="51">
        <v>2019</v>
      </c>
      <c r="P501" s="27">
        <v>44104</v>
      </c>
      <c r="Q501" s="15">
        <v>2300000</v>
      </c>
      <c r="R501" s="15">
        <v>1600000</v>
      </c>
      <c r="S501" s="15" t="s">
        <v>668</v>
      </c>
      <c r="T501" s="15" t="s">
        <v>668</v>
      </c>
      <c r="U501" s="15">
        <v>2019</v>
      </c>
      <c r="V501" s="15" t="s">
        <v>748</v>
      </c>
      <c r="W501" s="15">
        <v>185</v>
      </c>
      <c r="X501" s="24">
        <v>210</v>
      </c>
      <c r="Y501" s="24">
        <v>35</v>
      </c>
      <c r="Z501" s="24">
        <v>11</v>
      </c>
      <c r="AA501" s="24">
        <v>24</v>
      </c>
      <c r="AB501" s="24">
        <v>70</v>
      </c>
      <c r="AC501" s="24">
        <v>70</v>
      </c>
    </row>
    <row r="502" spans="1:29" x14ac:dyDescent="0.25">
      <c r="A502" s="15" t="s">
        <v>553</v>
      </c>
      <c r="B502" s="15" t="s">
        <v>553</v>
      </c>
      <c r="C502" s="15" t="s">
        <v>477</v>
      </c>
      <c r="D502" s="15" t="s">
        <v>302</v>
      </c>
      <c r="E502" s="15" t="s">
        <v>192</v>
      </c>
      <c r="F502" s="15" t="s">
        <v>212</v>
      </c>
      <c r="G502" s="15" t="s">
        <v>385</v>
      </c>
      <c r="H502" s="15" t="s">
        <v>176</v>
      </c>
      <c r="I502" s="15" t="s">
        <v>213</v>
      </c>
      <c r="J502" s="15" t="s">
        <v>82</v>
      </c>
      <c r="K502" s="15" t="s">
        <v>83</v>
      </c>
      <c r="L502" s="15" t="s">
        <v>345</v>
      </c>
      <c r="M502" s="27">
        <v>43646</v>
      </c>
      <c r="N502" s="27">
        <v>43769</v>
      </c>
      <c r="O502" s="51">
        <v>2019</v>
      </c>
      <c r="P502" s="27">
        <v>44104</v>
      </c>
      <c r="Q502" s="15">
        <v>2300000</v>
      </c>
      <c r="R502" s="15">
        <v>1600000</v>
      </c>
      <c r="S502" s="15" t="s">
        <v>668</v>
      </c>
      <c r="T502" s="15" t="s">
        <v>668</v>
      </c>
      <c r="U502" s="15">
        <v>2019</v>
      </c>
      <c r="V502" s="15" t="s">
        <v>748</v>
      </c>
      <c r="W502" s="15">
        <v>186</v>
      </c>
      <c r="X502" s="24">
        <v>372</v>
      </c>
      <c r="Y502" s="24">
        <v>62</v>
      </c>
      <c r="Z502" s="24">
        <v>19</v>
      </c>
      <c r="AA502" s="24">
        <v>43</v>
      </c>
      <c r="AB502" s="24">
        <v>124</v>
      </c>
      <c r="AC502" s="24">
        <v>124</v>
      </c>
    </row>
    <row r="503" spans="1:29" x14ac:dyDescent="0.25">
      <c r="A503" s="15" t="s">
        <v>553</v>
      </c>
      <c r="B503" s="15" t="s">
        <v>553</v>
      </c>
      <c r="C503" s="15" t="s">
        <v>477</v>
      </c>
      <c r="D503" s="15" t="s">
        <v>302</v>
      </c>
      <c r="E503" s="15" t="s">
        <v>192</v>
      </c>
      <c r="F503" s="15" t="s">
        <v>212</v>
      </c>
      <c r="G503" s="15" t="s">
        <v>385</v>
      </c>
      <c r="H503" s="15" t="s">
        <v>176</v>
      </c>
      <c r="I503" s="15" t="s">
        <v>213</v>
      </c>
      <c r="J503" s="15" t="s">
        <v>82</v>
      </c>
      <c r="K503" s="15" t="s">
        <v>83</v>
      </c>
      <c r="L503" s="15" t="s">
        <v>345</v>
      </c>
      <c r="M503" s="27">
        <v>43646</v>
      </c>
      <c r="N503" s="27">
        <v>43769</v>
      </c>
      <c r="O503" s="51">
        <v>2019</v>
      </c>
      <c r="P503" s="27">
        <v>44104</v>
      </c>
      <c r="Q503" s="15">
        <v>2300000</v>
      </c>
      <c r="R503" s="15">
        <v>1600000</v>
      </c>
      <c r="S503" s="15" t="s">
        <v>668</v>
      </c>
      <c r="T503" s="15" t="s">
        <v>668</v>
      </c>
      <c r="U503" s="15">
        <v>2019</v>
      </c>
      <c r="V503" s="15" t="s">
        <v>748</v>
      </c>
      <c r="W503" s="15">
        <v>187</v>
      </c>
      <c r="X503" s="24">
        <v>516</v>
      </c>
      <c r="Y503" s="24">
        <v>86</v>
      </c>
      <c r="Z503" s="24">
        <v>26</v>
      </c>
      <c r="AA503" s="24">
        <v>60</v>
      </c>
      <c r="AB503" s="24">
        <v>172</v>
      </c>
      <c r="AC503" s="24">
        <v>172</v>
      </c>
    </row>
    <row r="504" spans="1:29" x14ac:dyDescent="0.25">
      <c r="A504" s="15" t="s">
        <v>553</v>
      </c>
      <c r="B504" s="15" t="s">
        <v>553</v>
      </c>
      <c r="C504" s="15" t="s">
        <v>477</v>
      </c>
      <c r="D504" s="15" t="s">
        <v>302</v>
      </c>
      <c r="E504" s="15" t="s">
        <v>192</v>
      </c>
      <c r="F504" s="15" t="s">
        <v>212</v>
      </c>
      <c r="G504" s="15" t="s">
        <v>385</v>
      </c>
      <c r="H504" s="15" t="s">
        <v>176</v>
      </c>
      <c r="I504" s="15" t="s">
        <v>213</v>
      </c>
      <c r="J504" s="15" t="s">
        <v>82</v>
      </c>
      <c r="K504" s="15" t="s">
        <v>83</v>
      </c>
      <c r="L504" s="15" t="s">
        <v>345</v>
      </c>
      <c r="M504" s="27">
        <v>43646</v>
      </c>
      <c r="N504" s="27">
        <v>43769</v>
      </c>
      <c r="O504" s="51">
        <v>2019</v>
      </c>
      <c r="P504" s="27">
        <v>44104</v>
      </c>
      <c r="Q504" s="15">
        <v>2300000</v>
      </c>
      <c r="R504" s="15">
        <v>1600000</v>
      </c>
      <c r="S504" s="15" t="s">
        <v>668</v>
      </c>
      <c r="T504" s="15" t="s">
        <v>668</v>
      </c>
      <c r="U504" s="15">
        <v>2019</v>
      </c>
      <c r="V504" s="15" t="s">
        <v>748</v>
      </c>
      <c r="W504" s="15">
        <v>188</v>
      </c>
      <c r="X504" s="24">
        <v>180</v>
      </c>
      <c r="Y504" s="24">
        <v>30</v>
      </c>
      <c r="Z504" s="24">
        <v>9</v>
      </c>
      <c r="AA504" s="24">
        <v>21</v>
      </c>
      <c r="AB504" s="24">
        <v>60</v>
      </c>
      <c r="AC504" s="24">
        <v>60</v>
      </c>
    </row>
    <row r="505" spans="1:29" x14ac:dyDescent="0.25">
      <c r="A505" s="15" t="s">
        <v>553</v>
      </c>
      <c r="B505" s="15" t="s">
        <v>553</v>
      </c>
      <c r="C505" s="15" t="s">
        <v>477</v>
      </c>
      <c r="D505" s="15" t="s">
        <v>302</v>
      </c>
      <c r="E505" s="15" t="s">
        <v>192</v>
      </c>
      <c r="F505" s="15" t="s">
        <v>212</v>
      </c>
      <c r="G505" s="15" t="s">
        <v>385</v>
      </c>
      <c r="H505" s="15" t="s">
        <v>176</v>
      </c>
      <c r="I505" s="15" t="s">
        <v>213</v>
      </c>
      <c r="J505" s="15" t="s">
        <v>82</v>
      </c>
      <c r="K505" s="15" t="s">
        <v>83</v>
      </c>
      <c r="L505" s="15" t="s">
        <v>345</v>
      </c>
      <c r="M505" s="27">
        <v>43646</v>
      </c>
      <c r="N505" s="27">
        <v>43769</v>
      </c>
      <c r="O505" s="51">
        <v>2019</v>
      </c>
      <c r="P505" s="27">
        <v>44104</v>
      </c>
      <c r="Q505" s="15">
        <v>2300000</v>
      </c>
      <c r="R505" s="15">
        <v>1600000</v>
      </c>
      <c r="S505" s="15" t="s">
        <v>668</v>
      </c>
      <c r="T505" s="15" t="s">
        <v>668</v>
      </c>
      <c r="U505" s="15">
        <v>2019</v>
      </c>
      <c r="V505" s="15" t="s">
        <v>748</v>
      </c>
      <c r="W505" s="15">
        <v>189</v>
      </c>
      <c r="X505" s="24">
        <v>300</v>
      </c>
      <c r="Y505" s="24">
        <v>50</v>
      </c>
      <c r="Z505" s="24">
        <v>15</v>
      </c>
      <c r="AA505" s="24">
        <v>35</v>
      </c>
      <c r="AB505" s="24">
        <v>100</v>
      </c>
      <c r="AC505" s="24">
        <v>100</v>
      </c>
    </row>
    <row r="506" spans="1:29" x14ac:dyDescent="0.25">
      <c r="A506" s="15" t="s">
        <v>553</v>
      </c>
      <c r="B506" s="15" t="s">
        <v>553</v>
      </c>
      <c r="C506" s="15" t="s">
        <v>477</v>
      </c>
      <c r="D506" s="15" t="s">
        <v>302</v>
      </c>
      <c r="E506" s="15" t="s">
        <v>192</v>
      </c>
      <c r="F506" s="15" t="s">
        <v>212</v>
      </c>
      <c r="G506" s="15" t="s">
        <v>385</v>
      </c>
      <c r="H506" s="15" t="s">
        <v>176</v>
      </c>
      <c r="I506" s="15" t="s">
        <v>213</v>
      </c>
      <c r="J506" s="15" t="s">
        <v>82</v>
      </c>
      <c r="K506" s="15" t="s">
        <v>83</v>
      </c>
      <c r="L506" s="15" t="s">
        <v>345</v>
      </c>
      <c r="M506" s="27">
        <v>43646</v>
      </c>
      <c r="N506" s="27">
        <v>43769</v>
      </c>
      <c r="O506" s="51">
        <v>2019</v>
      </c>
      <c r="P506" s="27">
        <v>44104</v>
      </c>
      <c r="Q506" s="15">
        <v>2300000</v>
      </c>
      <c r="R506" s="15">
        <v>1600000</v>
      </c>
      <c r="S506" s="15" t="s">
        <v>668</v>
      </c>
      <c r="T506" s="15" t="s">
        <v>668</v>
      </c>
      <c r="U506" s="15">
        <v>2019</v>
      </c>
      <c r="V506" s="15" t="s">
        <v>748</v>
      </c>
      <c r="W506" s="15">
        <v>190</v>
      </c>
      <c r="X506" s="24">
        <v>534</v>
      </c>
      <c r="Y506" s="24">
        <v>89</v>
      </c>
      <c r="Z506" s="24">
        <v>27</v>
      </c>
      <c r="AA506" s="24">
        <v>62</v>
      </c>
      <c r="AB506" s="24">
        <v>178</v>
      </c>
      <c r="AC506" s="24">
        <v>178</v>
      </c>
    </row>
    <row r="507" spans="1:29" x14ac:dyDescent="0.25">
      <c r="A507" s="15" t="s">
        <v>553</v>
      </c>
      <c r="B507" s="15" t="s">
        <v>553</v>
      </c>
      <c r="C507" s="15" t="s">
        <v>477</v>
      </c>
      <c r="D507" s="15" t="s">
        <v>302</v>
      </c>
      <c r="E507" s="15" t="s">
        <v>192</v>
      </c>
      <c r="F507" s="15" t="s">
        <v>212</v>
      </c>
      <c r="G507" s="15" t="s">
        <v>387</v>
      </c>
      <c r="H507" s="15" t="s">
        <v>176</v>
      </c>
      <c r="I507" s="15" t="s">
        <v>213</v>
      </c>
      <c r="J507" s="15" t="s">
        <v>82</v>
      </c>
      <c r="K507" s="15" t="s">
        <v>83</v>
      </c>
      <c r="L507" s="15" t="s">
        <v>345</v>
      </c>
      <c r="M507" s="27">
        <v>43646</v>
      </c>
      <c r="N507" s="27">
        <v>43769</v>
      </c>
      <c r="O507" s="51">
        <v>2019</v>
      </c>
      <c r="P507" s="27">
        <v>44104</v>
      </c>
      <c r="Q507" s="15">
        <v>2300000</v>
      </c>
      <c r="R507" s="15">
        <v>1600000</v>
      </c>
      <c r="S507" s="15" t="s">
        <v>668</v>
      </c>
      <c r="T507" s="15" t="s">
        <v>668</v>
      </c>
      <c r="U507" s="15">
        <v>2019</v>
      </c>
      <c r="V507" s="15" t="s">
        <v>748</v>
      </c>
      <c r="W507" s="15">
        <v>191</v>
      </c>
      <c r="X507" s="24">
        <v>1170</v>
      </c>
      <c r="Y507" s="24">
        <v>195</v>
      </c>
      <c r="Z507" s="24">
        <v>59</v>
      </c>
      <c r="AA507" s="24">
        <v>136</v>
      </c>
      <c r="AB507" s="24">
        <v>390</v>
      </c>
      <c r="AC507" s="24">
        <v>390</v>
      </c>
    </row>
    <row r="508" spans="1:29" x14ac:dyDescent="0.25">
      <c r="A508" s="15" t="s">
        <v>553</v>
      </c>
      <c r="B508" s="15" t="s">
        <v>553</v>
      </c>
      <c r="C508" s="15" t="s">
        <v>477</v>
      </c>
      <c r="D508" s="15" t="s">
        <v>302</v>
      </c>
      <c r="E508" s="15" t="s">
        <v>192</v>
      </c>
      <c r="F508" s="15" t="s">
        <v>212</v>
      </c>
      <c r="G508" s="15" t="s">
        <v>387</v>
      </c>
      <c r="H508" s="15" t="s">
        <v>176</v>
      </c>
      <c r="I508" s="15" t="s">
        <v>213</v>
      </c>
      <c r="J508" s="15" t="s">
        <v>82</v>
      </c>
      <c r="K508" s="15" t="s">
        <v>83</v>
      </c>
      <c r="L508" s="15" t="s">
        <v>345</v>
      </c>
      <c r="M508" s="27">
        <v>43646</v>
      </c>
      <c r="N508" s="27">
        <v>43769</v>
      </c>
      <c r="O508" s="51">
        <v>2019</v>
      </c>
      <c r="P508" s="27">
        <v>44104</v>
      </c>
      <c r="Q508" s="15">
        <v>2300000</v>
      </c>
      <c r="R508" s="15">
        <v>1600000</v>
      </c>
      <c r="S508" s="15" t="s">
        <v>668</v>
      </c>
      <c r="T508" s="15" t="s">
        <v>668</v>
      </c>
      <c r="U508" s="15">
        <v>2019</v>
      </c>
      <c r="V508" s="15" t="s">
        <v>748</v>
      </c>
      <c r="W508" s="15">
        <v>192</v>
      </c>
      <c r="X508" s="24">
        <v>966</v>
      </c>
      <c r="Y508" s="24">
        <v>161</v>
      </c>
      <c r="Z508" s="24">
        <v>201</v>
      </c>
      <c r="AA508" s="24">
        <v>195</v>
      </c>
      <c r="AB508" s="24">
        <v>288</v>
      </c>
      <c r="AC508" s="24">
        <v>288</v>
      </c>
    </row>
    <row r="509" spans="1:29" x14ac:dyDescent="0.25">
      <c r="A509" s="15" t="s">
        <v>553</v>
      </c>
      <c r="B509" s="15" t="s">
        <v>553</v>
      </c>
      <c r="C509" s="15" t="s">
        <v>477</v>
      </c>
      <c r="D509" s="15" t="s">
        <v>702</v>
      </c>
      <c r="E509" s="15" t="s">
        <v>191</v>
      </c>
      <c r="F509" s="15" t="s">
        <v>212</v>
      </c>
      <c r="G509" s="15" t="s">
        <v>384</v>
      </c>
      <c r="H509" s="15" t="s">
        <v>176</v>
      </c>
      <c r="I509" s="15" t="s">
        <v>213</v>
      </c>
      <c r="J509" s="15" t="s">
        <v>56</v>
      </c>
      <c r="K509" s="15" t="s">
        <v>57</v>
      </c>
      <c r="L509" s="15" t="s">
        <v>345</v>
      </c>
      <c r="M509" s="27">
        <v>43799</v>
      </c>
      <c r="N509" s="27">
        <v>43799</v>
      </c>
      <c r="O509" s="51">
        <v>2019</v>
      </c>
      <c r="P509" s="27">
        <v>44104</v>
      </c>
      <c r="Q509" s="15">
        <v>2300000</v>
      </c>
      <c r="R509" s="15">
        <v>1600000</v>
      </c>
      <c r="S509" s="15" t="s">
        <v>668</v>
      </c>
      <c r="T509" s="15" t="s">
        <v>668</v>
      </c>
      <c r="U509" s="15">
        <v>2019</v>
      </c>
      <c r="V509" s="15" t="s">
        <v>748</v>
      </c>
      <c r="W509" s="15">
        <v>203</v>
      </c>
      <c r="X509" s="24">
        <v>12000</v>
      </c>
      <c r="Y509" s="24">
        <v>2000</v>
      </c>
      <c r="Z509" s="24">
        <v>2497</v>
      </c>
      <c r="AA509" s="24">
        <v>2421</v>
      </c>
      <c r="AB509" s="24">
        <v>3578</v>
      </c>
      <c r="AC509" s="24">
        <v>3578</v>
      </c>
    </row>
    <row r="510" spans="1:29" x14ac:dyDescent="0.25">
      <c r="A510" s="15" t="s">
        <v>553</v>
      </c>
      <c r="B510" s="15" t="s">
        <v>553</v>
      </c>
      <c r="C510" s="15" t="s">
        <v>477</v>
      </c>
      <c r="D510" s="15" t="s">
        <v>702</v>
      </c>
      <c r="E510" s="15" t="s">
        <v>191</v>
      </c>
      <c r="F510" s="15" t="s">
        <v>280</v>
      </c>
      <c r="G510" s="15" t="s">
        <v>384</v>
      </c>
      <c r="H510" s="15" t="s">
        <v>176</v>
      </c>
      <c r="I510" s="15" t="s">
        <v>213</v>
      </c>
      <c r="J510" s="15" t="s">
        <v>56</v>
      </c>
      <c r="K510" s="15" t="s">
        <v>57</v>
      </c>
      <c r="L510" s="15" t="s">
        <v>345</v>
      </c>
      <c r="M510" s="27">
        <v>43799</v>
      </c>
      <c r="N510" s="27">
        <v>44196</v>
      </c>
      <c r="O510" s="51">
        <v>2020</v>
      </c>
      <c r="P510" s="27">
        <v>44104</v>
      </c>
      <c r="Q510" s="15">
        <v>2200000</v>
      </c>
      <c r="R510" s="15">
        <v>1400000</v>
      </c>
      <c r="S510" s="15" t="s">
        <v>668</v>
      </c>
      <c r="T510" s="15" t="s">
        <v>668</v>
      </c>
      <c r="U510" s="15">
        <v>2020</v>
      </c>
      <c r="V510" s="15" t="s">
        <v>748</v>
      </c>
      <c r="W510" s="15">
        <v>571</v>
      </c>
      <c r="X510" s="24">
        <v>20400</v>
      </c>
      <c r="Y510" s="24">
        <v>3400</v>
      </c>
      <c r="Z510" s="24">
        <v>4028</v>
      </c>
      <c r="AA510" s="24">
        <v>3510</v>
      </c>
      <c r="AB510" s="24">
        <v>6873</v>
      </c>
      <c r="AC510" s="24">
        <v>6873</v>
      </c>
    </row>
    <row r="511" spans="1:29" x14ac:dyDescent="0.25">
      <c r="A511" s="15" t="s">
        <v>706</v>
      </c>
      <c r="B511" s="15" t="s">
        <v>707</v>
      </c>
      <c r="C511" s="15" t="s">
        <v>477</v>
      </c>
      <c r="D511" s="15" t="s">
        <v>709</v>
      </c>
      <c r="E511" s="15" t="s">
        <v>191</v>
      </c>
      <c r="F511" s="15" t="s">
        <v>212</v>
      </c>
      <c r="G511" s="15" t="s">
        <v>384</v>
      </c>
      <c r="H511" s="15" t="s">
        <v>176</v>
      </c>
      <c r="I511" s="15" t="s">
        <v>463</v>
      </c>
      <c r="J511" s="15" t="s">
        <v>88</v>
      </c>
      <c r="K511" s="15" t="s">
        <v>66</v>
      </c>
      <c r="L511" s="15" t="s">
        <v>345</v>
      </c>
      <c r="M511" s="27">
        <v>43799</v>
      </c>
      <c r="N511" s="27">
        <v>43799</v>
      </c>
      <c r="O511" s="51">
        <v>2019</v>
      </c>
      <c r="P511" s="27">
        <v>44104</v>
      </c>
      <c r="Q511" s="15">
        <v>2300000</v>
      </c>
      <c r="R511" s="15">
        <v>1600000</v>
      </c>
      <c r="S511" s="15" t="s">
        <v>668</v>
      </c>
      <c r="T511" s="15" t="s">
        <v>668</v>
      </c>
      <c r="U511" s="15">
        <v>2019</v>
      </c>
      <c r="V511" s="15" t="s">
        <v>748</v>
      </c>
      <c r="W511" s="15">
        <v>204</v>
      </c>
      <c r="X511" s="24">
        <v>6000</v>
      </c>
      <c r="Y511" s="24">
        <v>1000</v>
      </c>
      <c r="Z511" s="24">
        <v>1249</v>
      </c>
      <c r="AA511" s="24">
        <v>1210</v>
      </c>
      <c r="AB511" s="24">
        <v>1789</v>
      </c>
      <c r="AC511" s="24">
        <v>1789</v>
      </c>
    </row>
    <row r="512" spans="1:29" x14ac:dyDescent="0.25">
      <c r="A512" s="15" t="s">
        <v>722</v>
      </c>
      <c r="B512" s="15" t="s">
        <v>722</v>
      </c>
      <c r="C512" s="15" t="s">
        <v>479</v>
      </c>
      <c r="D512" s="15" t="s">
        <v>219</v>
      </c>
      <c r="E512" s="15" t="s">
        <v>380</v>
      </c>
      <c r="F512" s="15" t="s">
        <v>212</v>
      </c>
      <c r="G512" s="15" t="s">
        <v>384</v>
      </c>
      <c r="H512" s="15" t="s">
        <v>177</v>
      </c>
      <c r="I512" s="15" t="s">
        <v>213</v>
      </c>
      <c r="J512" s="15" t="s">
        <v>51</v>
      </c>
      <c r="K512" s="15" t="s">
        <v>51</v>
      </c>
      <c r="L512" s="15" t="s">
        <v>345</v>
      </c>
      <c r="M512" s="27">
        <v>43982</v>
      </c>
      <c r="N512" s="27">
        <v>44012</v>
      </c>
      <c r="O512" s="51">
        <v>2020</v>
      </c>
      <c r="P512" s="27">
        <v>44104</v>
      </c>
      <c r="Q512" s="15">
        <v>2200000</v>
      </c>
      <c r="R512" s="15">
        <v>1400000</v>
      </c>
      <c r="S512" s="15" t="s">
        <v>201</v>
      </c>
      <c r="T512" s="15" t="s">
        <v>201</v>
      </c>
      <c r="U512" s="15">
        <v>2020</v>
      </c>
      <c r="V512" s="15" t="s">
        <v>747</v>
      </c>
      <c r="W512" s="15">
        <v>365</v>
      </c>
      <c r="X512" s="24">
        <v>7830</v>
      </c>
      <c r="Y512" s="24">
        <v>1305</v>
      </c>
      <c r="Z512" s="24">
        <v>1388</v>
      </c>
      <c r="AA512" s="24">
        <v>1301</v>
      </c>
      <c r="AB512" s="24">
        <v>2653</v>
      </c>
      <c r="AC512" s="24">
        <v>2653</v>
      </c>
    </row>
    <row r="513" spans="1:29" x14ac:dyDescent="0.25">
      <c r="A513" s="15" t="s">
        <v>722</v>
      </c>
      <c r="B513" s="15" t="s">
        <v>722</v>
      </c>
      <c r="C513" s="15" t="s">
        <v>479</v>
      </c>
      <c r="D513" s="15" t="s">
        <v>219</v>
      </c>
      <c r="E513" s="15" t="s">
        <v>380</v>
      </c>
      <c r="F513" s="15" t="s">
        <v>212</v>
      </c>
      <c r="G513" s="15" t="s">
        <v>384</v>
      </c>
      <c r="H513" s="15" t="s">
        <v>177</v>
      </c>
      <c r="I513" s="15" t="s">
        <v>213</v>
      </c>
      <c r="J513" s="15" t="s">
        <v>51</v>
      </c>
      <c r="K513" s="15" t="s">
        <v>51</v>
      </c>
      <c r="L513" s="15" t="s">
        <v>345</v>
      </c>
      <c r="M513" s="27">
        <v>44104</v>
      </c>
      <c r="N513" s="27">
        <v>44104</v>
      </c>
      <c r="O513" s="51">
        <v>2020</v>
      </c>
      <c r="P513" s="27">
        <v>44104</v>
      </c>
      <c r="Q513" s="15">
        <v>2200000</v>
      </c>
      <c r="R513" s="15">
        <v>1400000</v>
      </c>
      <c r="S513" s="15" t="s">
        <v>202</v>
      </c>
      <c r="T513" s="15" t="s">
        <v>202</v>
      </c>
      <c r="U513" s="15">
        <v>2020</v>
      </c>
      <c r="V513" s="15" t="s">
        <v>747</v>
      </c>
      <c r="W513" s="15">
        <v>372</v>
      </c>
      <c r="X513" s="24">
        <v>615</v>
      </c>
      <c r="Y513" s="24">
        <v>98</v>
      </c>
      <c r="Z513" s="24">
        <v>109</v>
      </c>
      <c r="AA513" s="24">
        <v>102</v>
      </c>
      <c r="AB513" s="24">
        <v>208</v>
      </c>
      <c r="AC513" s="24">
        <v>208</v>
      </c>
    </row>
    <row r="514" spans="1:29" x14ac:dyDescent="0.25">
      <c r="A514" s="15" t="s">
        <v>722</v>
      </c>
      <c r="B514" s="15" t="s">
        <v>722</v>
      </c>
      <c r="C514" s="15" t="s">
        <v>479</v>
      </c>
      <c r="D514" s="15" t="s">
        <v>219</v>
      </c>
      <c r="E514" s="15" t="s">
        <v>380</v>
      </c>
      <c r="F514" s="15" t="s">
        <v>212</v>
      </c>
      <c r="G514" s="15" t="s">
        <v>384</v>
      </c>
      <c r="H514" s="15" t="s">
        <v>177</v>
      </c>
      <c r="I514" s="15" t="s">
        <v>213</v>
      </c>
      <c r="J514" s="15" t="s">
        <v>51</v>
      </c>
      <c r="K514" s="15" t="s">
        <v>51</v>
      </c>
      <c r="L514" s="15" t="s">
        <v>345</v>
      </c>
      <c r="M514" s="27">
        <v>44104</v>
      </c>
      <c r="N514" s="27">
        <v>44104</v>
      </c>
      <c r="O514" s="51">
        <v>2020</v>
      </c>
      <c r="P514" s="27">
        <v>44104</v>
      </c>
      <c r="Q514" s="15">
        <v>2200000</v>
      </c>
      <c r="R514" s="15">
        <v>1400000</v>
      </c>
      <c r="S514" s="15" t="s">
        <v>202</v>
      </c>
      <c r="T514" s="15" t="s">
        <v>202</v>
      </c>
      <c r="U514" s="15">
        <v>2020</v>
      </c>
      <c r="V514" s="15" t="s">
        <v>747</v>
      </c>
      <c r="W514" s="15">
        <v>373</v>
      </c>
      <c r="X514" s="24">
        <v>532</v>
      </c>
      <c r="Y514" s="24">
        <v>90</v>
      </c>
      <c r="Z514" s="24">
        <v>94</v>
      </c>
      <c r="AA514" s="24">
        <v>88</v>
      </c>
      <c r="AB514" s="24">
        <v>180</v>
      </c>
      <c r="AC514" s="24">
        <v>180</v>
      </c>
    </row>
    <row r="515" spans="1:29" x14ac:dyDescent="0.25">
      <c r="A515" s="15" t="s">
        <v>722</v>
      </c>
      <c r="B515" s="15" t="s">
        <v>722</v>
      </c>
      <c r="C515" s="15" t="s">
        <v>479</v>
      </c>
      <c r="D515" s="15" t="s">
        <v>219</v>
      </c>
      <c r="E515" s="15" t="s">
        <v>380</v>
      </c>
      <c r="F515" s="15" t="s">
        <v>212</v>
      </c>
      <c r="G515" s="15" t="s">
        <v>384</v>
      </c>
      <c r="H515" s="15" t="s">
        <v>177</v>
      </c>
      <c r="I515" s="15" t="s">
        <v>213</v>
      </c>
      <c r="J515" s="15" t="s">
        <v>51</v>
      </c>
      <c r="K515" s="15" t="s">
        <v>51</v>
      </c>
      <c r="L515" s="15" t="s">
        <v>345</v>
      </c>
      <c r="M515" s="27">
        <v>44104</v>
      </c>
      <c r="N515" s="27">
        <v>44104</v>
      </c>
      <c r="O515" s="51">
        <v>2020</v>
      </c>
      <c r="P515" s="27">
        <v>44104</v>
      </c>
      <c r="Q515" s="15">
        <v>2200000</v>
      </c>
      <c r="R515" s="15">
        <v>1400000</v>
      </c>
      <c r="S515" s="15" t="s">
        <v>202</v>
      </c>
      <c r="T515" s="15" t="s">
        <v>202</v>
      </c>
      <c r="U515" s="15">
        <v>2020</v>
      </c>
      <c r="V515" s="15" t="s">
        <v>747</v>
      </c>
      <c r="W515" s="15">
        <v>374</v>
      </c>
      <c r="X515" s="24">
        <v>581</v>
      </c>
      <c r="Y515" s="24">
        <v>86</v>
      </c>
      <c r="Z515" s="24">
        <v>103</v>
      </c>
      <c r="AA515" s="24">
        <v>97</v>
      </c>
      <c r="AB515" s="24">
        <v>197</v>
      </c>
      <c r="AC515" s="24">
        <v>197</v>
      </c>
    </row>
    <row r="516" spans="1:29" x14ac:dyDescent="0.25">
      <c r="A516" s="15" t="s">
        <v>722</v>
      </c>
      <c r="B516" s="15" t="s">
        <v>722</v>
      </c>
      <c r="C516" s="15" t="s">
        <v>479</v>
      </c>
      <c r="D516" s="15" t="s">
        <v>219</v>
      </c>
      <c r="E516" s="15" t="s">
        <v>380</v>
      </c>
      <c r="F516" s="15" t="s">
        <v>212</v>
      </c>
      <c r="G516" s="15" t="s">
        <v>384</v>
      </c>
      <c r="H516" s="15" t="s">
        <v>177</v>
      </c>
      <c r="I516" s="15" t="s">
        <v>213</v>
      </c>
      <c r="J516" s="15" t="s">
        <v>51</v>
      </c>
      <c r="K516" s="15" t="s">
        <v>51</v>
      </c>
      <c r="L516" s="15" t="s">
        <v>345</v>
      </c>
      <c r="M516" s="27">
        <v>44104</v>
      </c>
      <c r="N516" s="27">
        <v>44104</v>
      </c>
      <c r="O516" s="51">
        <v>2020</v>
      </c>
      <c r="P516" s="27">
        <v>44104</v>
      </c>
      <c r="Q516" s="15">
        <v>2200000</v>
      </c>
      <c r="R516" s="15">
        <v>1400000</v>
      </c>
      <c r="S516" s="15" t="s">
        <v>202</v>
      </c>
      <c r="T516" s="15" t="s">
        <v>202</v>
      </c>
      <c r="U516" s="15">
        <v>2020</v>
      </c>
      <c r="V516" s="15" t="s">
        <v>747</v>
      </c>
      <c r="W516" s="15">
        <v>375</v>
      </c>
      <c r="X516" s="24">
        <v>2925</v>
      </c>
      <c r="Y516" s="24">
        <v>469</v>
      </c>
      <c r="Z516" s="24">
        <v>518</v>
      </c>
      <c r="AA516" s="24">
        <v>486</v>
      </c>
      <c r="AB516" s="24">
        <v>991</v>
      </c>
      <c r="AC516" s="24">
        <v>991</v>
      </c>
    </row>
    <row r="517" spans="1:29" x14ac:dyDescent="0.25">
      <c r="A517" s="15" t="s">
        <v>722</v>
      </c>
      <c r="B517" s="15" t="s">
        <v>722</v>
      </c>
      <c r="C517" s="15" t="s">
        <v>479</v>
      </c>
      <c r="D517" s="15" t="s">
        <v>219</v>
      </c>
      <c r="E517" s="15" t="s">
        <v>380</v>
      </c>
      <c r="F517" s="15" t="s">
        <v>212</v>
      </c>
      <c r="G517" s="15" t="s">
        <v>384</v>
      </c>
      <c r="H517" s="15" t="s">
        <v>177</v>
      </c>
      <c r="I517" s="15" t="s">
        <v>213</v>
      </c>
      <c r="J517" s="15" t="s">
        <v>51</v>
      </c>
      <c r="K517" s="15" t="s">
        <v>51</v>
      </c>
      <c r="L517" s="15" t="s">
        <v>345</v>
      </c>
      <c r="M517" s="27">
        <v>44043</v>
      </c>
      <c r="N517" s="27">
        <v>44043</v>
      </c>
      <c r="O517" s="51">
        <v>2020</v>
      </c>
      <c r="P517" s="27">
        <v>44104</v>
      </c>
      <c r="Q517" s="15">
        <v>2200000</v>
      </c>
      <c r="R517" s="15">
        <v>1400000</v>
      </c>
      <c r="S517" s="15" t="s">
        <v>202</v>
      </c>
      <c r="T517" s="15" t="s">
        <v>202</v>
      </c>
      <c r="U517" s="15">
        <v>2020</v>
      </c>
      <c r="V517" s="15" t="s">
        <v>747</v>
      </c>
      <c r="W517" s="15">
        <v>368</v>
      </c>
      <c r="X517" s="24">
        <v>3180</v>
      </c>
      <c r="Y517" s="24">
        <v>530</v>
      </c>
      <c r="Z517" s="24">
        <v>564</v>
      </c>
      <c r="AA517" s="24">
        <v>529</v>
      </c>
      <c r="AB517" s="24">
        <v>1077</v>
      </c>
      <c r="AC517" s="24">
        <v>1077</v>
      </c>
    </row>
    <row r="518" spans="1:29" x14ac:dyDescent="0.25">
      <c r="A518" s="15" t="s">
        <v>722</v>
      </c>
      <c r="B518" s="15" t="s">
        <v>722</v>
      </c>
      <c r="C518" s="15" t="s">
        <v>479</v>
      </c>
      <c r="D518" s="15" t="s">
        <v>219</v>
      </c>
      <c r="E518" s="15" t="s">
        <v>380</v>
      </c>
      <c r="F518" s="15" t="s">
        <v>212</v>
      </c>
      <c r="G518" s="15" t="s">
        <v>384</v>
      </c>
      <c r="H518" s="15" t="s">
        <v>177</v>
      </c>
      <c r="I518" s="15" t="s">
        <v>213</v>
      </c>
      <c r="J518" s="15" t="s">
        <v>51</v>
      </c>
      <c r="K518" s="15" t="s">
        <v>51</v>
      </c>
      <c r="L518" s="15" t="s">
        <v>345</v>
      </c>
      <c r="M518" s="27">
        <v>44043</v>
      </c>
      <c r="N518" s="27">
        <v>44043</v>
      </c>
      <c r="O518" s="51">
        <v>2020</v>
      </c>
      <c r="P518" s="27">
        <v>44104</v>
      </c>
      <c r="Q518" s="15">
        <v>2200000</v>
      </c>
      <c r="R518" s="15">
        <v>1400000</v>
      </c>
      <c r="S518" s="15" t="s">
        <v>202</v>
      </c>
      <c r="T518" s="15" t="s">
        <v>202</v>
      </c>
      <c r="U518" s="15">
        <v>2020</v>
      </c>
      <c r="V518" s="15" t="s">
        <v>747</v>
      </c>
      <c r="W518" s="15">
        <v>369</v>
      </c>
      <c r="X518" s="24">
        <v>1254</v>
      </c>
      <c r="Y518" s="24">
        <v>209</v>
      </c>
      <c r="Z518" s="24">
        <v>222</v>
      </c>
      <c r="AA518" s="24">
        <v>208</v>
      </c>
      <c r="AB518" s="24">
        <v>425</v>
      </c>
      <c r="AC518" s="24">
        <v>425</v>
      </c>
    </row>
    <row r="519" spans="1:29" x14ac:dyDescent="0.25">
      <c r="A519" s="15" t="s">
        <v>722</v>
      </c>
      <c r="B519" s="15" t="s">
        <v>722</v>
      </c>
      <c r="C519" s="15" t="s">
        <v>477</v>
      </c>
      <c r="D519" s="15" t="s">
        <v>219</v>
      </c>
      <c r="E519" s="15" t="s">
        <v>380</v>
      </c>
      <c r="F519" s="15" t="s">
        <v>212</v>
      </c>
      <c r="G519" s="15" t="s">
        <v>384</v>
      </c>
      <c r="H519" s="15" t="s">
        <v>177</v>
      </c>
      <c r="I519" s="15" t="s">
        <v>213</v>
      </c>
      <c r="J519" s="15" t="s">
        <v>51</v>
      </c>
      <c r="K519" s="15" t="s">
        <v>51</v>
      </c>
      <c r="L519" s="15" t="s">
        <v>345</v>
      </c>
      <c r="M519" s="27">
        <v>43982</v>
      </c>
      <c r="N519" s="27">
        <v>44012</v>
      </c>
      <c r="O519" s="51">
        <v>2020</v>
      </c>
      <c r="P519" s="27">
        <v>44104</v>
      </c>
      <c r="Q519" s="15">
        <v>2200000</v>
      </c>
      <c r="R519" s="15">
        <v>1400000</v>
      </c>
      <c r="S519" s="15" t="s">
        <v>201</v>
      </c>
      <c r="T519" s="15" t="s">
        <v>201</v>
      </c>
      <c r="U519" s="15">
        <v>2020</v>
      </c>
      <c r="V519" s="15" t="s">
        <v>748</v>
      </c>
      <c r="W519" s="15">
        <v>366</v>
      </c>
      <c r="X519" s="24">
        <v>7830</v>
      </c>
      <c r="Y519" s="24">
        <v>1305</v>
      </c>
      <c r="Z519" s="24">
        <v>1388</v>
      </c>
      <c r="AA519" s="24">
        <v>1301</v>
      </c>
      <c r="AB519" s="24">
        <v>2653</v>
      </c>
      <c r="AC519" s="24">
        <v>2653</v>
      </c>
    </row>
    <row r="520" spans="1:29" x14ac:dyDescent="0.25">
      <c r="A520" s="15" t="s">
        <v>722</v>
      </c>
      <c r="B520" s="15" t="s">
        <v>722</v>
      </c>
      <c r="C520" s="15" t="s">
        <v>477</v>
      </c>
      <c r="D520" s="15" t="s">
        <v>219</v>
      </c>
      <c r="E520" s="15" t="s">
        <v>380</v>
      </c>
      <c r="F520" s="15" t="s">
        <v>212</v>
      </c>
      <c r="G520" s="15" t="s">
        <v>384</v>
      </c>
      <c r="H520" s="15" t="s">
        <v>177</v>
      </c>
      <c r="I520" s="15" t="s">
        <v>213</v>
      </c>
      <c r="J520" s="15" t="s">
        <v>51</v>
      </c>
      <c r="K520" s="15" t="s">
        <v>51</v>
      </c>
      <c r="L520" s="15" t="s">
        <v>345</v>
      </c>
      <c r="M520" s="27">
        <v>44104</v>
      </c>
      <c r="N520" s="27">
        <v>44104</v>
      </c>
      <c r="O520" s="51">
        <v>2020</v>
      </c>
      <c r="P520" s="27">
        <v>44104</v>
      </c>
      <c r="Q520" s="15">
        <v>2200000</v>
      </c>
      <c r="R520" s="15">
        <v>1400000</v>
      </c>
      <c r="S520" s="15" t="s">
        <v>202</v>
      </c>
      <c r="T520" s="15" t="s">
        <v>202</v>
      </c>
      <c r="U520" s="15">
        <v>2020</v>
      </c>
      <c r="V520" s="15" t="s">
        <v>748</v>
      </c>
      <c r="W520" s="15">
        <v>376</v>
      </c>
      <c r="X520" s="24">
        <v>615</v>
      </c>
      <c r="Y520" s="24">
        <v>98</v>
      </c>
      <c r="Z520" s="24">
        <v>109</v>
      </c>
      <c r="AA520" s="24">
        <v>102</v>
      </c>
      <c r="AB520" s="24">
        <v>208</v>
      </c>
      <c r="AC520" s="24">
        <v>208</v>
      </c>
    </row>
    <row r="521" spans="1:29" x14ac:dyDescent="0.25">
      <c r="A521" s="15" t="s">
        <v>722</v>
      </c>
      <c r="B521" s="15" t="s">
        <v>722</v>
      </c>
      <c r="C521" s="15" t="s">
        <v>477</v>
      </c>
      <c r="D521" s="15" t="s">
        <v>219</v>
      </c>
      <c r="E521" s="15" t="s">
        <v>380</v>
      </c>
      <c r="F521" s="15" t="s">
        <v>212</v>
      </c>
      <c r="G521" s="15" t="s">
        <v>384</v>
      </c>
      <c r="H521" s="15" t="s">
        <v>177</v>
      </c>
      <c r="I521" s="15" t="s">
        <v>213</v>
      </c>
      <c r="J521" s="15" t="s">
        <v>51</v>
      </c>
      <c r="K521" s="15" t="s">
        <v>51</v>
      </c>
      <c r="L521" s="15" t="s">
        <v>345</v>
      </c>
      <c r="M521" s="27">
        <v>44104</v>
      </c>
      <c r="N521" s="27">
        <v>44104</v>
      </c>
      <c r="O521" s="51">
        <v>2020</v>
      </c>
      <c r="P521" s="27">
        <v>44104</v>
      </c>
      <c r="Q521" s="15">
        <v>2200000</v>
      </c>
      <c r="R521" s="15">
        <v>1400000</v>
      </c>
      <c r="S521" s="15" t="s">
        <v>202</v>
      </c>
      <c r="T521" s="15" t="s">
        <v>202</v>
      </c>
      <c r="U521" s="15">
        <v>2020</v>
      </c>
      <c r="V521" s="15" t="s">
        <v>748</v>
      </c>
      <c r="W521" s="15">
        <v>377</v>
      </c>
      <c r="X521" s="24">
        <v>532</v>
      </c>
      <c r="Y521" s="24">
        <v>90</v>
      </c>
      <c r="Z521" s="24">
        <v>94</v>
      </c>
      <c r="AA521" s="24">
        <v>88</v>
      </c>
      <c r="AB521" s="24">
        <v>180</v>
      </c>
      <c r="AC521" s="24">
        <v>180</v>
      </c>
    </row>
    <row r="522" spans="1:29" x14ac:dyDescent="0.25">
      <c r="A522" s="15" t="s">
        <v>722</v>
      </c>
      <c r="B522" s="15" t="s">
        <v>722</v>
      </c>
      <c r="C522" s="15" t="s">
        <v>477</v>
      </c>
      <c r="D522" s="15" t="s">
        <v>219</v>
      </c>
      <c r="E522" s="15" t="s">
        <v>380</v>
      </c>
      <c r="F522" s="15" t="s">
        <v>212</v>
      </c>
      <c r="G522" s="15" t="s">
        <v>384</v>
      </c>
      <c r="H522" s="15" t="s">
        <v>177</v>
      </c>
      <c r="I522" s="15" t="s">
        <v>213</v>
      </c>
      <c r="J522" s="15" t="s">
        <v>51</v>
      </c>
      <c r="K522" s="15" t="s">
        <v>51</v>
      </c>
      <c r="L522" s="15" t="s">
        <v>345</v>
      </c>
      <c r="M522" s="27">
        <v>44104</v>
      </c>
      <c r="N522" s="27">
        <v>44104</v>
      </c>
      <c r="O522" s="51">
        <v>2020</v>
      </c>
      <c r="P522" s="27">
        <v>44104</v>
      </c>
      <c r="Q522" s="15">
        <v>2200000</v>
      </c>
      <c r="R522" s="15">
        <v>1400000</v>
      </c>
      <c r="S522" s="15" t="s">
        <v>202</v>
      </c>
      <c r="T522" s="15" t="s">
        <v>202</v>
      </c>
      <c r="U522" s="15">
        <v>2020</v>
      </c>
      <c r="V522" s="15" t="s">
        <v>748</v>
      </c>
      <c r="W522" s="15">
        <v>378</v>
      </c>
      <c r="X522" s="24">
        <v>581</v>
      </c>
      <c r="Y522" s="24">
        <v>86</v>
      </c>
      <c r="Z522" s="24">
        <v>103</v>
      </c>
      <c r="AA522" s="24">
        <v>97</v>
      </c>
      <c r="AB522" s="24">
        <v>197</v>
      </c>
      <c r="AC522" s="24">
        <v>197</v>
      </c>
    </row>
    <row r="523" spans="1:29" x14ac:dyDescent="0.25">
      <c r="A523" s="15" t="s">
        <v>722</v>
      </c>
      <c r="B523" s="15" t="s">
        <v>722</v>
      </c>
      <c r="C523" s="15" t="s">
        <v>477</v>
      </c>
      <c r="D523" s="15" t="s">
        <v>219</v>
      </c>
      <c r="E523" s="15" t="s">
        <v>380</v>
      </c>
      <c r="F523" s="15" t="s">
        <v>212</v>
      </c>
      <c r="G523" s="15" t="s">
        <v>384</v>
      </c>
      <c r="H523" s="15" t="s">
        <v>177</v>
      </c>
      <c r="I523" s="15" t="s">
        <v>213</v>
      </c>
      <c r="J523" s="15" t="s">
        <v>51</v>
      </c>
      <c r="K523" s="15" t="s">
        <v>51</v>
      </c>
      <c r="L523" s="15" t="s">
        <v>345</v>
      </c>
      <c r="M523" s="27">
        <v>44074</v>
      </c>
      <c r="N523" s="27">
        <v>44074</v>
      </c>
      <c r="O523" s="51">
        <v>2020</v>
      </c>
      <c r="P523" s="27">
        <v>44104</v>
      </c>
      <c r="Q523" s="15">
        <v>2200000</v>
      </c>
      <c r="R523" s="15">
        <v>1400000</v>
      </c>
      <c r="S523" s="15" t="s">
        <v>202</v>
      </c>
      <c r="T523" s="15" t="s">
        <v>202</v>
      </c>
      <c r="U523" s="15">
        <v>2020</v>
      </c>
      <c r="V523" s="15" t="s">
        <v>748</v>
      </c>
      <c r="W523" s="15">
        <v>370</v>
      </c>
      <c r="X523" s="24">
        <v>3180</v>
      </c>
      <c r="Y523" s="24">
        <v>530</v>
      </c>
      <c r="Z523" s="24">
        <v>564</v>
      </c>
      <c r="AA523" s="24">
        <v>529</v>
      </c>
      <c r="AB523" s="24">
        <v>1077</v>
      </c>
      <c r="AC523" s="24">
        <v>1077</v>
      </c>
    </row>
    <row r="524" spans="1:29" x14ac:dyDescent="0.25">
      <c r="A524" s="15" t="s">
        <v>722</v>
      </c>
      <c r="B524" s="15" t="s">
        <v>722</v>
      </c>
      <c r="C524" s="15" t="s">
        <v>477</v>
      </c>
      <c r="D524" s="15" t="s">
        <v>219</v>
      </c>
      <c r="E524" s="15" t="s">
        <v>380</v>
      </c>
      <c r="F524" s="15" t="s">
        <v>212</v>
      </c>
      <c r="G524" s="15" t="s">
        <v>384</v>
      </c>
      <c r="H524" s="15" t="s">
        <v>177</v>
      </c>
      <c r="I524" s="15" t="s">
        <v>213</v>
      </c>
      <c r="J524" s="15" t="s">
        <v>51</v>
      </c>
      <c r="K524" s="15" t="s">
        <v>51</v>
      </c>
      <c r="L524" s="15" t="s">
        <v>345</v>
      </c>
      <c r="M524" s="27">
        <v>44074</v>
      </c>
      <c r="N524" s="27">
        <v>44074</v>
      </c>
      <c r="O524" s="51">
        <v>2020</v>
      </c>
      <c r="P524" s="27">
        <v>44104</v>
      </c>
      <c r="Q524" s="15">
        <v>2200000</v>
      </c>
      <c r="R524" s="15">
        <v>1400000</v>
      </c>
      <c r="S524" s="15" t="s">
        <v>202</v>
      </c>
      <c r="T524" s="15" t="s">
        <v>202</v>
      </c>
      <c r="U524" s="15">
        <v>2020</v>
      </c>
      <c r="V524" s="15" t="s">
        <v>748</v>
      </c>
      <c r="W524" s="15">
        <v>371</v>
      </c>
      <c r="X524" s="24">
        <v>1254</v>
      </c>
      <c r="Y524" s="24">
        <v>209</v>
      </c>
      <c r="Z524" s="24">
        <v>222</v>
      </c>
      <c r="AA524" s="24">
        <v>208</v>
      </c>
      <c r="AB524" s="24">
        <v>425</v>
      </c>
      <c r="AC524" s="24">
        <v>425</v>
      </c>
    </row>
    <row r="525" spans="1:29" x14ac:dyDescent="0.25">
      <c r="A525" s="15" t="s">
        <v>722</v>
      </c>
      <c r="B525" s="15" t="s">
        <v>722</v>
      </c>
      <c r="C525" s="15" t="s">
        <v>477</v>
      </c>
      <c r="D525" s="15" t="s">
        <v>724</v>
      </c>
      <c r="E525" s="15" t="s">
        <v>191</v>
      </c>
      <c r="F525" s="15" t="s">
        <v>212</v>
      </c>
      <c r="G525" s="15" t="s">
        <v>384</v>
      </c>
      <c r="H525" s="15" t="s">
        <v>176</v>
      </c>
      <c r="I525" s="15" t="s">
        <v>213</v>
      </c>
      <c r="J525" s="15" t="s">
        <v>88</v>
      </c>
      <c r="K525" s="15" t="s">
        <v>66</v>
      </c>
      <c r="L525" s="15" t="s">
        <v>345</v>
      </c>
      <c r="M525" s="27">
        <v>43799</v>
      </c>
      <c r="N525" s="27">
        <v>44012</v>
      </c>
      <c r="O525" s="51">
        <v>2020</v>
      </c>
      <c r="P525" s="27">
        <v>44104</v>
      </c>
      <c r="Q525" s="15">
        <v>2200000</v>
      </c>
      <c r="R525" s="15">
        <v>1400000</v>
      </c>
      <c r="S525" s="15" t="s">
        <v>668</v>
      </c>
      <c r="T525" s="15" t="s">
        <v>668</v>
      </c>
      <c r="U525" s="15">
        <v>2020</v>
      </c>
      <c r="V525" s="15" t="s">
        <v>748</v>
      </c>
      <c r="W525" s="15">
        <v>367</v>
      </c>
      <c r="X525" s="24">
        <v>3600</v>
      </c>
      <c r="Y525" s="24">
        <v>600</v>
      </c>
      <c r="Z525" s="24">
        <v>540</v>
      </c>
      <c r="AA525" s="24">
        <v>538</v>
      </c>
      <c r="AB525" s="24">
        <v>1264</v>
      </c>
      <c r="AC525" s="24">
        <v>1264</v>
      </c>
    </row>
    <row r="526" spans="1:29" x14ac:dyDescent="0.25">
      <c r="A526" s="15" t="s">
        <v>739</v>
      </c>
      <c r="B526" s="15" t="s">
        <v>739</v>
      </c>
      <c r="C526" s="15" t="s">
        <v>479</v>
      </c>
      <c r="D526" s="15" t="s">
        <v>219</v>
      </c>
      <c r="E526" s="15" t="s">
        <v>191</v>
      </c>
      <c r="F526" s="15" t="s">
        <v>212</v>
      </c>
      <c r="G526" s="15" t="s">
        <v>384</v>
      </c>
      <c r="H526" s="15" t="s">
        <v>114</v>
      </c>
      <c r="I526" s="15" t="s">
        <v>213</v>
      </c>
      <c r="J526" s="15" t="s">
        <v>82</v>
      </c>
      <c r="K526" s="15" t="s">
        <v>83</v>
      </c>
      <c r="L526" s="15" t="s">
        <v>345</v>
      </c>
      <c r="M526" s="27">
        <v>43830</v>
      </c>
      <c r="N526" s="27">
        <v>43951</v>
      </c>
      <c r="O526" s="51">
        <v>2020</v>
      </c>
      <c r="P526" s="27">
        <v>44104</v>
      </c>
      <c r="Q526" s="15">
        <v>2200000</v>
      </c>
      <c r="R526" s="15">
        <v>1400000</v>
      </c>
      <c r="S526" s="15" t="s">
        <v>202</v>
      </c>
      <c r="T526" s="15" t="s">
        <v>201</v>
      </c>
      <c r="U526" s="15">
        <v>2020</v>
      </c>
      <c r="V526" s="15" t="s">
        <v>747</v>
      </c>
      <c r="W526" s="15">
        <v>438</v>
      </c>
      <c r="X526" s="24">
        <v>322</v>
      </c>
      <c r="Y526" s="24">
        <v>48</v>
      </c>
      <c r="Z526" s="24">
        <v>52</v>
      </c>
      <c r="AA526" s="24">
        <v>48</v>
      </c>
      <c r="AB526" s="24">
        <v>116</v>
      </c>
      <c r="AC526" s="24">
        <v>116</v>
      </c>
    </row>
    <row r="527" spans="1:29" x14ac:dyDescent="0.25">
      <c r="A527" s="15" t="s">
        <v>739</v>
      </c>
      <c r="B527" s="15" t="s">
        <v>739</v>
      </c>
      <c r="C527" s="15" t="s">
        <v>479</v>
      </c>
      <c r="D527" s="15" t="s">
        <v>219</v>
      </c>
      <c r="E527" s="15" t="s">
        <v>191</v>
      </c>
      <c r="F527" s="15" t="s">
        <v>212</v>
      </c>
      <c r="G527" s="15" t="s">
        <v>384</v>
      </c>
      <c r="H527" s="15" t="s">
        <v>114</v>
      </c>
      <c r="I527" s="15" t="s">
        <v>213</v>
      </c>
      <c r="J527" s="15" t="s">
        <v>82</v>
      </c>
      <c r="K527" s="15" t="s">
        <v>83</v>
      </c>
      <c r="L527" s="15" t="s">
        <v>345</v>
      </c>
      <c r="M527" s="27">
        <v>43830</v>
      </c>
      <c r="N527" s="27">
        <v>43951</v>
      </c>
      <c r="O527" s="51">
        <v>2020</v>
      </c>
      <c r="P527" s="27">
        <v>44104</v>
      </c>
      <c r="Q527" s="15">
        <v>2200000</v>
      </c>
      <c r="R527" s="15">
        <v>1400000</v>
      </c>
      <c r="S527" s="15" t="s">
        <v>202</v>
      </c>
      <c r="T527" s="15" t="s">
        <v>201</v>
      </c>
      <c r="U527" s="15">
        <v>2020</v>
      </c>
      <c r="V527" s="15" t="s">
        <v>747</v>
      </c>
      <c r="W527" s="15">
        <v>439</v>
      </c>
      <c r="X527" s="24">
        <v>321</v>
      </c>
      <c r="Y527" s="24">
        <v>46</v>
      </c>
      <c r="Z527" s="24">
        <v>52</v>
      </c>
      <c r="AA527" s="24">
        <v>48</v>
      </c>
      <c r="AB527" s="24">
        <v>115</v>
      </c>
      <c r="AC527" s="24">
        <v>115</v>
      </c>
    </row>
    <row r="528" spans="1:29" x14ac:dyDescent="0.25">
      <c r="A528" s="15" t="s">
        <v>739</v>
      </c>
      <c r="B528" s="15" t="s">
        <v>739</v>
      </c>
      <c r="C528" s="15" t="s">
        <v>479</v>
      </c>
      <c r="D528" s="15" t="s">
        <v>219</v>
      </c>
      <c r="E528" s="15" t="s">
        <v>191</v>
      </c>
      <c r="F528" s="15" t="s">
        <v>212</v>
      </c>
      <c r="G528" s="15" t="s">
        <v>384</v>
      </c>
      <c r="H528" s="15" t="s">
        <v>114</v>
      </c>
      <c r="I528" s="15" t="s">
        <v>213</v>
      </c>
      <c r="J528" s="15" t="s">
        <v>82</v>
      </c>
      <c r="K528" s="15" t="s">
        <v>83</v>
      </c>
      <c r="L528" s="15" t="s">
        <v>345</v>
      </c>
      <c r="M528" s="27">
        <v>43830</v>
      </c>
      <c r="N528" s="27">
        <v>43951</v>
      </c>
      <c r="O528" s="51">
        <v>2020</v>
      </c>
      <c r="P528" s="27">
        <v>44104</v>
      </c>
      <c r="Q528" s="15">
        <v>2200000</v>
      </c>
      <c r="R528" s="15">
        <v>1400000</v>
      </c>
      <c r="S528" s="15" t="s">
        <v>202</v>
      </c>
      <c r="T528" s="15" t="s">
        <v>201</v>
      </c>
      <c r="U528" s="15">
        <v>2020</v>
      </c>
      <c r="V528" s="15" t="s">
        <v>747</v>
      </c>
      <c r="W528" s="15">
        <v>441</v>
      </c>
      <c r="X528" s="24">
        <v>180</v>
      </c>
      <c r="Y528" s="24">
        <v>41</v>
      </c>
      <c r="Z528" s="24">
        <v>29</v>
      </c>
      <c r="AA528" s="24">
        <v>27</v>
      </c>
      <c r="AB528" s="24">
        <v>65</v>
      </c>
      <c r="AC528" s="24">
        <v>65</v>
      </c>
    </row>
    <row r="529" spans="1:29" x14ac:dyDescent="0.25">
      <c r="A529" s="15" t="s">
        <v>739</v>
      </c>
      <c r="B529" s="15" t="s">
        <v>739</v>
      </c>
      <c r="C529" s="15" t="s">
        <v>479</v>
      </c>
      <c r="D529" s="15" t="s">
        <v>219</v>
      </c>
      <c r="E529" s="15" t="s">
        <v>191</v>
      </c>
      <c r="F529" s="15" t="s">
        <v>212</v>
      </c>
      <c r="G529" s="15" t="s">
        <v>384</v>
      </c>
      <c r="H529" s="15" t="s">
        <v>114</v>
      </c>
      <c r="I529" s="15" t="s">
        <v>213</v>
      </c>
      <c r="J529" s="15" t="s">
        <v>82</v>
      </c>
      <c r="K529" s="15" t="s">
        <v>83</v>
      </c>
      <c r="L529" s="15" t="s">
        <v>345</v>
      </c>
      <c r="M529" s="27">
        <v>43830</v>
      </c>
      <c r="N529" s="27">
        <v>43951</v>
      </c>
      <c r="O529" s="51">
        <v>2020</v>
      </c>
      <c r="P529" s="27">
        <v>44104</v>
      </c>
      <c r="Q529" s="15">
        <v>2200000</v>
      </c>
      <c r="R529" s="15">
        <v>1400000</v>
      </c>
      <c r="S529" s="15" t="s">
        <v>202</v>
      </c>
      <c r="T529" s="15" t="s">
        <v>201</v>
      </c>
      <c r="U529" s="15">
        <v>2020</v>
      </c>
      <c r="V529" s="15" t="s">
        <v>747</v>
      </c>
      <c r="W529" s="15">
        <v>442</v>
      </c>
      <c r="X529" s="24">
        <v>322</v>
      </c>
      <c r="Y529" s="24">
        <v>48</v>
      </c>
      <c r="Z529" s="24">
        <v>52</v>
      </c>
      <c r="AA529" s="24">
        <v>48</v>
      </c>
      <c r="AB529" s="24">
        <v>116</v>
      </c>
      <c r="AC529" s="24">
        <v>116</v>
      </c>
    </row>
    <row r="530" spans="1:29" x14ac:dyDescent="0.25">
      <c r="A530" s="15" t="s">
        <v>739</v>
      </c>
      <c r="B530" s="15" t="s">
        <v>739</v>
      </c>
      <c r="C530" s="15" t="s">
        <v>479</v>
      </c>
      <c r="D530" s="15" t="s">
        <v>219</v>
      </c>
      <c r="E530" s="15" t="s">
        <v>191</v>
      </c>
      <c r="F530" s="15" t="s">
        <v>212</v>
      </c>
      <c r="G530" s="15" t="s">
        <v>384</v>
      </c>
      <c r="H530" s="15" t="s">
        <v>114</v>
      </c>
      <c r="I530" s="15" t="s">
        <v>213</v>
      </c>
      <c r="J530" s="15" t="s">
        <v>82</v>
      </c>
      <c r="K530" s="15" t="s">
        <v>83</v>
      </c>
      <c r="L530" s="15" t="s">
        <v>345</v>
      </c>
      <c r="M530" s="27">
        <v>43830</v>
      </c>
      <c r="N530" s="27">
        <v>43951</v>
      </c>
      <c r="O530" s="51">
        <v>2020</v>
      </c>
      <c r="P530" s="27">
        <v>44104</v>
      </c>
      <c r="Q530" s="15">
        <v>2200000</v>
      </c>
      <c r="R530" s="15">
        <v>1400000</v>
      </c>
      <c r="S530" s="15" t="s">
        <v>202</v>
      </c>
      <c r="T530" s="15" t="s">
        <v>201</v>
      </c>
      <c r="U530" s="15">
        <v>2020</v>
      </c>
      <c r="V530" s="15" t="s">
        <v>747</v>
      </c>
      <c r="W530" s="15">
        <v>443</v>
      </c>
      <c r="X530" s="24">
        <v>234</v>
      </c>
      <c r="Y530" s="24">
        <v>37</v>
      </c>
      <c r="Z530" s="24">
        <v>38</v>
      </c>
      <c r="AA530" s="24">
        <v>35</v>
      </c>
      <c r="AB530" s="24">
        <v>84</v>
      </c>
      <c r="AC530" s="24">
        <v>84</v>
      </c>
    </row>
    <row r="531" spans="1:29" x14ac:dyDescent="0.25">
      <c r="A531" s="15" t="s">
        <v>739</v>
      </c>
      <c r="B531" s="15" t="s">
        <v>739</v>
      </c>
      <c r="C531" s="15" t="s">
        <v>479</v>
      </c>
      <c r="D531" s="15" t="s">
        <v>219</v>
      </c>
      <c r="E531" s="15" t="s">
        <v>191</v>
      </c>
      <c r="F531" s="15" t="s">
        <v>212</v>
      </c>
      <c r="G531" s="15" t="s">
        <v>384</v>
      </c>
      <c r="H531" s="15" t="s">
        <v>114</v>
      </c>
      <c r="I531" s="15" t="s">
        <v>213</v>
      </c>
      <c r="J531" s="15" t="s">
        <v>82</v>
      </c>
      <c r="K531" s="15" t="s">
        <v>83</v>
      </c>
      <c r="L531" s="15" t="s">
        <v>345</v>
      </c>
      <c r="M531" s="27">
        <v>43830</v>
      </c>
      <c r="N531" s="27">
        <v>43951</v>
      </c>
      <c r="O531" s="51">
        <v>2020</v>
      </c>
      <c r="P531" s="27">
        <v>44104</v>
      </c>
      <c r="Q531" s="15">
        <v>2200000</v>
      </c>
      <c r="R531" s="15">
        <v>1400000</v>
      </c>
      <c r="S531" s="15" t="s">
        <v>202</v>
      </c>
      <c r="T531" s="15" t="s">
        <v>201</v>
      </c>
      <c r="U531" s="15">
        <v>2020</v>
      </c>
      <c r="V531" s="15" t="s">
        <v>747</v>
      </c>
      <c r="W531" s="15">
        <v>444</v>
      </c>
      <c r="X531" s="24">
        <v>176</v>
      </c>
      <c r="Y531" s="24">
        <v>30</v>
      </c>
      <c r="Z531" s="24">
        <v>29</v>
      </c>
      <c r="AA531" s="24">
        <v>26</v>
      </c>
      <c r="AB531" s="24">
        <v>63</v>
      </c>
      <c r="AC531" s="24">
        <v>63</v>
      </c>
    </row>
    <row r="532" spans="1:29" x14ac:dyDescent="0.25">
      <c r="A532" s="15" t="s">
        <v>739</v>
      </c>
      <c r="B532" s="15" t="s">
        <v>739</v>
      </c>
      <c r="C532" s="15" t="s">
        <v>479</v>
      </c>
      <c r="D532" s="15" t="s">
        <v>219</v>
      </c>
      <c r="E532" s="15" t="s">
        <v>191</v>
      </c>
      <c r="F532" s="15" t="s">
        <v>212</v>
      </c>
      <c r="G532" s="15" t="s">
        <v>384</v>
      </c>
      <c r="H532" s="15" t="s">
        <v>114</v>
      </c>
      <c r="I532" s="15" t="s">
        <v>213</v>
      </c>
      <c r="J532" s="15" t="s">
        <v>82</v>
      </c>
      <c r="K532" s="15" t="s">
        <v>83</v>
      </c>
      <c r="L532" s="15" t="s">
        <v>345</v>
      </c>
      <c r="M532" s="27">
        <v>43830</v>
      </c>
      <c r="N532" s="27">
        <v>43951</v>
      </c>
      <c r="O532" s="51">
        <v>2020</v>
      </c>
      <c r="P532" s="27">
        <v>44104</v>
      </c>
      <c r="Q532" s="15">
        <v>2200000</v>
      </c>
      <c r="R532" s="15">
        <v>1400000</v>
      </c>
      <c r="S532" s="15" t="s">
        <v>202</v>
      </c>
      <c r="T532" s="15" t="s">
        <v>201</v>
      </c>
      <c r="U532" s="15">
        <v>2020</v>
      </c>
      <c r="V532" s="15" t="s">
        <v>747</v>
      </c>
      <c r="W532" s="15">
        <v>445</v>
      </c>
      <c r="X532" s="24">
        <v>200</v>
      </c>
      <c r="Y532" s="24">
        <v>34</v>
      </c>
      <c r="Z532" s="24">
        <v>32</v>
      </c>
      <c r="AA532" s="24">
        <v>30</v>
      </c>
      <c r="AB532" s="24">
        <v>72</v>
      </c>
      <c r="AC532" s="24">
        <v>72</v>
      </c>
    </row>
    <row r="533" spans="1:29" x14ac:dyDescent="0.25">
      <c r="A533" s="15" t="s">
        <v>739</v>
      </c>
      <c r="B533" s="15" t="s">
        <v>739</v>
      </c>
      <c r="C533" s="15" t="s">
        <v>479</v>
      </c>
      <c r="D533" s="15" t="s">
        <v>219</v>
      </c>
      <c r="E533" s="15" t="s">
        <v>191</v>
      </c>
      <c r="F533" s="15" t="s">
        <v>212</v>
      </c>
      <c r="G533" s="15" t="s">
        <v>384</v>
      </c>
      <c r="H533" s="15" t="s">
        <v>114</v>
      </c>
      <c r="I533" s="15" t="s">
        <v>213</v>
      </c>
      <c r="J533" s="15" t="s">
        <v>82</v>
      </c>
      <c r="K533" s="15" t="s">
        <v>83</v>
      </c>
      <c r="L533" s="15" t="s">
        <v>345</v>
      </c>
      <c r="M533" s="27">
        <v>43830</v>
      </c>
      <c r="N533" s="27">
        <v>43951</v>
      </c>
      <c r="O533" s="51">
        <v>2020</v>
      </c>
      <c r="P533" s="27">
        <v>44104</v>
      </c>
      <c r="Q533" s="15">
        <v>2200000</v>
      </c>
      <c r="R533" s="15">
        <v>1400000</v>
      </c>
      <c r="S533" s="15" t="s">
        <v>202</v>
      </c>
      <c r="T533" s="15" t="s">
        <v>201</v>
      </c>
      <c r="U533" s="15">
        <v>2020</v>
      </c>
      <c r="V533" s="15" t="s">
        <v>747</v>
      </c>
      <c r="W533" s="15">
        <v>446</v>
      </c>
      <c r="X533" s="24">
        <v>453</v>
      </c>
      <c r="Y533" s="24">
        <v>71</v>
      </c>
      <c r="Z533" s="24">
        <v>73</v>
      </c>
      <c r="AA533" s="24">
        <v>67</v>
      </c>
      <c r="AB533" s="24">
        <v>163</v>
      </c>
      <c r="AC533" s="24">
        <v>163</v>
      </c>
    </row>
    <row r="534" spans="1:29" x14ac:dyDescent="0.25">
      <c r="A534" s="15" t="s">
        <v>739</v>
      </c>
      <c r="B534" s="15" t="s">
        <v>739</v>
      </c>
      <c r="C534" s="15" t="s">
        <v>479</v>
      </c>
      <c r="D534" s="15" t="s">
        <v>219</v>
      </c>
      <c r="E534" s="15" t="s">
        <v>191</v>
      </c>
      <c r="F534" s="15" t="s">
        <v>212</v>
      </c>
      <c r="G534" s="15" t="s">
        <v>384</v>
      </c>
      <c r="H534" s="15" t="s">
        <v>114</v>
      </c>
      <c r="I534" s="15" t="s">
        <v>213</v>
      </c>
      <c r="J534" s="15" t="s">
        <v>82</v>
      </c>
      <c r="K534" s="15" t="s">
        <v>83</v>
      </c>
      <c r="L534" s="15" t="s">
        <v>345</v>
      </c>
      <c r="M534" s="27">
        <v>43830</v>
      </c>
      <c r="N534" s="27">
        <v>43951</v>
      </c>
      <c r="O534" s="51">
        <v>2020</v>
      </c>
      <c r="P534" s="27">
        <v>44104</v>
      </c>
      <c r="Q534" s="15">
        <v>2200000</v>
      </c>
      <c r="R534" s="15">
        <v>1400000</v>
      </c>
      <c r="S534" s="15" t="s">
        <v>202</v>
      </c>
      <c r="T534" s="15" t="s">
        <v>201</v>
      </c>
      <c r="U534" s="15">
        <v>2020</v>
      </c>
      <c r="V534" s="15" t="s">
        <v>747</v>
      </c>
      <c r="W534" s="15">
        <v>447</v>
      </c>
      <c r="X534" s="24">
        <v>215</v>
      </c>
      <c r="Y534" s="24">
        <v>37</v>
      </c>
      <c r="Z534" s="24">
        <v>35</v>
      </c>
      <c r="AA534" s="24">
        <v>32</v>
      </c>
      <c r="AB534" s="24">
        <v>77</v>
      </c>
      <c r="AC534" s="24">
        <v>77</v>
      </c>
    </row>
    <row r="535" spans="1:29" x14ac:dyDescent="0.25">
      <c r="A535" s="15" t="s">
        <v>739</v>
      </c>
      <c r="B535" s="15" t="s">
        <v>739</v>
      </c>
      <c r="C535" s="15" t="s">
        <v>479</v>
      </c>
      <c r="D535" s="15" t="s">
        <v>219</v>
      </c>
      <c r="E535" s="15" t="s">
        <v>191</v>
      </c>
      <c r="F535" s="15" t="s">
        <v>212</v>
      </c>
      <c r="G535" s="15" t="s">
        <v>384</v>
      </c>
      <c r="H535" s="15" t="s">
        <v>114</v>
      </c>
      <c r="I535" s="15" t="s">
        <v>213</v>
      </c>
      <c r="J535" s="15" t="s">
        <v>82</v>
      </c>
      <c r="K535" s="15" t="s">
        <v>83</v>
      </c>
      <c r="L535" s="15" t="s">
        <v>345</v>
      </c>
      <c r="M535" s="27">
        <v>43830</v>
      </c>
      <c r="N535" s="27">
        <v>43951</v>
      </c>
      <c r="O535" s="51">
        <v>2020</v>
      </c>
      <c r="P535" s="27">
        <v>44104</v>
      </c>
      <c r="Q535" s="15">
        <v>2200000</v>
      </c>
      <c r="R535" s="15">
        <v>1400000</v>
      </c>
      <c r="S535" s="15" t="s">
        <v>202</v>
      </c>
      <c r="T535" s="15" t="s">
        <v>201</v>
      </c>
      <c r="U535" s="15">
        <v>2020</v>
      </c>
      <c r="V535" s="15" t="s">
        <v>747</v>
      </c>
      <c r="W535" s="15">
        <v>449</v>
      </c>
      <c r="X535" s="24">
        <v>281</v>
      </c>
      <c r="Y535" s="24">
        <v>38</v>
      </c>
      <c r="Z535" s="24">
        <v>46</v>
      </c>
      <c r="AA535" s="24">
        <v>42</v>
      </c>
      <c r="AB535" s="24">
        <v>101</v>
      </c>
      <c r="AC535" s="24">
        <v>101</v>
      </c>
    </row>
    <row r="536" spans="1:29" x14ac:dyDescent="0.25">
      <c r="A536" s="15" t="s">
        <v>739</v>
      </c>
      <c r="B536" s="15" t="s">
        <v>739</v>
      </c>
      <c r="C536" s="15" t="s">
        <v>479</v>
      </c>
      <c r="D536" s="15" t="s">
        <v>219</v>
      </c>
      <c r="E536" s="15" t="s">
        <v>191</v>
      </c>
      <c r="F536" s="15" t="s">
        <v>212</v>
      </c>
      <c r="G536" s="15" t="s">
        <v>384</v>
      </c>
      <c r="H536" s="15" t="s">
        <v>114</v>
      </c>
      <c r="I536" s="15" t="s">
        <v>213</v>
      </c>
      <c r="J536" s="15" t="s">
        <v>82</v>
      </c>
      <c r="K536" s="15" t="s">
        <v>83</v>
      </c>
      <c r="L536" s="15" t="s">
        <v>345</v>
      </c>
      <c r="M536" s="27">
        <v>43830</v>
      </c>
      <c r="N536" s="27">
        <v>43951</v>
      </c>
      <c r="O536" s="51">
        <v>2020</v>
      </c>
      <c r="P536" s="27">
        <v>44104</v>
      </c>
      <c r="Q536" s="15">
        <v>2200000</v>
      </c>
      <c r="R536" s="15">
        <v>1400000</v>
      </c>
      <c r="S536" s="15" t="s">
        <v>202</v>
      </c>
      <c r="T536" s="15" t="s">
        <v>201</v>
      </c>
      <c r="U536" s="15">
        <v>2020</v>
      </c>
      <c r="V536" s="15" t="s">
        <v>747</v>
      </c>
      <c r="W536" s="15">
        <v>450</v>
      </c>
      <c r="X536" s="24">
        <v>447</v>
      </c>
      <c r="Y536" s="24">
        <v>72</v>
      </c>
      <c r="Z536" s="24">
        <v>72</v>
      </c>
      <c r="AA536" s="24">
        <v>66</v>
      </c>
      <c r="AB536" s="24">
        <v>161</v>
      </c>
      <c r="AC536" s="24">
        <v>161</v>
      </c>
    </row>
    <row r="537" spans="1:29" x14ac:dyDescent="0.25">
      <c r="A537" s="15" t="s">
        <v>739</v>
      </c>
      <c r="B537" s="15" t="s">
        <v>739</v>
      </c>
      <c r="C537" s="15" t="s">
        <v>479</v>
      </c>
      <c r="D537" s="15" t="s">
        <v>219</v>
      </c>
      <c r="E537" s="15" t="s">
        <v>191</v>
      </c>
      <c r="F537" s="15" t="s">
        <v>212</v>
      </c>
      <c r="G537" s="15" t="s">
        <v>384</v>
      </c>
      <c r="H537" s="15" t="s">
        <v>114</v>
      </c>
      <c r="I537" s="15" t="s">
        <v>213</v>
      </c>
      <c r="J537" s="15" t="s">
        <v>82</v>
      </c>
      <c r="K537" s="15" t="s">
        <v>83</v>
      </c>
      <c r="L537" s="15" t="s">
        <v>345</v>
      </c>
      <c r="M537" s="27">
        <v>43830</v>
      </c>
      <c r="N537" s="27">
        <v>43951</v>
      </c>
      <c r="O537" s="51">
        <v>2020</v>
      </c>
      <c r="P537" s="27">
        <v>44104</v>
      </c>
      <c r="Q537" s="15">
        <v>2200000</v>
      </c>
      <c r="R537" s="15">
        <v>1400000</v>
      </c>
      <c r="S537" s="15" t="s">
        <v>202</v>
      </c>
      <c r="T537" s="15" t="s">
        <v>201</v>
      </c>
      <c r="U537" s="15">
        <v>2020</v>
      </c>
      <c r="V537" s="15" t="s">
        <v>747</v>
      </c>
      <c r="W537" s="15">
        <v>451</v>
      </c>
      <c r="X537" s="24">
        <v>305</v>
      </c>
      <c r="Y537" s="24">
        <v>40</v>
      </c>
      <c r="Z537" s="24">
        <v>49</v>
      </c>
      <c r="AA537" s="24">
        <v>45</v>
      </c>
      <c r="AB537" s="24">
        <v>110</v>
      </c>
      <c r="AC537" s="24">
        <v>110</v>
      </c>
    </row>
    <row r="538" spans="1:29" x14ac:dyDescent="0.25">
      <c r="A538" s="15" t="s">
        <v>739</v>
      </c>
      <c r="B538" s="15" t="s">
        <v>739</v>
      </c>
      <c r="C538" s="15" t="s">
        <v>479</v>
      </c>
      <c r="D538" s="15" t="s">
        <v>219</v>
      </c>
      <c r="E538" s="15" t="s">
        <v>191</v>
      </c>
      <c r="F538" s="15" t="s">
        <v>212</v>
      </c>
      <c r="G538" s="15" t="s">
        <v>384</v>
      </c>
      <c r="H538" s="15" t="s">
        <v>114</v>
      </c>
      <c r="I538" s="15" t="s">
        <v>213</v>
      </c>
      <c r="J538" s="15" t="s">
        <v>82</v>
      </c>
      <c r="K538" s="15" t="s">
        <v>83</v>
      </c>
      <c r="L538" s="15" t="s">
        <v>345</v>
      </c>
      <c r="M538" s="27">
        <v>43830</v>
      </c>
      <c r="N538" s="27">
        <v>43951</v>
      </c>
      <c r="O538" s="51">
        <v>2020</v>
      </c>
      <c r="P538" s="27">
        <v>44104</v>
      </c>
      <c r="Q538" s="15">
        <v>2200000</v>
      </c>
      <c r="R538" s="15">
        <v>1400000</v>
      </c>
      <c r="S538" s="15" t="s">
        <v>202</v>
      </c>
      <c r="T538" s="15" t="s">
        <v>201</v>
      </c>
      <c r="U538" s="15">
        <v>2020</v>
      </c>
      <c r="V538" s="15" t="s">
        <v>747</v>
      </c>
      <c r="W538" s="15">
        <v>452</v>
      </c>
      <c r="X538" s="24">
        <v>171</v>
      </c>
      <c r="Y538" s="24">
        <v>25</v>
      </c>
      <c r="Z538" s="24">
        <v>28</v>
      </c>
      <c r="AA538" s="24">
        <v>25</v>
      </c>
      <c r="AB538" s="24">
        <v>61</v>
      </c>
      <c r="AC538" s="24">
        <v>61</v>
      </c>
    </row>
    <row r="539" spans="1:29" x14ac:dyDescent="0.25">
      <c r="A539" s="15" t="s">
        <v>739</v>
      </c>
      <c r="B539" s="15" t="s">
        <v>739</v>
      </c>
      <c r="C539" s="15" t="s">
        <v>479</v>
      </c>
      <c r="D539" s="15" t="s">
        <v>219</v>
      </c>
      <c r="E539" s="15" t="s">
        <v>191</v>
      </c>
      <c r="F539" s="15" t="s">
        <v>212</v>
      </c>
      <c r="G539" s="15" t="s">
        <v>384</v>
      </c>
      <c r="H539" s="15" t="s">
        <v>114</v>
      </c>
      <c r="I539" s="15" t="s">
        <v>213</v>
      </c>
      <c r="J539" s="15" t="s">
        <v>82</v>
      </c>
      <c r="K539" s="15" t="s">
        <v>83</v>
      </c>
      <c r="L539" s="15" t="s">
        <v>345</v>
      </c>
      <c r="M539" s="27">
        <v>43830</v>
      </c>
      <c r="N539" s="27">
        <v>43951</v>
      </c>
      <c r="O539" s="51">
        <v>2020</v>
      </c>
      <c r="P539" s="27">
        <v>44104</v>
      </c>
      <c r="Q539" s="15">
        <v>2200000</v>
      </c>
      <c r="R539" s="15">
        <v>1400000</v>
      </c>
      <c r="S539" s="15" t="s">
        <v>202</v>
      </c>
      <c r="T539" s="15" t="s">
        <v>201</v>
      </c>
      <c r="U539" s="15">
        <v>2020</v>
      </c>
      <c r="V539" s="15" t="s">
        <v>747</v>
      </c>
      <c r="W539" s="15">
        <v>453</v>
      </c>
      <c r="X539" s="24">
        <v>229</v>
      </c>
      <c r="Y539" s="24">
        <v>31</v>
      </c>
      <c r="Z539" s="24">
        <v>37</v>
      </c>
      <c r="AA539" s="24">
        <v>34</v>
      </c>
      <c r="AB539" s="24">
        <v>82</v>
      </c>
      <c r="AC539" s="24">
        <v>82</v>
      </c>
    </row>
    <row r="540" spans="1:29" x14ac:dyDescent="0.25">
      <c r="A540" s="15" t="s">
        <v>739</v>
      </c>
      <c r="B540" s="15" t="s">
        <v>739</v>
      </c>
      <c r="C540" s="15" t="s">
        <v>479</v>
      </c>
      <c r="D540" s="15" t="s">
        <v>219</v>
      </c>
      <c r="E540" s="15" t="s">
        <v>191</v>
      </c>
      <c r="F540" s="15" t="s">
        <v>212</v>
      </c>
      <c r="G540" s="15" t="s">
        <v>384</v>
      </c>
      <c r="H540" s="15" t="s">
        <v>114</v>
      </c>
      <c r="I540" s="15" t="s">
        <v>213</v>
      </c>
      <c r="J540" s="15" t="s">
        <v>82</v>
      </c>
      <c r="K540" s="15" t="s">
        <v>83</v>
      </c>
      <c r="L540" s="15" t="s">
        <v>345</v>
      </c>
      <c r="M540" s="27">
        <v>43830</v>
      </c>
      <c r="N540" s="27">
        <v>43951</v>
      </c>
      <c r="O540" s="51">
        <v>2020</v>
      </c>
      <c r="P540" s="27">
        <v>44104</v>
      </c>
      <c r="Q540" s="15">
        <v>2200000</v>
      </c>
      <c r="R540" s="15">
        <v>1400000</v>
      </c>
      <c r="S540" s="15" t="s">
        <v>202</v>
      </c>
      <c r="T540" s="15" t="s">
        <v>201</v>
      </c>
      <c r="U540" s="15">
        <v>2020</v>
      </c>
      <c r="V540" s="15" t="s">
        <v>747</v>
      </c>
      <c r="W540" s="15">
        <v>454</v>
      </c>
      <c r="X540" s="24">
        <v>314</v>
      </c>
      <c r="Y540" s="24">
        <v>45</v>
      </c>
      <c r="Z540" s="24">
        <v>51</v>
      </c>
      <c r="AA540" s="24">
        <v>47</v>
      </c>
      <c r="AB540" s="24">
        <v>113</v>
      </c>
      <c r="AC540" s="24">
        <v>113</v>
      </c>
    </row>
    <row r="541" spans="1:29" x14ac:dyDescent="0.25">
      <c r="A541" s="15" t="s">
        <v>739</v>
      </c>
      <c r="B541" s="15" t="s">
        <v>739</v>
      </c>
      <c r="C541" s="15" t="s">
        <v>479</v>
      </c>
      <c r="D541" s="15" t="s">
        <v>219</v>
      </c>
      <c r="E541" s="15" t="s">
        <v>191</v>
      </c>
      <c r="F541" s="15" t="s">
        <v>212</v>
      </c>
      <c r="G541" s="15" t="s">
        <v>384</v>
      </c>
      <c r="H541" s="15" t="s">
        <v>114</v>
      </c>
      <c r="I541" s="15" t="s">
        <v>213</v>
      </c>
      <c r="J541" s="15" t="s">
        <v>82</v>
      </c>
      <c r="K541" s="15" t="s">
        <v>83</v>
      </c>
      <c r="L541" s="15" t="s">
        <v>345</v>
      </c>
      <c r="M541" s="27">
        <v>43830</v>
      </c>
      <c r="N541" s="27">
        <v>43951</v>
      </c>
      <c r="O541" s="51">
        <v>2020</v>
      </c>
      <c r="P541" s="27">
        <v>44104</v>
      </c>
      <c r="Q541" s="15">
        <v>2200000</v>
      </c>
      <c r="R541" s="15">
        <v>1400000</v>
      </c>
      <c r="S541" s="15" t="s">
        <v>202</v>
      </c>
      <c r="T541" s="15" t="s">
        <v>201</v>
      </c>
      <c r="U541" s="15">
        <v>2020</v>
      </c>
      <c r="V541" s="15" t="s">
        <v>747</v>
      </c>
      <c r="W541" s="15">
        <v>455</v>
      </c>
      <c r="X541" s="24">
        <v>586</v>
      </c>
      <c r="Y541" s="24">
        <v>78</v>
      </c>
      <c r="Z541" s="24">
        <v>95</v>
      </c>
      <c r="AA541" s="24">
        <v>87</v>
      </c>
      <c r="AB541" s="24">
        <v>211</v>
      </c>
      <c r="AC541" s="24">
        <v>211</v>
      </c>
    </row>
    <row r="542" spans="1:29" x14ac:dyDescent="0.25">
      <c r="A542" s="15" t="s">
        <v>739</v>
      </c>
      <c r="B542" s="15" t="s">
        <v>739</v>
      </c>
      <c r="C542" s="15" t="s">
        <v>479</v>
      </c>
      <c r="D542" s="15" t="s">
        <v>219</v>
      </c>
      <c r="E542" s="15" t="s">
        <v>191</v>
      </c>
      <c r="F542" s="15" t="s">
        <v>212</v>
      </c>
      <c r="G542" s="15" t="s">
        <v>384</v>
      </c>
      <c r="H542" s="15" t="s">
        <v>114</v>
      </c>
      <c r="I542" s="15" t="s">
        <v>213</v>
      </c>
      <c r="J542" s="15" t="s">
        <v>82</v>
      </c>
      <c r="K542" s="15" t="s">
        <v>83</v>
      </c>
      <c r="L542" s="15" t="s">
        <v>345</v>
      </c>
      <c r="M542" s="27">
        <v>43830</v>
      </c>
      <c r="N542" s="27">
        <v>43951</v>
      </c>
      <c r="O542" s="51">
        <v>2020</v>
      </c>
      <c r="P542" s="27">
        <v>44104</v>
      </c>
      <c r="Q542" s="15">
        <v>2200000</v>
      </c>
      <c r="R542" s="15">
        <v>1400000</v>
      </c>
      <c r="S542" s="15" t="s">
        <v>202</v>
      </c>
      <c r="T542" s="15" t="s">
        <v>201</v>
      </c>
      <c r="U542" s="15">
        <v>2020</v>
      </c>
      <c r="V542" s="15" t="s">
        <v>747</v>
      </c>
      <c r="W542" s="15">
        <v>456</v>
      </c>
      <c r="X542" s="24">
        <v>175</v>
      </c>
      <c r="Y542" s="24">
        <v>26</v>
      </c>
      <c r="Z542" s="24">
        <v>28</v>
      </c>
      <c r="AA542" s="24">
        <v>26</v>
      </c>
      <c r="AB542" s="24">
        <v>63</v>
      </c>
      <c r="AC542" s="24">
        <v>63</v>
      </c>
    </row>
    <row r="543" spans="1:29" x14ac:dyDescent="0.25">
      <c r="A543" s="15" t="s">
        <v>739</v>
      </c>
      <c r="B543" s="15" t="s">
        <v>739</v>
      </c>
      <c r="C543" s="15" t="s">
        <v>479</v>
      </c>
      <c r="D543" s="15" t="s">
        <v>219</v>
      </c>
      <c r="E543" s="15" t="s">
        <v>191</v>
      </c>
      <c r="F543" s="15" t="s">
        <v>212</v>
      </c>
      <c r="G543" s="15" t="s">
        <v>384</v>
      </c>
      <c r="H543" s="15" t="s">
        <v>114</v>
      </c>
      <c r="I543" s="15" t="s">
        <v>213</v>
      </c>
      <c r="J543" s="15" t="s">
        <v>82</v>
      </c>
      <c r="K543" s="15" t="s">
        <v>83</v>
      </c>
      <c r="L543" s="15" t="s">
        <v>345</v>
      </c>
      <c r="M543" s="27">
        <v>43830</v>
      </c>
      <c r="N543" s="27">
        <v>43951</v>
      </c>
      <c r="O543" s="51">
        <v>2020</v>
      </c>
      <c r="P543" s="27">
        <v>44104</v>
      </c>
      <c r="Q543" s="15">
        <v>2200000</v>
      </c>
      <c r="R543" s="15">
        <v>1400000</v>
      </c>
      <c r="S543" s="15" t="s">
        <v>202</v>
      </c>
      <c r="T543" s="15" t="s">
        <v>201</v>
      </c>
      <c r="U543" s="15">
        <v>2020</v>
      </c>
      <c r="V543" s="15" t="s">
        <v>747</v>
      </c>
      <c r="W543" s="15">
        <v>457</v>
      </c>
      <c r="X543" s="24">
        <v>280</v>
      </c>
      <c r="Y543" s="24">
        <v>38</v>
      </c>
      <c r="Z543" s="24">
        <v>45</v>
      </c>
      <c r="AA543" s="24">
        <v>42</v>
      </c>
      <c r="AB543" s="24">
        <v>101</v>
      </c>
      <c r="AC543" s="24">
        <v>101</v>
      </c>
    </row>
    <row r="544" spans="1:29" x14ac:dyDescent="0.25">
      <c r="A544" s="15" t="s">
        <v>739</v>
      </c>
      <c r="B544" s="15" t="s">
        <v>739</v>
      </c>
      <c r="C544" s="15" t="s">
        <v>479</v>
      </c>
      <c r="D544" s="15" t="s">
        <v>219</v>
      </c>
      <c r="E544" s="15" t="s">
        <v>191</v>
      </c>
      <c r="F544" s="15" t="s">
        <v>212</v>
      </c>
      <c r="G544" s="15" t="s">
        <v>384</v>
      </c>
      <c r="H544" s="15" t="s">
        <v>114</v>
      </c>
      <c r="I544" s="15" t="s">
        <v>213</v>
      </c>
      <c r="J544" s="15" t="s">
        <v>82</v>
      </c>
      <c r="K544" s="15" t="s">
        <v>83</v>
      </c>
      <c r="L544" s="15" t="s">
        <v>345</v>
      </c>
      <c r="M544" s="27">
        <v>43830</v>
      </c>
      <c r="N544" s="27">
        <v>43951</v>
      </c>
      <c r="O544" s="51">
        <v>2020</v>
      </c>
      <c r="P544" s="27">
        <v>44104</v>
      </c>
      <c r="Q544" s="15">
        <v>2200000</v>
      </c>
      <c r="R544" s="15">
        <v>1400000</v>
      </c>
      <c r="S544" s="15" t="s">
        <v>202</v>
      </c>
      <c r="T544" s="15" t="s">
        <v>201</v>
      </c>
      <c r="U544" s="15">
        <v>2020</v>
      </c>
      <c r="V544" s="15" t="s">
        <v>747</v>
      </c>
      <c r="W544" s="15">
        <v>458</v>
      </c>
      <c r="X544" s="24">
        <v>273</v>
      </c>
      <c r="Y544" s="24">
        <v>38</v>
      </c>
      <c r="Z544" s="24">
        <v>44</v>
      </c>
      <c r="AA544" s="24">
        <v>41</v>
      </c>
      <c r="AB544" s="24">
        <v>98</v>
      </c>
      <c r="AC544" s="24">
        <v>98</v>
      </c>
    </row>
    <row r="545" spans="1:29" x14ac:dyDescent="0.25">
      <c r="A545" s="15" t="s">
        <v>739</v>
      </c>
      <c r="B545" s="15" t="s">
        <v>739</v>
      </c>
      <c r="C545" s="15" t="s">
        <v>479</v>
      </c>
      <c r="D545" s="15" t="s">
        <v>219</v>
      </c>
      <c r="E545" s="15" t="s">
        <v>191</v>
      </c>
      <c r="F545" s="15" t="s">
        <v>212</v>
      </c>
      <c r="G545" s="15" t="s">
        <v>384</v>
      </c>
      <c r="H545" s="15" t="s">
        <v>114</v>
      </c>
      <c r="I545" s="15" t="s">
        <v>213</v>
      </c>
      <c r="J545" s="15" t="s">
        <v>82</v>
      </c>
      <c r="K545" s="15" t="s">
        <v>83</v>
      </c>
      <c r="L545" s="15" t="s">
        <v>345</v>
      </c>
      <c r="M545" s="27">
        <v>43830</v>
      </c>
      <c r="N545" s="27">
        <v>43951</v>
      </c>
      <c r="O545" s="51">
        <v>2020</v>
      </c>
      <c r="P545" s="27">
        <v>44104</v>
      </c>
      <c r="Q545" s="15">
        <v>2200000</v>
      </c>
      <c r="R545" s="15">
        <v>1400000</v>
      </c>
      <c r="S545" s="15" t="s">
        <v>202</v>
      </c>
      <c r="T545" s="15" t="s">
        <v>201</v>
      </c>
      <c r="U545" s="15">
        <v>2020</v>
      </c>
      <c r="V545" s="15" t="s">
        <v>747</v>
      </c>
      <c r="W545" s="15">
        <v>459</v>
      </c>
      <c r="X545" s="24">
        <v>247</v>
      </c>
      <c r="Y545" s="24">
        <v>35</v>
      </c>
      <c r="Z545" s="24">
        <v>40</v>
      </c>
      <c r="AA545" s="24">
        <v>37</v>
      </c>
      <c r="AB545" s="24">
        <v>89</v>
      </c>
      <c r="AC545" s="24">
        <v>89</v>
      </c>
    </row>
    <row r="546" spans="1:29" x14ac:dyDescent="0.25">
      <c r="A546" s="15" t="s">
        <v>739</v>
      </c>
      <c r="B546" s="15" t="s">
        <v>739</v>
      </c>
      <c r="C546" s="15" t="s">
        <v>479</v>
      </c>
      <c r="D546" s="15" t="s">
        <v>219</v>
      </c>
      <c r="E546" s="15" t="s">
        <v>191</v>
      </c>
      <c r="F546" s="15" t="s">
        <v>212</v>
      </c>
      <c r="G546" s="15" t="s">
        <v>384</v>
      </c>
      <c r="H546" s="15" t="s">
        <v>114</v>
      </c>
      <c r="I546" s="15" t="s">
        <v>213</v>
      </c>
      <c r="J546" s="15" t="s">
        <v>82</v>
      </c>
      <c r="K546" s="15" t="s">
        <v>83</v>
      </c>
      <c r="L546" s="15" t="s">
        <v>345</v>
      </c>
      <c r="M546" s="27">
        <v>43830</v>
      </c>
      <c r="N546" s="27">
        <v>43951</v>
      </c>
      <c r="O546" s="51">
        <v>2020</v>
      </c>
      <c r="P546" s="27">
        <v>44104</v>
      </c>
      <c r="Q546" s="15">
        <v>2200000</v>
      </c>
      <c r="R546" s="15">
        <v>1400000</v>
      </c>
      <c r="S546" s="15" t="s">
        <v>202</v>
      </c>
      <c r="T546" s="15" t="s">
        <v>201</v>
      </c>
      <c r="U546" s="15">
        <v>2020</v>
      </c>
      <c r="V546" s="15" t="s">
        <v>747</v>
      </c>
      <c r="W546" s="15">
        <v>460</v>
      </c>
      <c r="X546" s="24">
        <v>261</v>
      </c>
      <c r="Y546" s="24">
        <v>36</v>
      </c>
      <c r="Z546" s="24">
        <v>42</v>
      </c>
      <c r="AA546" s="24">
        <v>39</v>
      </c>
      <c r="AB546" s="24">
        <v>94</v>
      </c>
      <c r="AC546" s="24">
        <v>94</v>
      </c>
    </row>
    <row r="547" spans="1:29" x14ac:dyDescent="0.25">
      <c r="A547" s="15" t="s">
        <v>739</v>
      </c>
      <c r="B547" s="15" t="s">
        <v>739</v>
      </c>
      <c r="C547" s="15" t="s">
        <v>479</v>
      </c>
      <c r="D547" s="15" t="s">
        <v>219</v>
      </c>
      <c r="E547" s="15" t="s">
        <v>191</v>
      </c>
      <c r="F547" s="15" t="s">
        <v>212</v>
      </c>
      <c r="G547" s="15" t="s">
        <v>384</v>
      </c>
      <c r="H547" s="15" t="s">
        <v>114</v>
      </c>
      <c r="I547" s="15" t="s">
        <v>213</v>
      </c>
      <c r="J547" s="15" t="s">
        <v>82</v>
      </c>
      <c r="K547" s="15" t="s">
        <v>83</v>
      </c>
      <c r="L547" s="15" t="s">
        <v>345</v>
      </c>
      <c r="M547" s="27">
        <v>43830</v>
      </c>
      <c r="N547" s="27">
        <v>43951</v>
      </c>
      <c r="O547" s="51">
        <v>2020</v>
      </c>
      <c r="P547" s="27">
        <v>44104</v>
      </c>
      <c r="Q547" s="15">
        <v>2200000</v>
      </c>
      <c r="R547" s="15">
        <v>1400000</v>
      </c>
      <c r="S547" s="15" t="s">
        <v>202</v>
      </c>
      <c r="T547" s="15" t="s">
        <v>201</v>
      </c>
      <c r="U547" s="15">
        <v>2020</v>
      </c>
      <c r="V547" s="15" t="s">
        <v>747</v>
      </c>
      <c r="W547" s="15">
        <v>461</v>
      </c>
      <c r="X547" s="24">
        <v>227</v>
      </c>
      <c r="Y547" s="24">
        <v>39</v>
      </c>
      <c r="Z547" s="24">
        <v>37</v>
      </c>
      <c r="AA547" s="24">
        <v>34</v>
      </c>
      <c r="AB547" s="24">
        <v>82</v>
      </c>
      <c r="AC547" s="24">
        <v>82</v>
      </c>
    </row>
    <row r="548" spans="1:29" x14ac:dyDescent="0.25">
      <c r="A548" s="15" t="s">
        <v>739</v>
      </c>
      <c r="B548" s="15" t="s">
        <v>739</v>
      </c>
      <c r="C548" s="15" t="s">
        <v>479</v>
      </c>
      <c r="D548" s="15" t="s">
        <v>219</v>
      </c>
      <c r="E548" s="15" t="s">
        <v>191</v>
      </c>
      <c r="F548" s="15" t="s">
        <v>212</v>
      </c>
      <c r="G548" s="15" t="s">
        <v>384</v>
      </c>
      <c r="H548" s="15" t="s">
        <v>114</v>
      </c>
      <c r="I548" s="15" t="s">
        <v>213</v>
      </c>
      <c r="J548" s="15" t="s">
        <v>82</v>
      </c>
      <c r="K548" s="15" t="s">
        <v>83</v>
      </c>
      <c r="L548" s="15" t="s">
        <v>345</v>
      </c>
      <c r="M548" s="27">
        <v>43830</v>
      </c>
      <c r="N548" s="27">
        <v>43951</v>
      </c>
      <c r="O548" s="51">
        <v>2020</v>
      </c>
      <c r="P548" s="27">
        <v>44104</v>
      </c>
      <c r="Q548" s="15">
        <v>2200000</v>
      </c>
      <c r="R548" s="15">
        <v>1400000</v>
      </c>
      <c r="S548" s="15" t="s">
        <v>202</v>
      </c>
      <c r="T548" s="15" t="s">
        <v>201</v>
      </c>
      <c r="U548" s="15">
        <v>2020</v>
      </c>
      <c r="V548" s="15" t="s">
        <v>747</v>
      </c>
      <c r="W548" s="15">
        <v>462</v>
      </c>
      <c r="X548" s="24">
        <v>437</v>
      </c>
      <c r="Y548" s="24">
        <v>62</v>
      </c>
      <c r="Z548" s="24">
        <v>71</v>
      </c>
      <c r="AA548" s="24">
        <v>65</v>
      </c>
      <c r="AB548" s="24">
        <v>157</v>
      </c>
      <c r="AC548" s="24">
        <v>157</v>
      </c>
    </row>
    <row r="549" spans="1:29" x14ac:dyDescent="0.25">
      <c r="A549" s="15" t="s">
        <v>739</v>
      </c>
      <c r="B549" s="15" t="s">
        <v>739</v>
      </c>
      <c r="C549" s="15" t="s">
        <v>479</v>
      </c>
      <c r="D549" s="15" t="s">
        <v>219</v>
      </c>
      <c r="E549" s="15" t="s">
        <v>191</v>
      </c>
      <c r="F549" s="15" t="s">
        <v>212</v>
      </c>
      <c r="G549" s="15" t="s">
        <v>384</v>
      </c>
      <c r="H549" s="15" t="s">
        <v>114</v>
      </c>
      <c r="I549" s="15" t="s">
        <v>213</v>
      </c>
      <c r="J549" s="15" t="s">
        <v>82</v>
      </c>
      <c r="K549" s="15" t="s">
        <v>83</v>
      </c>
      <c r="L549" s="15" t="s">
        <v>345</v>
      </c>
      <c r="M549" s="27">
        <v>43830</v>
      </c>
      <c r="N549" s="27">
        <v>43951</v>
      </c>
      <c r="O549" s="51">
        <v>2020</v>
      </c>
      <c r="P549" s="27">
        <v>44104</v>
      </c>
      <c r="Q549" s="15">
        <v>2200000</v>
      </c>
      <c r="R549" s="15">
        <v>1400000</v>
      </c>
      <c r="S549" s="15" t="s">
        <v>202</v>
      </c>
      <c r="T549" s="15" t="s">
        <v>201</v>
      </c>
      <c r="U549" s="15">
        <v>2020</v>
      </c>
      <c r="V549" s="15" t="s">
        <v>747</v>
      </c>
      <c r="W549" s="15">
        <v>477</v>
      </c>
      <c r="X549" s="24">
        <v>327</v>
      </c>
      <c r="Y549" s="24">
        <v>55</v>
      </c>
      <c r="Z549" s="24">
        <v>53</v>
      </c>
      <c r="AA549" s="24">
        <v>49</v>
      </c>
      <c r="AB549" s="24">
        <v>118</v>
      </c>
      <c r="AC549" s="24">
        <v>118</v>
      </c>
    </row>
    <row r="550" spans="1:29" x14ac:dyDescent="0.25">
      <c r="A550" s="15" t="s">
        <v>739</v>
      </c>
      <c r="B550" s="15" t="s">
        <v>739</v>
      </c>
      <c r="C550" s="15" t="s">
        <v>479</v>
      </c>
      <c r="D550" s="15" t="s">
        <v>219</v>
      </c>
      <c r="E550" s="15" t="s">
        <v>191</v>
      </c>
      <c r="F550" s="15" t="s">
        <v>212</v>
      </c>
      <c r="G550" s="15" t="s">
        <v>384</v>
      </c>
      <c r="H550" s="15" t="s">
        <v>176</v>
      </c>
      <c r="I550" s="15" t="s">
        <v>213</v>
      </c>
      <c r="J550" s="15" t="s">
        <v>82</v>
      </c>
      <c r="K550" s="15" t="s">
        <v>83</v>
      </c>
      <c r="L550" s="15" t="s">
        <v>345</v>
      </c>
      <c r="M550" s="27">
        <v>43830</v>
      </c>
      <c r="N550" s="27">
        <v>43951</v>
      </c>
      <c r="O550" s="51">
        <v>2020</v>
      </c>
      <c r="P550" s="27">
        <v>44104</v>
      </c>
      <c r="Q550" s="15">
        <v>2200000</v>
      </c>
      <c r="R550" s="15">
        <v>1400000</v>
      </c>
      <c r="S550" s="15" t="s">
        <v>202</v>
      </c>
      <c r="T550" s="15" t="s">
        <v>668</v>
      </c>
      <c r="U550" s="15">
        <v>2020</v>
      </c>
      <c r="V550" s="15" t="s">
        <v>747</v>
      </c>
      <c r="W550" s="15">
        <v>473</v>
      </c>
      <c r="X550" s="24">
        <v>437</v>
      </c>
      <c r="Y550" s="24">
        <v>75</v>
      </c>
      <c r="Z550" s="24">
        <v>71</v>
      </c>
      <c r="AA550" s="24">
        <v>65</v>
      </c>
      <c r="AB550" s="24">
        <v>157</v>
      </c>
      <c r="AC550" s="24">
        <v>157</v>
      </c>
    </row>
    <row r="551" spans="1:29" x14ac:dyDescent="0.25">
      <c r="A551" s="15" t="s">
        <v>739</v>
      </c>
      <c r="B551" s="15" t="s">
        <v>739</v>
      </c>
      <c r="C551" s="15" t="s">
        <v>479</v>
      </c>
      <c r="D551" s="15" t="s">
        <v>219</v>
      </c>
      <c r="E551" s="15" t="s">
        <v>191</v>
      </c>
      <c r="F551" s="15" t="s">
        <v>212</v>
      </c>
      <c r="G551" s="15" t="s">
        <v>384</v>
      </c>
      <c r="H551" s="15" t="s">
        <v>176</v>
      </c>
      <c r="I551" s="15" t="s">
        <v>213</v>
      </c>
      <c r="J551" s="15" t="s">
        <v>82</v>
      </c>
      <c r="K551" s="15" t="s">
        <v>83</v>
      </c>
      <c r="L551" s="15" t="s">
        <v>345</v>
      </c>
      <c r="M551" s="27">
        <v>43830</v>
      </c>
      <c r="N551" s="27">
        <v>43951</v>
      </c>
      <c r="O551" s="51">
        <v>2020</v>
      </c>
      <c r="P551" s="27">
        <v>44104</v>
      </c>
      <c r="Q551" s="15">
        <v>2200000</v>
      </c>
      <c r="R551" s="15">
        <v>1400000</v>
      </c>
      <c r="S551" s="15" t="s">
        <v>202</v>
      </c>
      <c r="T551" s="15" t="s">
        <v>668</v>
      </c>
      <c r="U551" s="15">
        <v>2020</v>
      </c>
      <c r="V551" s="15" t="s">
        <v>747</v>
      </c>
      <c r="W551" s="15">
        <v>475</v>
      </c>
      <c r="X551" s="24">
        <v>343</v>
      </c>
      <c r="Y551" s="24">
        <v>60</v>
      </c>
      <c r="Z551" s="24">
        <v>56</v>
      </c>
      <c r="AA551" s="24">
        <v>51</v>
      </c>
      <c r="AB551" s="24">
        <v>123</v>
      </c>
      <c r="AC551" s="24">
        <v>123</v>
      </c>
    </row>
    <row r="552" spans="1:29" x14ac:dyDescent="0.25">
      <c r="A552" s="15" t="s">
        <v>739</v>
      </c>
      <c r="B552" s="15" t="s">
        <v>739</v>
      </c>
      <c r="C552" s="15" t="s">
        <v>479</v>
      </c>
      <c r="D552" s="15" t="s">
        <v>219</v>
      </c>
      <c r="E552" s="15" t="s">
        <v>191</v>
      </c>
      <c r="F552" s="15" t="s">
        <v>212</v>
      </c>
      <c r="G552" s="15" t="s">
        <v>384</v>
      </c>
      <c r="H552" s="15" t="s">
        <v>176</v>
      </c>
      <c r="I552" s="15" t="s">
        <v>213</v>
      </c>
      <c r="J552" s="15" t="s">
        <v>82</v>
      </c>
      <c r="K552" s="15" t="s">
        <v>83</v>
      </c>
      <c r="L552" s="15" t="s">
        <v>345</v>
      </c>
      <c r="M552" s="27">
        <v>43830</v>
      </c>
      <c r="N552" s="27">
        <v>43951</v>
      </c>
      <c r="O552" s="51">
        <v>2020</v>
      </c>
      <c r="P552" s="27">
        <v>44104</v>
      </c>
      <c r="Q552" s="15">
        <v>2200000</v>
      </c>
      <c r="R552" s="15">
        <v>1400000</v>
      </c>
      <c r="S552" s="15" t="s">
        <v>202</v>
      </c>
      <c r="T552" s="15" t="s">
        <v>668</v>
      </c>
      <c r="U552" s="15">
        <v>2020</v>
      </c>
      <c r="V552" s="15" t="s">
        <v>747</v>
      </c>
      <c r="W552" s="15">
        <v>476</v>
      </c>
      <c r="X552" s="24">
        <v>407</v>
      </c>
      <c r="Y552" s="24">
        <v>55</v>
      </c>
      <c r="Z552" s="24">
        <v>66</v>
      </c>
      <c r="AA552" s="24">
        <v>61</v>
      </c>
      <c r="AB552" s="24">
        <v>146</v>
      </c>
      <c r="AC552" s="24">
        <v>146</v>
      </c>
    </row>
    <row r="553" spans="1:29" x14ac:dyDescent="0.25">
      <c r="A553" s="15" t="s">
        <v>739</v>
      </c>
      <c r="B553" s="15" t="s">
        <v>739</v>
      </c>
      <c r="C553" s="15" t="s">
        <v>479</v>
      </c>
      <c r="D553" s="15" t="s">
        <v>219</v>
      </c>
      <c r="E553" s="15" t="s">
        <v>191</v>
      </c>
      <c r="F553" s="15" t="s">
        <v>212</v>
      </c>
      <c r="G553" s="15" t="s">
        <v>384</v>
      </c>
      <c r="H553" s="15" t="s">
        <v>176</v>
      </c>
      <c r="I553" s="15" t="s">
        <v>213</v>
      </c>
      <c r="J553" s="15" t="s">
        <v>82</v>
      </c>
      <c r="K553" s="15" t="s">
        <v>83</v>
      </c>
      <c r="L553" s="15" t="s">
        <v>345</v>
      </c>
      <c r="M553" s="27">
        <v>43830</v>
      </c>
      <c r="N553" s="27">
        <v>43951</v>
      </c>
      <c r="O553" s="51">
        <v>2020</v>
      </c>
      <c r="P553" s="27">
        <v>44104</v>
      </c>
      <c r="Q553" s="15">
        <v>2200000</v>
      </c>
      <c r="R553" s="15">
        <v>1400000</v>
      </c>
      <c r="S553" s="15" t="s">
        <v>202</v>
      </c>
      <c r="T553" s="15" t="s">
        <v>668</v>
      </c>
      <c r="U553" s="15">
        <v>2020</v>
      </c>
      <c r="V553" s="15" t="s">
        <v>747</v>
      </c>
      <c r="W553" s="15">
        <v>478</v>
      </c>
      <c r="X553" s="24">
        <v>354</v>
      </c>
      <c r="Y553" s="24">
        <v>57</v>
      </c>
      <c r="Z553" s="24">
        <v>57</v>
      </c>
      <c r="AA553" s="24">
        <v>53</v>
      </c>
      <c r="AB553" s="24">
        <v>127</v>
      </c>
      <c r="AC553" s="24">
        <v>127</v>
      </c>
    </row>
    <row r="554" spans="1:29" x14ac:dyDescent="0.25">
      <c r="A554" s="15" t="s">
        <v>739</v>
      </c>
      <c r="B554" s="15" t="s">
        <v>739</v>
      </c>
      <c r="C554" s="15" t="s">
        <v>479</v>
      </c>
      <c r="D554" s="15" t="s">
        <v>219</v>
      </c>
      <c r="E554" s="15" t="s">
        <v>191</v>
      </c>
      <c r="F554" s="15" t="s">
        <v>212</v>
      </c>
      <c r="G554" s="15" t="s">
        <v>892</v>
      </c>
      <c r="H554" s="15" t="s">
        <v>114</v>
      </c>
      <c r="I554" s="15" t="s">
        <v>213</v>
      </c>
      <c r="J554" s="15" t="s">
        <v>82</v>
      </c>
      <c r="K554" s="15" t="s">
        <v>83</v>
      </c>
      <c r="L554" s="15" t="s">
        <v>345</v>
      </c>
      <c r="M554" s="27">
        <v>43830</v>
      </c>
      <c r="N554" s="27">
        <v>43951</v>
      </c>
      <c r="O554" s="51">
        <v>2020</v>
      </c>
      <c r="P554" s="27">
        <v>44104</v>
      </c>
      <c r="Q554" s="15">
        <v>2200000</v>
      </c>
      <c r="R554" s="15">
        <v>1400000</v>
      </c>
      <c r="S554" s="15" t="s">
        <v>202</v>
      </c>
      <c r="T554" s="15" t="s">
        <v>201</v>
      </c>
      <c r="U554" s="15">
        <v>2020</v>
      </c>
      <c r="V554" s="15" t="s">
        <v>747</v>
      </c>
      <c r="W554" s="15">
        <v>440</v>
      </c>
      <c r="X554" s="24">
        <v>244</v>
      </c>
      <c r="Y554" s="24">
        <v>47</v>
      </c>
      <c r="Z554" s="24">
        <v>40</v>
      </c>
      <c r="AA554" s="24">
        <v>36</v>
      </c>
      <c r="AB554" s="24">
        <v>88</v>
      </c>
      <c r="AC554" s="24">
        <v>88</v>
      </c>
    </row>
    <row r="555" spans="1:29" x14ac:dyDescent="0.25">
      <c r="A555" s="15" t="s">
        <v>739</v>
      </c>
      <c r="B555" s="15" t="s">
        <v>739</v>
      </c>
      <c r="C555" s="15" t="s">
        <v>479</v>
      </c>
      <c r="D555" s="15" t="s">
        <v>219</v>
      </c>
      <c r="E555" s="15" t="s">
        <v>191</v>
      </c>
      <c r="F555" s="15" t="s">
        <v>212</v>
      </c>
      <c r="G555" s="15" t="s">
        <v>892</v>
      </c>
      <c r="H555" s="15" t="s">
        <v>114</v>
      </c>
      <c r="I555" s="15" t="s">
        <v>213</v>
      </c>
      <c r="J555" s="15" t="s">
        <v>82</v>
      </c>
      <c r="K555" s="15" t="s">
        <v>83</v>
      </c>
      <c r="L555" s="15" t="s">
        <v>345</v>
      </c>
      <c r="M555" s="27">
        <v>43830</v>
      </c>
      <c r="N555" s="27">
        <v>43951</v>
      </c>
      <c r="O555" s="51">
        <v>2020</v>
      </c>
      <c r="P555" s="27">
        <v>44104</v>
      </c>
      <c r="Q555" s="15">
        <v>2200000</v>
      </c>
      <c r="R555" s="15">
        <v>1400000</v>
      </c>
      <c r="S555" s="15" t="s">
        <v>202</v>
      </c>
      <c r="T555" s="15" t="s">
        <v>201</v>
      </c>
      <c r="U555" s="15">
        <v>2020</v>
      </c>
      <c r="V555" s="15" t="s">
        <v>747</v>
      </c>
      <c r="W555" s="15">
        <v>448</v>
      </c>
      <c r="X555" s="24">
        <v>229</v>
      </c>
      <c r="Y555" s="24">
        <v>41</v>
      </c>
      <c r="Z555" s="24">
        <v>37</v>
      </c>
      <c r="AA555" s="24">
        <v>34</v>
      </c>
      <c r="AB555" s="24">
        <v>82</v>
      </c>
      <c r="AC555" s="24">
        <v>82</v>
      </c>
    </row>
    <row r="556" spans="1:29" x14ac:dyDescent="0.25">
      <c r="A556" s="15" t="s">
        <v>739</v>
      </c>
      <c r="B556" s="15" t="s">
        <v>739</v>
      </c>
      <c r="C556" s="15" t="s">
        <v>479</v>
      </c>
      <c r="D556" s="15" t="s">
        <v>219</v>
      </c>
      <c r="E556" s="15" t="s">
        <v>191</v>
      </c>
      <c r="F556" s="15" t="s">
        <v>212</v>
      </c>
      <c r="G556" s="15" t="s">
        <v>892</v>
      </c>
      <c r="H556" s="15" t="s">
        <v>114</v>
      </c>
      <c r="I556" s="15" t="s">
        <v>213</v>
      </c>
      <c r="J556" s="15" t="s">
        <v>82</v>
      </c>
      <c r="K556" s="15" t="s">
        <v>83</v>
      </c>
      <c r="L556" s="15" t="s">
        <v>345</v>
      </c>
      <c r="M556" s="27">
        <v>43830</v>
      </c>
      <c r="N556" s="27">
        <v>43951</v>
      </c>
      <c r="O556" s="51">
        <v>2020</v>
      </c>
      <c r="P556" s="27">
        <v>44104</v>
      </c>
      <c r="Q556" s="15">
        <v>2200000</v>
      </c>
      <c r="R556" s="15">
        <v>1400000</v>
      </c>
      <c r="S556" s="15" t="s">
        <v>202</v>
      </c>
      <c r="T556" s="15" t="s">
        <v>201</v>
      </c>
      <c r="U556" s="15">
        <v>2020</v>
      </c>
      <c r="V556" s="15" t="s">
        <v>747</v>
      </c>
      <c r="W556" s="15">
        <v>463</v>
      </c>
      <c r="X556" s="24">
        <v>103</v>
      </c>
      <c r="Y556" s="24">
        <v>17</v>
      </c>
      <c r="Z556" s="24">
        <v>17</v>
      </c>
      <c r="AA556" s="24">
        <v>15</v>
      </c>
      <c r="AB556" s="24">
        <v>37</v>
      </c>
      <c r="AC556" s="24">
        <v>37</v>
      </c>
    </row>
    <row r="557" spans="1:29" x14ac:dyDescent="0.25">
      <c r="A557" s="15" t="s">
        <v>739</v>
      </c>
      <c r="B557" s="15" t="s">
        <v>739</v>
      </c>
      <c r="C557" s="15" t="s">
        <v>479</v>
      </c>
      <c r="D557" s="15" t="s">
        <v>219</v>
      </c>
      <c r="E557" s="15" t="s">
        <v>191</v>
      </c>
      <c r="F557" s="15" t="s">
        <v>292</v>
      </c>
      <c r="G557" s="15" t="s">
        <v>384</v>
      </c>
      <c r="H557" s="15" t="s">
        <v>114</v>
      </c>
      <c r="I557" s="15" t="s">
        <v>213</v>
      </c>
      <c r="J557" s="15" t="s">
        <v>82</v>
      </c>
      <c r="K557" s="15" t="s">
        <v>83</v>
      </c>
      <c r="L557" s="15" t="s">
        <v>345</v>
      </c>
      <c r="M557" s="27">
        <v>44043</v>
      </c>
      <c r="N557" s="27">
        <v>44377</v>
      </c>
      <c r="O557" s="51">
        <v>2021</v>
      </c>
      <c r="P557" s="27">
        <v>44104</v>
      </c>
      <c r="Q557" s="15">
        <v>2200000</v>
      </c>
      <c r="R557" s="15">
        <v>1400000</v>
      </c>
      <c r="S557" s="15" t="s">
        <v>201</v>
      </c>
      <c r="T557" s="15" t="s">
        <v>202</v>
      </c>
      <c r="U557" s="15">
        <v>2020</v>
      </c>
      <c r="V557" s="15" t="s">
        <v>747</v>
      </c>
      <c r="W557" s="15">
        <v>566</v>
      </c>
      <c r="X557" s="24">
        <v>1650</v>
      </c>
      <c r="Y557" s="24">
        <v>275</v>
      </c>
      <c r="Z557" s="24">
        <v>267</v>
      </c>
      <c r="AA557" s="24">
        <v>245</v>
      </c>
      <c r="AB557" s="24">
        <v>593</v>
      </c>
      <c r="AC557" s="24">
        <v>593</v>
      </c>
    </row>
    <row r="558" spans="1:29" x14ac:dyDescent="0.25">
      <c r="A558" s="15" t="s">
        <v>739</v>
      </c>
      <c r="B558" s="15" t="s">
        <v>739</v>
      </c>
      <c r="C558" s="15" t="s">
        <v>479</v>
      </c>
      <c r="D558" s="15" t="s">
        <v>219</v>
      </c>
      <c r="E558" s="15" t="s">
        <v>191</v>
      </c>
      <c r="F558" s="15" t="s">
        <v>292</v>
      </c>
      <c r="G558" s="15" t="s">
        <v>384</v>
      </c>
      <c r="H558" s="15" t="s">
        <v>176</v>
      </c>
      <c r="I558" s="15" t="s">
        <v>213</v>
      </c>
      <c r="J558" s="15" t="s">
        <v>82</v>
      </c>
      <c r="K558" s="15" t="s">
        <v>83</v>
      </c>
      <c r="L558" s="15" t="s">
        <v>345</v>
      </c>
      <c r="M558" s="27">
        <v>44043</v>
      </c>
      <c r="N558" s="27">
        <v>44377</v>
      </c>
      <c r="O558" s="51">
        <v>2021</v>
      </c>
      <c r="P558" s="27">
        <v>44104</v>
      </c>
      <c r="Q558" s="15">
        <v>2200000</v>
      </c>
      <c r="R558" s="15">
        <v>1400000</v>
      </c>
      <c r="S558" s="15" t="s">
        <v>201</v>
      </c>
      <c r="T558" s="15" t="s">
        <v>202</v>
      </c>
      <c r="U558" s="15">
        <v>2020</v>
      </c>
      <c r="V558" s="15" t="s">
        <v>747</v>
      </c>
      <c r="W558" s="15">
        <v>560</v>
      </c>
      <c r="X558" s="24">
        <v>750</v>
      </c>
      <c r="Y558" s="24">
        <v>125</v>
      </c>
      <c r="Z558" s="24">
        <v>122</v>
      </c>
      <c r="AA558" s="24">
        <v>112</v>
      </c>
      <c r="AB558" s="24">
        <v>270</v>
      </c>
      <c r="AC558" s="24">
        <v>270</v>
      </c>
    </row>
    <row r="559" spans="1:29" x14ac:dyDescent="0.25">
      <c r="A559" s="15" t="s">
        <v>739</v>
      </c>
      <c r="B559" s="15" t="s">
        <v>739</v>
      </c>
      <c r="C559" s="15" t="s">
        <v>479</v>
      </c>
      <c r="D559" s="15" t="s">
        <v>219</v>
      </c>
      <c r="E559" s="15" t="s">
        <v>191</v>
      </c>
      <c r="F559" s="15" t="s">
        <v>292</v>
      </c>
      <c r="G559" s="15" t="s">
        <v>384</v>
      </c>
      <c r="H559" s="15" t="s">
        <v>176</v>
      </c>
      <c r="I559" s="15" t="s">
        <v>213</v>
      </c>
      <c r="J559" s="15" t="s">
        <v>82</v>
      </c>
      <c r="K559" s="15" t="s">
        <v>83</v>
      </c>
      <c r="L559" s="15" t="s">
        <v>345</v>
      </c>
      <c r="M559" s="27">
        <v>44043</v>
      </c>
      <c r="N559" s="27">
        <v>44377</v>
      </c>
      <c r="O559" s="51">
        <v>2021</v>
      </c>
      <c r="P559" s="27">
        <v>44104</v>
      </c>
      <c r="Q559" s="15">
        <v>2200000</v>
      </c>
      <c r="R559" s="15">
        <v>1400000</v>
      </c>
      <c r="S559" s="15" t="s">
        <v>201</v>
      </c>
      <c r="T559" s="15" t="s">
        <v>202</v>
      </c>
      <c r="U559" s="15">
        <v>2020</v>
      </c>
      <c r="V559" s="15" t="s">
        <v>747</v>
      </c>
      <c r="W559" s="15">
        <v>561</v>
      </c>
      <c r="X559" s="24">
        <v>780</v>
      </c>
      <c r="Y559" s="24">
        <v>130</v>
      </c>
      <c r="Z559" s="24">
        <v>126</v>
      </c>
      <c r="AA559" s="24">
        <v>116</v>
      </c>
      <c r="AB559" s="24">
        <v>280</v>
      </c>
      <c r="AC559" s="24">
        <v>280</v>
      </c>
    </row>
    <row r="560" spans="1:29" x14ac:dyDescent="0.25">
      <c r="A560" s="15" t="s">
        <v>739</v>
      </c>
      <c r="B560" s="15" t="s">
        <v>739</v>
      </c>
      <c r="C560" s="15" t="s">
        <v>479</v>
      </c>
      <c r="D560" s="15" t="s">
        <v>219</v>
      </c>
      <c r="E560" s="15" t="s">
        <v>191</v>
      </c>
      <c r="F560" s="15" t="s">
        <v>292</v>
      </c>
      <c r="G560" s="15" t="s">
        <v>384</v>
      </c>
      <c r="H560" s="15" t="s">
        <v>176</v>
      </c>
      <c r="I560" s="15" t="s">
        <v>213</v>
      </c>
      <c r="J560" s="15" t="s">
        <v>82</v>
      </c>
      <c r="K560" s="15" t="s">
        <v>83</v>
      </c>
      <c r="L560" s="15" t="s">
        <v>345</v>
      </c>
      <c r="M560" s="27">
        <v>44043</v>
      </c>
      <c r="N560" s="27">
        <v>44377</v>
      </c>
      <c r="O560" s="51">
        <v>2021</v>
      </c>
      <c r="P560" s="27">
        <v>44104</v>
      </c>
      <c r="Q560" s="15">
        <v>2200000</v>
      </c>
      <c r="R560" s="15">
        <v>1400000</v>
      </c>
      <c r="S560" s="15" t="s">
        <v>201</v>
      </c>
      <c r="T560" s="15" t="s">
        <v>202</v>
      </c>
      <c r="U560" s="15">
        <v>2020</v>
      </c>
      <c r="V560" s="15" t="s">
        <v>747</v>
      </c>
      <c r="W560" s="15">
        <v>563</v>
      </c>
      <c r="X560" s="24">
        <v>750</v>
      </c>
      <c r="Y560" s="24">
        <v>125</v>
      </c>
      <c r="Z560" s="24">
        <v>122</v>
      </c>
      <c r="AA560" s="24">
        <v>112</v>
      </c>
      <c r="AB560" s="24">
        <v>270</v>
      </c>
      <c r="AC560" s="24">
        <v>270</v>
      </c>
    </row>
    <row r="561" spans="1:29" x14ac:dyDescent="0.25">
      <c r="A561" s="15" t="s">
        <v>739</v>
      </c>
      <c r="B561" s="15" t="s">
        <v>739</v>
      </c>
      <c r="C561" s="15" t="s">
        <v>477</v>
      </c>
      <c r="D561" s="15" t="s">
        <v>219</v>
      </c>
      <c r="E561" s="15" t="s">
        <v>191</v>
      </c>
      <c r="F561" s="15" t="s">
        <v>212</v>
      </c>
      <c r="G561" s="15" t="s">
        <v>384</v>
      </c>
      <c r="H561" s="15" t="s">
        <v>114</v>
      </c>
      <c r="I561" s="15" t="s">
        <v>213</v>
      </c>
      <c r="J561" s="15" t="s">
        <v>82</v>
      </c>
      <c r="K561" s="15" t="s">
        <v>83</v>
      </c>
      <c r="L561" s="15" t="s">
        <v>345</v>
      </c>
      <c r="M561" s="27">
        <v>43830</v>
      </c>
      <c r="N561" s="27">
        <v>43951</v>
      </c>
      <c r="O561" s="51">
        <v>2020</v>
      </c>
      <c r="P561" s="27">
        <v>44104</v>
      </c>
      <c r="Q561" s="15">
        <v>2200000</v>
      </c>
      <c r="R561" s="15">
        <v>1400000</v>
      </c>
      <c r="S561" s="15" t="s">
        <v>202</v>
      </c>
      <c r="T561" s="15" t="s">
        <v>201</v>
      </c>
      <c r="U561" s="15">
        <v>2020</v>
      </c>
      <c r="V561" s="15" t="s">
        <v>748</v>
      </c>
      <c r="W561" s="15">
        <v>464</v>
      </c>
      <c r="X561" s="24">
        <v>255</v>
      </c>
      <c r="Y561" s="24">
        <v>40</v>
      </c>
      <c r="Z561" s="24">
        <v>41</v>
      </c>
      <c r="AA561" s="24">
        <v>38</v>
      </c>
      <c r="AB561" s="24">
        <v>92</v>
      </c>
      <c r="AC561" s="24">
        <v>92</v>
      </c>
    </row>
    <row r="562" spans="1:29" x14ac:dyDescent="0.25">
      <c r="A562" s="15" t="s">
        <v>739</v>
      </c>
      <c r="B562" s="15" t="s">
        <v>739</v>
      </c>
      <c r="C562" s="15" t="s">
        <v>477</v>
      </c>
      <c r="D562" s="15" t="s">
        <v>219</v>
      </c>
      <c r="E562" s="15" t="s">
        <v>191</v>
      </c>
      <c r="F562" s="15" t="s">
        <v>212</v>
      </c>
      <c r="G562" s="15" t="s">
        <v>384</v>
      </c>
      <c r="H562" s="15" t="s">
        <v>114</v>
      </c>
      <c r="I562" s="15" t="s">
        <v>213</v>
      </c>
      <c r="J562" s="15" t="s">
        <v>82</v>
      </c>
      <c r="K562" s="15" t="s">
        <v>83</v>
      </c>
      <c r="L562" s="15" t="s">
        <v>345</v>
      </c>
      <c r="M562" s="27">
        <v>43830</v>
      </c>
      <c r="N562" s="27">
        <v>43951</v>
      </c>
      <c r="O562" s="51">
        <v>2020</v>
      </c>
      <c r="P562" s="27">
        <v>44104</v>
      </c>
      <c r="Q562" s="15">
        <v>2200000</v>
      </c>
      <c r="R562" s="15">
        <v>1400000</v>
      </c>
      <c r="S562" s="15" t="s">
        <v>202</v>
      </c>
      <c r="T562" s="15" t="s">
        <v>201</v>
      </c>
      <c r="U562" s="15">
        <v>2020</v>
      </c>
      <c r="V562" s="15" t="s">
        <v>748</v>
      </c>
      <c r="W562" s="15">
        <v>465</v>
      </c>
      <c r="X562" s="24">
        <v>283</v>
      </c>
      <c r="Y562" s="24">
        <v>44</v>
      </c>
      <c r="Z562" s="24">
        <v>46</v>
      </c>
      <c r="AA562" s="24">
        <v>42</v>
      </c>
      <c r="AB562" s="24">
        <v>102</v>
      </c>
      <c r="AC562" s="24">
        <v>102</v>
      </c>
    </row>
    <row r="563" spans="1:29" x14ac:dyDescent="0.25">
      <c r="A563" s="15" t="s">
        <v>739</v>
      </c>
      <c r="B563" s="15" t="s">
        <v>739</v>
      </c>
      <c r="C563" s="15" t="s">
        <v>477</v>
      </c>
      <c r="D563" s="15" t="s">
        <v>219</v>
      </c>
      <c r="E563" s="15" t="s">
        <v>191</v>
      </c>
      <c r="F563" s="15" t="s">
        <v>212</v>
      </c>
      <c r="G563" s="15" t="s">
        <v>384</v>
      </c>
      <c r="H563" s="15" t="s">
        <v>114</v>
      </c>
      <c r="I563" s="15" t="s">
        <v>213</v>
      </c>
      <c r="J563" s="15" t="s">
        <v>82</v>
      </c>
      <c r="K563" s="15" t="s">
        <v>83</v>
      </c>
      <c r="L563" s="15" t="s">
        <v>345</v>
      </c>
      <c r="M563" s="27">
        <v>43830</v>
      </c>
      <c r="N563" s="27">
        <v>43951</v>
      </c>
      <c r="O563" s="51">
        <v>2020</v>
      </c>
      <c r="P563" s="27">
        <v>44104</v>
      </c>
      <c r="Q563" s="15">
        <v>2200000</v>
      </c>
      <c r="R563" s="15">
        <v>1400000</v>
      </c>
      <c r="S563" s="15" t="s">
        <v>202</v>
      </c>
      <c r="T563" s="15" t="s">
        <v>201</v>
      </c>
      <c r="U563" s="15">
        <v>2020</v>
      </c>
      <c r="V563" s="15" t="s">
        <v>748</v>
      </c>
      <c r="W563" s="15">
        <v>466</v>
      </c>
      <c r="X563" s="24">
        <v>405</v>
      </c>
      <c r="Y563" s="24">
        <v>60</v>
      </c>
      <c r="Z563" s="24">
        <v>66</v>
      </c>
      <c r="AA563" s="24">
        <v>60</v>
      </c>
      <c r="AB563" s="24">
        <v>146</v>
      </c>
      <c r="AC563" s="24">
        <v>146</v>
      </c>
    </row>
    <row r="564" spans="1:29" x14ac:dyDescent="0.25">
      <c r="A564" s="15" t="s">
        <v>739</v>
      </c>
      <c r="B564" s="15" t="s">
        <v>739</v>
      </c>
      <c r="C564" s="15" t="s">
        <v>477</v>
      </c>
      <c r="D564" s="15" t="s">
        <v>219</v>
      </c>
      <c r="E564" s="15" t="s">
        <v>191</v>
      </c>
      <c r="F564" s="15" t="s">
        <v>212</v>
      </c>
      <c r="G564" s="15" t="s">
        <v>384</v>
      </c>
      <c r="H564" s="15" t="s">
        <v>114</v>
      </c>
      <c r="I564" s="15" t="s">
        <v>213</v>
      </c>
      <c r="J564" s="15" t="s">
        <v>82</v>
      </c>
      <c r="K564" s="15" t="s">
        <v>83</v>
      </c>
      <c r="L564" s="15" t="s">
        <v>345</v>
      </c>
      <c r="M564" s="27">
        <v>43830</v>
      </c>
      <c r="N564" s="27">
        <v>43951</v>
      </c>
      <c r="O564" s="51">
        <v>2020</v>
      </c>
      <c r="P564" s="27">
        <v>44104</v>
      </c>
      <c r="Q564" s="15">
        <v>2200000</v>
      </c>
      <c r="R564" s="15">
        <v>1400000</v>
      </c>
      <c r="S564" s="15" t="s">
        <v>202</v>
      </c>
      <c r="T564" s="15" t="s">
        <v>201</v>
      </c>
      <c r="U564" s="15">
        <v>2020</v>
      </c>
      <c r="V564" s="15" t="s">
        <v>748</v>
      </c>
      <c r="W564" s="15">
        <v>467</v>
      </c>
      <c r="X564" s="24">
        <v>316</v>
      </c>
      <c r="Y564" s="24">
        <v>47</v>
      </c>
      <c r="Z564" s="24">
        <v>51</v>
      </c>
      <c r="AA564" s="24">
        <v>47</v>
      </c>
      <c r="AB564" s="24">
        <v>114</v>
      </c>
      <c r="AC564" s="24">
        <v>114</v>
      </c>
    </row>
    <row r="565" spans="1:29" x14ac:dyDescent="0.25">
      <c r="A565" s="15" t="s">
        <v>739</v>
      </c>
      <c r="B565" s="15" t="s">
        <v>739</v>
      </c>
      <c r="C565" s="15" t="s">
        <v>477</v>
      </c>
      <c r="D565" s="15" t="s">
        <v>219</v>
      </c>
      <c r="E565" s="15" t="s">
        <v>191</v>
      </c>
      <c r="F565" s="15" t="s">
        <v>212</v>
      </c>
      <c r="G565" s="15" t="s">
        <v>384</v>
      </c>
      <c r="H565" s="15" t="s">
        <v>114</v>
      </c>
      <c r="I565" s="15" t="s">
        <v>213</v>
      </c>
      <c r="J565" s="15" t="s">
        <v>82</v>
      </c>
      <c r="K565" s="15" t="s">
        <v>83</v>
      </c>
      <c r="L565" s="15" t="s">
        <v>345</v>
      </c>
      <c r="M565" s="27">
        <v>43830</v>
      </c>
      <c r="N565" s="27">
        <v>43951</v>
      </c>
      <c r="O565" s="51">
        <v>2020</v>
      </c>
      <c r="P565" s="27">
        <v>44104</v>
      </c>
      <c r="Q565" s="15">
        <v>2200000</v>
      </c>
      <c r="R565" s="15">
        <v>1400000</v>
      </c>
      <c r="S565" s="15" t="s">
        <v>202</v>
      </c>
      <c r="T565" s="15" t="s">
        <v>201</v>
      </c>
      <c r="U565" s="15">
        <v>2020</v>
      </c>
      <c r="V565" s="15" t="s">
        <v>748</v>
      </c>
      <c r="W565" s="15">
        <v>468</v>
      </c>
      <c r="X565" s="24">
        <v>427</v>
      </c>
      <c r="Y565" s="24">
        <v>66</v>
      </c>
      <c r="Z565" s="24">
        <v>69</v>
      </c>
      <c r="AA565" s="24">
        <v>64</v>
      </c>
      <c r="AB565" s="24">
        <v>153</v>
      </c>
      <c r="AC565" s="24">
        <v>153</v>
      </c>
    </row>
    <row r="566" spans="1:29" x14ac:dyDescent="0.25">
      <c r="A566" s="15" t="s">
        <v>739</v>
      </c>
      <c r="B566" s="15" t="s">
        <v>739</v>
      </c>
      <c r="C566" s="15" t="s">
        <v>477</v>
      </c>
      <c r="D566" s="15" t="s">
        <v>219</v>
      </c>
      <c r="E566" s="15" t="s">
        <v>191</v>
      </c>
      <c r="F566" s="15" t="s">
        <v>212</v>
      </c>
      <c r="G566" s="15" t="s">
        <v>384</v>
      </c>
      <c r="H566" s="15" t="s">
        <v>114</v>
      </c>
      <c r="I566" s="15" t="s">
        <v>213</v>
      </c>
      <c r="J566" s="15" t="s">
        <v>82</v>
      </c>
      <c r="K566" s="15" t="s">
        <v>83</v>
      </c>
      <c r="L566" s="15" t="s">
        <v>345</v>
      </c>
      <c r="M566" s="27">
        <v>43830</v>
      </c>
      <c r="N566" s="27">
        <v>43951</v>
      </c>
      <c r="O566" s="51">
        <v>2020</v>
      </c>
      <c r="P566" s="27">
        <v>44104</v>
      </c>
      <c r="Q566" s="15">
        <v>2200000</v>
      </c>
      <c r="R566" s="15">
        <v>1400000</v>
      </c>
      <c r="S566" s="15" t="s">
        <v>202</v>
      </c>
      <c r="T566" s="15" t="s">
        <v>201</v>
      </c>
      <c r="U566" s="15">
        <v>2020</v>
      </c>
      <c r="V566" s="15" t="s">
        <v>748</v>
      </c>
      <c r="W566" s="15">
        <v>469</v>
      </c>
      <c r="X566" s="24">
        <v>219</v>
      </c>
      <c r="Y566" s="24">
        <v>36</v>
      </c>
      <c r="Z566" s="24">
        <v>35</v>
      </c>
      <c r="AA566" s="24">
        <v>33</v>
      </c>
      <c r="AB566" s="24">
        <v>79</v>
      </c>
      <c r="AC566" s="24">
        <v>79</v>
      </c>
    </row>
    <row r="567" spans="1:29" x14ac:dyDescent="0.25">
      <c r="A567" s="15" t="s">
        <v>739</v>
      </c>
      <c r="B567" s="15" t="s">
        <v>739</v>
      </c>
      <c r="C567" s="15" t="s">
        <v>477</v>
      </c>
      <c r="D567" s="15" t="s">
        <v>219</v>
      </c>
      <c r="E567" s="15" t="s">
        <v>191</v>
      </c>
      <c r="F567" s="15" t="s">
        <v>212</v>
      </c>
      <c r="G567" s="15" t="s">
        <v>384</v>
      </c>
      <c r="H567" s="15" t="s">
        <v>114</v>
      </c>
      <c r="I567" s="15" t="s">
        <v>213</v>
      </c>
      <c r="J567" s="15" t="s">
        <v>82</v>
      </c>
      <c r="K567" s="15" t="s">
        <v>83</v>
      </c>
      <c r="L567" s="15" t="s">
        <v>345</v>
      </c>
      <c r="M567" s="27">
        <v>43830</v>
      </c>
      <c r="N567" s="27">
        <v>43951</v>
      </c>
      <c r="O567" s="51">
        <v>2020</v>
      </c>
      <c r="P567" s="27">
        <v>44104</v>
      </c>
      <c r="Q567" s="15">
        <v>2200000</v>
      </c>
      <c r="R567" s="15">
        <v>1400000</v>
      </c>
      <c r="S567" s="15" t="s">
        <v>202</v>
      </c>
      <c r="T567" s="15" t="s">
        <v>201</v>
      </c>
      <c r="U567" s="15">
        <v>2020</v>
      </c>
      <c r="V567" s="15" t="s">
        <v>748</v>
      </c>
      <c r="W567" s="15">
        <v>470</v>
      </c>
      <c r="X567" s="24">
        <v>272</v>
      </c>
      <c r="Y567" s="24">
        <v>42</v>
      </c>
      <c r="Z567" s="24">
        <v>44</v>
      </c>
      <c r="AA567" s="24">
        <v>40</v>
      </c>
      <c r="AB567" s="24">
        <v>98</v>
      </c>
      <c r="AC567" s="24">
        <v>98</v>
      </c>
    </row>
    <row r="568" spans="1:29" x14ac:dyDescent="0.25">
      <c r="A568" s="15" t="s">
        <v>739</v>
      </c>
      <c r="B568" s="15" t="s">
        <v>739</v>
      </c>
      <c r="C568" s="15" t="s">
        <v>477</v>
      </c>
      <c r="D568" s="15" t="s">
        <v>219</v>
      </c>
      <c r="E568" s="15" t="s">
        <v>191</v>
      </c>
      <c r="F568" s="15" t="s">
        <v>212</v>
      </c>
      <c r="G568" s="15" t="s">
        <v>384</v>
      </c>
      <c r="H568" s="15" t="s">
        <v>114</v>
      </c>
      <c r="I568" s="15" t="s">
        <v>213</v>
      </c>
      <c r="J568" s="15" t="s">
        <v>82</v>
      </c>
      <c r="K568" s="15" t="s">
        <v>83</v>
      </c>
      <c r="L568" s="15" t="s">
        <v>345</v>
      </c>
      <c r="M568" s="27">
        <v>43830</v>
      </c>
      <c r="N568" s="27">
        <v>43951</v>
      </c>
      <c r="O568" s="51">
        <v>2020</v>
      </c>
      <c r="P568" s="27">
        <v>44104</v>
      </c>
      <c r="Q568" s="15">
        <v>2200000</v>
      </c>
      <c r="R568" s="15">
        <v>1400000</v>
      </c>
      <c r="S568" s="15" t="s">
        <v>202</v>
      </c>
      <c r="T568" s="15" t="s">
        <v>201</v>
      </c>
      <c r="U568" s="15">
        <v>2020</v>
      </c>
      <c r="V568" s="15" t="s">
        <v>748</v>
      </c>
      <c r="W568" s="15">
        <v>471</v>
      </c>
      <c r="X568" s="24">
        <v>406</v>
      </c>
      <c r="Y568" s="24">
        <v>61</v>
      </c>
      <c r="Z568" s="24">
        <v>66</v>
      </c>
      <c r="AA568" s="24">
        <v>60</v>
      </c>
      <c r="AB568" s="24">
        <v>146</v>
      </c>
      <c r="AC568" s="24">
        <v>146</v>
      </c>
    </row>
    <row r="569" spans="1:29" x14ac:dyDescent="0.25">
      <c r="A569" s="15" t="s">
        <v>739</v>
      </c>
      <c r="B569" s="15" t="s">
        <v>739</v>
      </c>
      <c r="C569" s="15" t="s">
        <v>477</v>
      </c>
      <c r="D569" s="15" t="s">
        <v>219</v>
      </c>
      <c r="E569" s="15" t="s">
        <v>191</v>
      </c>
      <c r="F569" s="15" t="s">
        <v>212</v>
      </c>
      <c r="G569" s="15" t="s">
        <v>384</v>
      </c>
      <c r="H569" s="15" t="s">
        <v>114</v>
      </c>
      <c r="I569" s="15" t="s">
        <v>213</v>
      </c>
      <c r="J569" s="15" t="s">
        <v>82</v>
      </c>
      <c r="K569" s="15" t="s">
        <v>83</v>
      </c>
      <c r="L569" s="15" t="s">
        <v>345</v>
      </c>
      <c r="M569" s="27">
        <v>43830</v>
      </c>
      <c r="N569" s="27">
        <v>43951</v>
      </c>
      <c r="O569" s="51">
        <v>2020</v>
      </c>
      <c r="P569" s="27">
        <v>44104</v>
      </c>
      <c r="Q569" s="15">
        <v>2200000</v>
      </c>
      <c r="R569" s="15">
        <v>1400000</v>
      </c>
      <c r="S569" s="15" t="s">
        <v>202</v>
      </c>
      <c r="T569" s="15" t="s">
        <v>201</v>
      </c>
      <c r="U569" s="15">
        <v>2020</v>
      </c>
      <c r="V569" s="15" t="s">
        <v>748</v>
      </c>
      <c r="W569" s="15">
        <v>472</v>
      </c>
      <c r="X569" s="24">
        <v>460</v>
      </c>
      <c r="Y569" s="24">
        <v>66</v>
      </c>
      <c r="Z569" s="24">
        <v>75</v>
      </c>
      <c r="AA569" s="24">
        <v>68</v>
      </c>
      <c r="AB569" s="24">
        <v>165</v>
      </c>
      <c r="AC569" s="24">
        <v>165</v>
      </c>
    </row>
    <row r="570" spans="1:29" x14ac:dyDescent="0.25">
      <c r="A570" s="15" t="s">
        <v>739</v>
      </c>
      <c r="B570" s="15" t="s">
        <v>739</v>
      </c>
      <c r="C570" s="15" t="s">
        <v>477</v>
      </c>
      <c r="D570" s="15" t="s">
        <v>219</v>
      </c>
      <c r="E570" s="15" t="s">
        <v>191</v>
      </c>
      <c r="F570" s="15" t="s">
        <v>212</v>
      </c>
      <c r="G570" s="15" t="s">
        <v>384</v>
      </c>
      <c r="H570" s="15" t="s">
        <v>114</v>
      </c>
      <c r="I570" s="15" t="s">
        <v>213</v>
      </c>
      <c r="J570" s="15" t="s">
        <v>82</v>
      </c>
      <c r="K570" s="15" t="s">
        <v>83</v>
      </c>
      <c r="L570" s="15" t="s">
        <v>345</v>
      </c>
      <c r="M570" s="27">
        <v>43830</v>
      </c>
      <c r="N570" s="27">
        <v>43951</v>
      </c>
      <c r="O570" s="51">
        <v>2020</v>
      </c>
      <c r="P570" s="27">
        <v>44104</v>
      </c>
      <c r="Q570" s="15">
        <v>2200000</v>
      </c>
      <c r="R570" s="15">
        <v>1400000</v>
      </c>
      <c r="S570" s="15" t="s">
        <v>202</v>
      </c>
      <c r="T570" s="15" t="s">
        <v>201</v>
      </c>
      <c r="U570" s="15">
        <v>2020</v>
      </c>
      <c r="V570" s="15" t="s">
        <v>748</v>
      </c>
      <c r="W570" s="15">
        <v>484</v>
      </c>
      <c r="X570" s="24">
        <v>850</v>
      </c>
      <c r="Y570" s="24">
        <v>125</v>
      </c>
      <c r="Z570" s="24">
        <v>138</v>
      </c>
      <c r="AA570" s="24">
        <v>126</v>
      </c>
      <c r="AB570" s="24">
        <v>305</v>
      </c>
      <c r="AC570" s="24">
        <v>305</v>
      </c>
    </row>
    <row r="571" spans="1:29" x14ac:dyDescent="0.25">
      <c r="A571" s="15" t="s">
        <v>739</v>
      </c>
      <c r="B571" s="15" t="s">
        <v>739</v>
      </c>
      <c r="C571" s="15" t="s">
        <v>477</v>
      </c>
      <c r="D571" s="15" t="s">
        <v>219</v>
      </c>
      <c r="E571" s="15" t="s">
        <v>191</v>
      </c>
      <c r="F571" s="15" t="s">
        <v>212</v>
      </c>
      <c r="G571" s="15" t="s">
        <v>384</v>
      </c>
      <c r="H571" s="15" t="s">
        <v>114</v>
      </c>
      <c r="I571" s="15" t="s">
        <v>213</v>
      </c>
      <c r="J571" s="15" t="s">
        <v>82</v>
      </c>
      <c r="K571" s="15" t="s">
        <v>83</v>
      </c>
      <c r="L571" s="15" t="s">
        <v>345</v>
      </c>
      <c r="M571" s="27">
        <v>43830</v>
      </c>
      <c r="N571" s="27">
        <v>43982</v>
      </c>
      <c r="O571" s="51">
        <v>2020</v>
      </c>
      <c r="P571" s="27">
        <v>44104</v>
      </c>
      <c r="Q571" s="15">
        <v>2200000</v>
      </c>
      <c r="R571" s="15">
        <v>1400000</v>
      </c>
      <c r="S571" s="15" t="s">
        <v>202</v>
      </c>
      <c r="T571" s="15" t="s">
        <v>201</v>
      </c>
      <c r="U571" s="15">
        <v>2020</v>
      </c>
      <c r="V571" s="15" t="s">
        <v>748</v>
      </c>
      <c r="W571" s="15">
        <v>474</v>
      </c>
      <c r="X571" s="24">
        <v>352</v>
      </c>
      <c r="Y571" s="24">
        <v>60</v>
      </c>
      <c r="Z571" s="24">
        <v>57</v>
      </c>
      <c r="AA571" s="24">
        <v>52</v>
      </c>
      <c r="AB571" s="24">
        <v>126</v>
      </c>
      <c r="AC571" s="24">
        <v>126</v>
      </c>
    </row>
    <row r="572" spans="1:29" x14ac:dyDescent="0.25">
      <c r="A572" s="15" t="s">
        <v>739</v>
      </c>
      <c r="B572" s="15" t="s">
        <v>739</v>
      </c>
      <c r="C572" s="15" t="s">
        <v>477</v>
      </c>
      <c r="D572" s="15" t="s">
        <v>219</v>
      </c>
      <c r="E572" s="15" t="s">
        <v>191</v>
      </c>
      <c r="F572" s="15" t="s">
        <v>212</v>
      </c>
      <c r="G572" s="15" t="s">
        <v>384</v>
      </c>
      <c r="H572" s="15" t="s">
        <v>176</v>
      </c>
      <c r="I572" s="15" t="s">
        <v>213</v>
      </c>
      <c r="J572" s="15" t="s">
        <v>82</v>
      </c>
      <c r="K572" s="15" t="s">
        <v>83</v>
      </c>
      <c r="L572" s="15" t="s">
        <v>345</v>
      </c>
      <c r="M572" s="27">
        <v>43830</v>
      </c>
      <c r="N572" s="27">
        <v>43951</v>
      </c>
      <c r="O572" s="51">
        <v>2020</v>
      </c>
      <c r="P572" s="27">
        <v>44104</v>
      </c>
      <c r="Q572" s="15">
        <v>2200000</v>
      </c>
      <c r="R572" s="15">
        <v>1400000</v>
      </c>
      <c r="S572" s="15" t="s">
        <v>202</v>
      </c>
      <c r="T572" s="15" t="s">
        <v>668</v>
      </c>
      <c r="U572" s="15">
        <v>2020</v>
      </c>
      <c r="V572" s="15" t="s">
        <v>748</v>
      </c>
      <c r="W572" s="15">
        <v>479</v>
      </c>
      <c r="X572" s="24">
        <v>705</v>
      </c>
      <c r="Y572" s="24">
        <v>109</v>
      </c>
      <c r="Z572" s="24">
        <v>114</v>
      </c>
      <c r="AA572" s="24">
        <v>105</v>
      </c>
      <c r="AB572" s="24">
        <v>253</v>
      </c>
      <c r="AC572" s="24">
        <v>253</v>
      </c>
    </row>
    <row r="573" spans="1:29" x14ac:dyDescent="0.25">
      <c r="A573" s="15" t="s">
        <v>739</v>
      </c>
      <c r="B573" s="15" t="s">
        <v>739</v>
      </c>
      <c r="C573" s="15" t="s">
        <v>477</v>
      </c>
      <c r="D573" s="15" t="s">
        <v>219</v>
      </c>
      <c r="E573" s="15" t="s">
        <v>191</v>
      </c>
      <c r="F573" s="15" t="s">
        <v>212</v>
      </c>
      <c r="G573" s="15" t="s">
        <v>384</v>
      </c>
      <c r="H573" s="15" t="s">
        <v>176</v>
      </c>
      <c r="I573" s="15" t="s">
        <v>213</v>
      </c>
      <c r="J573" s="15" t="s">
        <v>82</v>
      </c>
      <c r="K573" s="15" t="s">
        <v>83</v>
      </c>
      <c r="L573" s="15" t="s">
        <v>345</v>
      </c>
      <c r="M573" s="27">
        <v>43830</v>
      </c>
      <c r="N573" s="27">
        <v>43951</v>
      </c>
      <c r="O573" s="51">
        <v>2020</v>
      </c>
      <c r="P573" s="27">
        <v>44104</v>
      </c>
      <c r="Q573" s="15">
        <v>2200000</v>
      </c>
      <c r="R573" s="15">
        <v>1400000</v>
      </c>
      <c r="S573" s="15" t="s">
        <v>202</v>
      </c>
      <c r="T573" s="15" t="s">
        <v>668</v>
      </c>
      <c r="U573" s="15">
        <v>2020</v>
      </c>
      <c r="V573" s="15" t="s">
        <v>748</v>
      </c>
      <c r="W573" s="15">
        <v>480</v>
      </c>
      <c r="X573" s="24">
        <v>1380</v>
      </c>
      <c r="Y573" s="24">
        <v>200</v>
      </c>
      <c r="Z573" s="24">
        <v>224</v>
      </c>
      <c r="AA573" s="24">
        <v>205</v>
      </c>
      <c r="AB573" s="24">
        <v>496</v>
      </c>
      <c r="AC573" s="24">
        <v>496</v>
      </c>
    </row>
    <row r="574" spans="1:29" x14ac:dyDescent="0.25">
      <c r="A574" s="15" t="s">
        <v>739</v>
      </c>
      <c r="B574" s="15" t="s">
        <v>739</v>
      </c>
      <c r="C574" s="15" t="s">
        <v>477</v>
      </c>
      <c r="D574" s="15" t="s">
        <v>219</v>
      </c>
      <c r="E574" s="15" t="s">
        <v>191</v>
      </c>
      <c r="F574" s="15" t="s">
        <v>212</v>
      </c>
      <c r="G574" s="15" t="s">
        <v>384</v>
      </c>
      <c r="H574" s="15" t="s">
        <v>176</v>
      </c>
      <c r="I574" s="15" t="s">
        <v>213</v>
      </c>
      <c r="J574" s="15" t="s">
        <v>82</v>
      </c>
      <c r="K574" s="15" t="s">
        <v>83</v>
      </c>
      <c r="L574" s="15" t="s">
        <v>345</v>
      </c>
      <c r="M574" s="27">
        <v>43830</v>
      </c>
      <c r="N574" s="27">
        <v>43951</v>
      </c>
      <c r="O574" s="51">
        <v>2020</v>
      </c>
      <c r="P574" s="27">
        <v>44104</v>
      </c>
      <c r="Q574" s="15">
        <v>2200000</v>
      </c>
      <c r="R574" s="15">
        <v>1400000</v>
      </c>
      <c r="S574" s="15" t="s">
        <v>202</v>
      </c>
      <c r="T574" s="15" t="s">
        <v>668</v>
      </c>
      <c r="U574" s="15">
        <v>2020</v>
      </c>
      <c r="V574" s="15" t="s">
        <v>748</v>
      </c>
      <c r="W574" s="15">
        <v>481</v>
      </c>
      <c r="X574" s="24">
        <v>1011</v>
      </c>
      <c r="Y574" s="24">
        <v>156</v>
      </c>
      <c r="Z574" s="24">
        <v>164</v>
      </c>
      <c r="AA574" s="24">
        <v>150</v>
      </c>
      <c r="AB574" s="24">
        <v>363</v>
      </c>
      <c r="AC574" s="24">
        <v>363</v>
      </c>
    </row>
    <row r="575" spans="1:29" x14ac:dyDescent="0.25">
      <c r="A575" s="15" t="s">
        <v>739</v>
      </c>
      <c r="B575" s="15" t="s">
        <v>739</v>
      </c>
      <c r="C575" s="15" t="s">
        <v>477</v>
      </c>
      <c r="D575" s="15" t="s">
        <v>219</v>
      </c>
      <c r="E575" s="15" t="s">
        <v>191</v>
      </c>
      <c r="F575" s="15" t="s">
        <v>212</v>
      </c>
      <c r="G575" s="15" t="s">
        <v>384</v>
      </c>
      <c r="H575" s="15" t="s">
        <v>176</v>
      </c>
      <c r="I575" s="15" t="s">
        <v>213</v>
      </c>
      <c r="J575" s="15" t="s">
        <v>82</v>
      </c>
      <c r="K575" s="15" t="s">
        <v>83</v>
      </c>
      <c r="L575" s="15" t="s">
        <v>345</v>
      </c>
      <c r="M575" s="27">
        <v>43830</v>
      </c>
      <c r="N575" s="27">
        <v>43951</v>
      </c>
      <c r="O575" s="51">
        <v>2020</v>
      </c>
      <c r="P575" s="27">
        <v>44104</v>
      </c>
      <c r="Q575" s="15">
        <v>2200000</v>
      </c>
      <c r="R575" s="15">
        <v>1400000</v>
      </c>
      <c r="S575" s="15" t="s">
        <v>202</v>
      </c>
      <c r="T575" s="15" t="s">
        <v>668</v>
      </c>
      <c r="U575" s="15">
        <v>2020</v>
      </c>
      <c r="V575" s="15" t="s">
        <v>748</v>
      </c>
      <c r="W575" s="15">
        <v>482</v>
      </c>
      <c r="X575" s="24">
        <v>1356</v>
      </c>
      <c r="Y575" s="24">
        <v>195</v>
      </c>
      <c r="Z575" s="24">
        <v>220</v>
      </c>
      <c r="AA575" s="24">
        <v>202</v>
      </c>
      <c r="AB575" s="24">
        <v>487</v>
      </c>
      <c r="AC575" s="24">
        <v>487</v>
      </c>
    </row>
    <row r="576" spans="1:29" x14ac:dyDescent="0.25">
      <c r="A576" s="15" t="s">
        <v>739</v>
      </c>
      <c r="B576" s="15" t="s">
        <v>739</v>
      </c>
      <c r="C576" s="15" t="s">
        <v>477</v>
      </c>
      <c r="D576" s="15" t="s">
        <v>219</v>
      </c>
      <c r="E576" s="15" t="s">
        <v>191</v>
      </c>
      <c r="F576" s="15" t="s">
        <v>212</v>
      </c>
      <c r="G576" s="15" t="s">
        <v>384</v>
      </c>
      <c r="H576" s="15" t="s">
        <v>176</v>
      </c>
      <c r="I576" s="15" t="s">
        <v>213</v>
      </c>
      <c r="J576" s="15" t="s">
        <v>82</v>
      </c>
      <c r="K576" s="15" t="s">
        <v>83</v>
      </c>
      <c r="L576" s="15" t="s">
        <v>345</v>
      </c>
      <c r="M576" s="27">
        <v>43830</v>
      </c>
      <c r="N576" s="27">
        <v>43951</v>
      </c>
      <c r="O576" s="51">
        <v>2020</v>
      </c>
      <c r="P576" s="27">
        <v>44104</v>
      </c>
      <c r="Q576" s="15">
        <v>2200000</v>
      </c>
      <c r="R576" s="15">
        <v>1400000</v>
      </c>
      <c r="S576" s="15" t="s">
        <v>202</v>
      </c>
      <c r="T576" s="15" t="s">
        <v>668</v>
      </c>
      <c r="U576" s="15">
        <v>2020</v>
      </c>
      <c r="V576" s="15" t="s">
        <v>748</v>
      </c>
      <c r="W576" s="15">
        <v>483</v>
      </c>
      <c r="X576" s="24">
        <v>690</v>
      </c>
      <c r="Y576" s="24">
        <v>100</v>
      </c>
      <c r="Z576" s="24">
        <v>112</v>
      </c>
      <c r="AA576" s="24">
        <v>103</v>
      </c>
      <c r="AB576" s="24">
        <v>248</v>
      </c>
      <c r="AC576" s="24">
        <v>248</v>
      </c>
    </row>
    <row r="577" spans="1:29" x14ac:dyDescent="0.25">
      <c r="A577" s="15" t="s">
        <v>739</v>
      </c>
      <c r="B577" s="15" t="s">
        <v>739</v>
      </c>
      <c r="C577" s="15" t="s">
        <v>477</v>
      </c>
      <c r="D577" s="15" t="s">
        <v>219</v>
      </c>
      <c r="E577" s="15" t="s">
        <v>191</v>
      </c>
      <c r="F577" s="15" t="s">
        <v>212</v>
      </c>
      <c r="G577" s="15" t="s">
        <v>384</v>
      </c>
      <c r="H577" s="15" t="s">
        <v>176</v>
      </c>
      <c r="I577" s="15" t="s">
        <v>213</v>
      </c>
      <c r="J577" s="15" t="s">
        <v>82</v>
      </c>
      <c r="K577" s="15" t="s">
        <v>83</v>
      </c>
      <c r="L577" s="15" t="s">
        <v>345</v>
      </c>
      <c r="M577" s="27">
        <v>43830</v>
      </c>
      <c r="N577" s="27">
        <v>43951</v>
      </c>
      <c r="O577" s="51">
        <v>2020</v>
      </c>
      <c r="P577" s="27">
        <v>44104</v>
      </c>
      <c r="Q577" s="15">
        <v>2200000</v>
      </c>
      <c r="R577" s="15">
        <v>1400000</v>
      </c>
      <c r="S577" s="15" t="s">
        <v>202</v>
      </c>
      <c r="T577" s="15" t="s">
        <v>668</v>
      </c>
      <c r="U577" s="15">
        <v>2020</v>
      </c>
      <c r="V577" s="15" t="s">
        <v>748</v>
      </c>
      <c r="W577" s="15">
        <v>485</v>
      </c>
      <c r="X577" s="24">
        <v>807</v>
      </c>
      <c r="Y577" s="24">
        <v>115</v>
      </c>
      <c r="Z577" s="24">
        <v>131</v>
      </c>
      <c r="AA577" s="24">
        <v>120</v>
      </c>
      <c r="AB577" s="24">
        <v>290</v>
      </c>
      <c r="AC577" s="24">
        <v>290</v>
      </c>
    </row>
    <row r="578" spans="1:29" x14ac:dyDescent="0.25">
      <c r="A578" s="15" t="s">
        <v>739</v>
      </c>
      <c r="B578" s="15" t="s">
        <v>739</v>
      </c>
      <c r="C578" s="15" t="s">
        <v>477</v>
      </c>
      <c r="D578" s="15" t="s">
        <v>219</v>
      </c>
      <c r="E578" s="15" t="s">
        <v>191</v>
      </c>
      <c r="F578" s="15" t="s">
        <v>292</v>
      </c>
      <c r="G578" s="15" t="s">
        <v>384</v>
      </c>
      <c r="H578" s="15" t="s">
        <v>114</v>
      </c>
      <c r="I578" s="15" t="s">
        <v>213</v>
      </c>
      <c r="J578" s="15" t="s">
        <v>82</v>
      </c>
      <c r="K578" s="15" t="s">
        <v>83</v>
      </c>
      <c r="L578" s="15" t="s">
        <v>345</v>
      </c>
      <c r="M578" s="27">
        <v>44043</v>
      </c>
      <c r="N578" s="27">
        <v>44377</v>
      </c>
      <c r="O578" s="51">
        <v>2021</v>
      </c>
      <c r="P578" s="27">
        <v>44104</v>
      </c>
      <c r="Q578" s="15">
        <v>2200000</v>
      </c>
      <c r="R578" s="15">
        <v>1400000</v>
      </c>
      <c r="S578" s="15" t="s">
        <v>201</v>
      </c>
      <c r="T578" s="15" t="s">
        <v>202</v>
      </c>
      <c r="U578" s="15">
        <v>2020</v>
      </c>
      <c r="V578" s="15" t="s">
        <v>748</v>
      </c>
      <c r="W578" s="15">
        <v>562</v>
      </c>
      <c r="X578" s="24">
        <v>750</v>
      </c>
      <c r="Y578" s="24">
        <v>125</v>
      </c>
      <c r="Z578" s="24">
        <v>122</v>
      </c>
      <c r="AA578" s="24">
        <v>112</v>
      </c>
      <c r="AB578" s="24">
        <v>270</v>
      </c>
      <c r="AC578" s="24">
        <v>270</v>
      </c>
    </row>
    <row r="579" spans="1:29" x14ac:dyDescent="0.25">
      <c r="A579" s="15" t="s">
        <v>739</v>
      </c>
      <c r="B579" s="15" t="s">
        <v>739</v>
      </c>
      <c r="C579" s="15" t="s">
        <v>477</v>
      </c>
      <c r="D579" s="15" t="s">
        <v>219</v>
      </c>
      <c r="E579" s="15" t="s">
        <v>191</v>
      </c>
      <c r="F579" s="15" t="s">
        <v>292</v>
      </c>
      <c r="G579" s="15" t="s">
        <v>384</v>
      </c>
      <c r="H579" s="15" t="s">
        <v>176</v>
      </c>
      <c r="I579" s="15" t="s">
        <v>213</v>
      </c>
      <c r="J579" s="15" t="s">
        <v>82</v>
      </c>
      <c r="K579" s="15" t="s">
        <v>83</v>
      </c>
      <c r="L579" s="15" t="s">
        <v>345</v>
      </c>
      <c r="M579" s="27">
        <v>44043</v>
      </c>
      <c r="N579" s="27">
        <v>44377</v>
      </c>
      <c r="O579" s="51">
        <v>2021</v>
      </c>
      <c r="P579" s="27">
        <v>44104</v>
      </c>
      <c r="Q579" s="15">
        <v>2200000</v>
      </c>
      <c r="R579" s="15">
        <v>1400000</v>
      </c>
      <c r="S579" s="15" t="s">
        <v>201</v>
      </c>
      <c r="T579" s="15" t="s">
        <v>202</v>
      </c>
      <c r="U579" s="15">
        <v>2020</v>
      </c>
      <c r="V579" s="15" t="s">
        <v>748</v>
      </c>
      <c r="W579" s="15">
        <v>564</v>
      </c>
      <c r="X579" s="24">
        <v>1650</v>
      </c>
      <c r="Y579" s="24">
        <v>275</v>
      </c>
      <c r="Z579" s="24">
        <v>267</v>
      </c>
      <c r="AA579" s="24">
        <v>245</v>
      </c>
      <c r="AB579" s="24">
        <v>593</v>
      </c>
      <c r="AC579" s="24">
        <v>593</v>
      </c>
    </row>
    <row r="580" spans="1:29" x14ac:dyDescent="0.25">
      <c r="A580" s="15" t="s">
        <v>739</v>
      </c>
      <c r="B580" s="15" t="s">
        <v>739</v>
      </c>
      <c r="C580" s="15" t="s">
        <v>477</v>
      </c>
      <c r="D580" s="15" t="s">
        <v>219</v>
      </c>
      <c r="E580" s="15" t="s">
        <v>191</v>
      </c>
      <c r="F580" s="15" t="s">
        <v>292</v>
      </c>
      <c r="G580" s="15" t="s">
        <v>384</v>
      </c>
      <c r="H580" s="15" t="s">
        <v>176</v>
      </c>
      <c r="I580" s="15" t="s">
        <v>213</v>
      </c>
      <c r="J580" s="15" t="s">
        <v>82</v>
      </c>
      <c r="K580" s="15" t="s">
        <v>83</v>
      </c>
      <c r="L580" s="15" t="s">
        <v>345</v>
      </c>
      <c r="M580" s="27">
        <v>44043</v>
      </c>
      <c r="N580" s="27">
        <v>44377</v>
      </c>
      <c r="O580" s="51">
        <v>2021</v>
      </c>
      <c r="P580" s="27">
        <v>44104</v>
      </c>
      <c r="Q580" s="15">
        <v>2200000</v>
      </c>
      <c r="R580" s="15">
        <v>1400000</v>
      </c>
      <c r="S580" s="15" t="s">
        <v>201</v>
      </c>
      <c r="T580" s="15" t="s">
        <v>202</v>
      </c>
      <c r="U580" s="15">
        <v>2020</v>
      </c>
      <c r="V580" s="15" t="s">
        <v>748</v>
      </c>
      <c r="W580" s="15">
        <v>565</v>
      </c>
      <c r="X580" s="24">
        <v>1650</v>
      </c>
      <c r="Y580" s="24">
        <v>275</v>
      </c>
      <c r="Z580" s="24">
        <v>267</v>
      </c>
      <c r="AA580" s="24">
        <v>245</v>
      </c>
      <c r="AB580" s="24">
        <v>593</v>
      </c>
      <c r="AC580" s="24">
        <v>593</v>
      </c>
    </row>
    <row r="581" spans="1:29" x14ac:dyDescent="0.25">
      <c r="A581" s="15" t="s">
        <v>739</v>
      </c>
      <c r="B581" s="15" t="s">
        <v>739</v>
      </c>
      <c r="C581" s="15" t="s">
        <v>477</v>
      </c>
      <c r="D581" s="15" t="s">
        <v>219</v>
      </c>
      <c r="E581" s="15" t="s">
        <v>191</v>
      </c>
      <c r="F581" s="15" t="s">
        <v>292</v>
      </c>
      <c r="G581" s="15" t="s">
        <v>384</v>
      </c>
      <c r="H581" s="15" t="s">
        <v>176</v>
      </c>
      <c r="I581" s="15" t="s">
        <v>213</v>
      </c>
      <c r="J581" s="15" t="s">
        <v>82</v>
      </c>
      <c r="K581" s="15" t="s">
        <v>83</v>
      </c>
      <c r="L581" s="15" t="s">
        <v>345</v>
      </c>
      <c r="M581" s="27">
        <v>44043</v>
      </c>
      <c r="N581" s="27">
        <v>44377</v>
      </c>
      <c r="O581" s="51">
        <v>2021</v>
      </c>
      <c r="P581" s="27">
        <v>44104</v>
      </c>
      <c r="Q581" s="15">
        <v>2200000</v>
      </c>
      <c r="R581" s="15">
        <v>1400000</v>
      </c>
      <c r="S581" s="15" t="s">
        <v>201</v>
      </c>
      <c r="T581" s="15" t="s">
        <v>202</v>
      </c>
      <c r="U581" s="15">
        <v>2020</v>
      </c>
      <c r="V581" s="15" t="s">
        <v>748</v>
      </c>
      <c r="W581" s="15">
        <v>567</v>
      </c>
      <c r="X581" s="24">
        <v>1650</v>
      </c>
      <c r="Y581" s="24">
        <v>275</v>
      </c>
      <c r="Z581" s="24">
        <v>267</v>
      </c>
      <c r="AA581" s="24">
        <v>245</v>
      </c>
      <c r="AB581" s="24">
        <v>593</v>
      </c>
      <c r="AC581" s="24">
        <v>593</v>
      </c>
    </row>
    <row r="582" spans="1:29" x14ac:dyDescent="0.25">
      <c r="A582" s="15" t="s">
        <v>885</v>
      </c>
      <c r="B582" s="15" t="s">
        <v>853</v>
      </c>
      <c r="C582" s="15" t="s">
        <v>479</v>
      </c>
      <c r="D582" s="15" t="s">
        <v>295</v>
      </c>
      <c r="E582" s="15" t="s">
        <v>191</v>
      </c>
      <c r="F582" s="15" t="s">
        <v>280</v>
      </c>
      <c r="G582" s="15" t="s">
        <v>384</v>
      </c>
      <c r="H582" s="15" t="s">
        <v>114</v>
      </c>
      <c r="I582" s="15" t="s">
        <v>213</v>
      </c>
      <c r="J582" s="15" t="s">
        <v>84</v>
      </c>
      <c r="K582" s="15" t="s">
        <v>85</v>
      </c>
      <c r="L582" s="15" t="s">
        <v>345</v>
      </c>
      <c r="M582" s="27">
        <v>44074</v>
      </c>
      <c r="N582" s="27">
        <v>44196</v>
      </c>
      <c r="O582" s="51">
        <v>2020</v>
      </c>
      <c r="P582" s="27">
        <v>44104</v>
      </c>
      <c r="Q582" s="15">
        <v>2200000</v>
      </c>
      <c r="R582" s="15">
        <v>1400000</v>
      </c>
      <c r="S582" s="15" t="s">
        <v>201</v>
      </c>
      <c r="T582" s="15" t="s">
        <v>201</v>
      </c>
      <c r="U582" s="15">
        <v>2020</v>
      </c>
      <c r="V582" s="15" t="s">
        <v>747</v>
      </c>
      <c r="W582" s="15">
        <v>574</v>
      </c>
      <c r="X582" s="24">
        <v>272</v>
      </c>
      <c r="Y582" s="24">
        <v>272</v>
      </c>
      <c r="Z582" s="24">
        <v>50</v>
      </c>
      <c r="AA582" s="24">
        <v>41</v>
      </c>
      <c r="AB582" s="24">
        <v>99</v>
      </c>
      <c r="AC582" s="24">
        <v>99</v>
      </c>
    </row>
    <row r="583" spans="1:29" x14ac:dyDescent="0.25">
      <c r="A583" s="15" t="s">
        <v>885</v>
      </c>
      <c r="B583" s="15" t="s">
        <v>853</v>
      </c>
      <c r="C583" s="15" t="s">
        <v>479</v>
      </c>
      <c r="D583" s="15" t="s">
        <v>295</v>
      </c>
      <c r="E583" s="15" t="s">
        <v>191</v>
      </c>
      <c r="F583" s="15" t="s">
        <v>280</v>
      </c>
      <c r="G583" s="15" t="s">
        <v>384</v>
      </c>
      <c r="H583" s="15" t="s">
        <v>114</v>
      </c>
      <c r="I583" s="15" t="s">
        <v>213</v>
      </c>
      <c r="J583" s="15" t="s">
        <v>84</v>
      </c>
      <c r="K583" s="15" t="s">
        <v>85</v>
      </c>
      <c r="L583" s="15" t="s">
        <v>345</v>
      </c>
      <c r="M583" s="27">
        <v>44074</v>
      </c>
      <c r="N583" s="27">
        <v>44196</v>
      </c>
      <c r="O583" s="51">
        <v>2020</v>
      </c>
      <c r="P583" s="27">
        <v>44104</v>
      </c>
      <c r="Q583" s="15">
        <v>2200000</v>
      </c>
      <c r="R583" s="15">
        <v>1400000</v>
      </c>
      <c r="S583" s="15" t="s">
        <v>201</v>
      </c>
      <c r="T583" s="15" t="s">
        <v>201</v>
      </c>
      <c r="U583" s="15">
        <v>2020</v>
      </c>
      <c r="V583" s="15" t="s">
        <v>747</v>
      </c>
      <c r="W583" s="15">
        <v>575</v>
      </c>
      <c r="X583" s="24">
        <v>392</v>
      </c>
      <c r="Y583" s="24">
        <v>392</v>
      </c>
      <c r="Z583" s="24">
        <v>72</v>
      </c>
      <c r="AA583" s="24">
        <v>59</v>
      </c>
      <c r="AB583" s="24">
        <v>143</v>
      </c>
      <c r="AC583" s="24">
        <v>143</v>
      </c>
    </row>
    <row r="584" spans="1:29" x14ac:dyDescent="0.25">
      <c r="A584" s="15" t="s">
        <v>885</v>
      </c>
      <c r="B584" s="15" t="s">
        <v>853</v>
      </c>
      <c r="C584" s="15" t="s">
        <v>479</v>
      </c>
      <c r="D584" s="15" t="s">
        <v>295</v>
      </c>
      <c r="E584" s="15" t="s">
        <v>191</v>
      </c>
      <c r="F584" s="15" t="s">
        <v>280</v>
      </c>
      <c r="G584" s="15" t="s">
        <v>384</v>
      </c>
      <c r="H584" s="15" t="s">
        <v>114</v>
      </c>
      <c r="I584" s="15" t="s">
        <v>213</v>
      </c>
      <c r="J584" s="15" t="s">
        <v>84</v>
      </c>
      <c r="K584" s="15" t="s">
        <v>85</v>
      </c>
      <c r="L584" s="15" t="s">
        <v>345</v>
      </c>
      <c r="M584" s="27">
        <v>44074</v>
      </c>
      <c r="N584" s="27">
        <v>44196</v>
      </c>
      <c r="O584" s="51">
        <v>2020</v>
      </c>
      <c r="P584" s="27">
        <v>44104</v>
      </c>
      <c r="Q584" s="15">
        <v>2200000</v>
      </c>
      <c r="R584" s="15">
        <v>1400000</v>
      </c>
      <c r="S584" s="15" t="s">
        <v>201</v>
      </c>
      <c r="T584" s="15" t="s">
        <v>201</v>
      </c>
      <c r="U584" s="15">
        <v>2020</v>
      </c>
      <c r="V584" s="15" t="s">
        <v>747</v>
      </c>
      <c r="W584" s="15">
        <v>576</v>
      </c>
      <c r="X584" s="24">
        <v>428</v>
      </c>
      <c r="Y584" s="24">
        <v>428</v>
      </c>
      <c r="Z584" s="24">
        <v>78</v>
      </c>
      <c r="AA584" s="24">
        <v>64</v>
      </c>
      <c r="AB584" s="24">
        <v>156</v>
      </c>
      <c r="AC584" s="24">
        <v>156</v>
      </c>
    </row>
    <row r="585" spans="1:29" x14ac:dyDescent="0.25">
      <c r="A585" s="15" t="s">
        <v>885</v>
      </c>
      <c r="B585" s="15" t="s">
        <v>853</v>
      </c>
      <c r="C585" s="15" t="s">
        <v>479</v>
      </c>
      <c r="D585" s="15" t="s">
        <v>295</v>
      </c>
      <c r="E585" s="15" t="s">
        <v>191</v>
      </c>
      <c r="F585" s="15" t="s">
        <v>280</v>
      </c>
      <c r="G585" s="15" t="s">
        <v>384</v>
      </c>
      <c r="H585" s="15" t="s">
        <v>114</v>
      </c>
      <c r="I585" s="15" t="s">
        <v>213</v>
      </c>
      <c r="J585" s="15" t="s">
        <v>84</v>
      </c>
      <c r="K585" s="15" t="s">
        <v>85</v>
      </c>
      <c r="L585" s="15" t="s">
        <v>345</v>
      </c>
      <c r="M585" s="27">
        <v>44074</v>
      </c>
      <c r="N585" s="27">
        <v>44196</v>
      </c>
      <c r="O585" s="51">
        <v>2020</v>
      </c>
      <c r="P585" s="27">
        <v>44104</v>
      </c>
      <c r="Q585" s="15">
        <v>2200000</v>
      </c>
      <c r="R585" s="15">
        <v>1400000</v>
      </c>
      <c r="S585" s="15" t="s">
        <v>201</v>
      </c>
      <c r="T585" s="15" t="s">
        <v>201</v>
      </c>
      <c r="U585" s="15">
        <v>2020</v>
      </c>
      <c r="V585" s="15" t="s">
        <v>747</v>
      </c>
      <c r="W585" s="15">
        <v>577</v>
      </c>
      <c r="X585" s="24">
        <v>192</v>
      </c>
      <c r="Y585" s="24">
        <v>192</v>
      </c>
      <c r="Z585" s="24">
        <v>35</v>
      </c>
      <c r="AA585" s="24">
        <v>29</v>
      </c>
      <c r="AB585" s="24">
        <v>70</v>
      </c>
      <c r="AC585" s="24">
        <v>70</v>
      </c>
    </row>
    <row r="586" spans="1:29" x14ac:dyDescent="0.25">
      <c r="A586" s="15" t="s">
        <v>885</v>
      </c>
      <c r="B586" s="15" t="s">
        <v>853</v>
      </c>
      <c r="C586" s="15" t="s">
        <v>479</v>
      </c>
      <c r="D586" s="15" t="s">
        <v>295</v>
      </c>
      <c r="E586" s="15" t="s">
        <v>191</v>
      </c>
      <c r="F586" s="15" t="s">
        <v>280</v>
      </c>
      <c r="G586" s="15" t="s">
        <v>384</v>
      </c>
      <c r="H586" s="15" t="s">
        <v>114</v>
      </c>
      <c r="I586" s="15" t="s">
        <v>213</v>
      </c>
      <c r="J586" s="15" t="s">
        <v>84</v>
      </c>
      <c r="K586" s="15" t="s">
        <v>85</v>
      </c>
      <c r="L586" s="15" t="s">
        <v>345</v>
      </c>
      <c r="M586" s="27">
        <v>44074</v>
      </c>
      <c r="N586" s="27">
        <v>44196</v>
      </c>
      <c r="O586" s="51">
        <v>2020</v>
      </c>
      <c r="P586" s="27">
        <v>44104</v>
      </c>
      <c r="Q586" s="15">
        <v>2200000</v>
      </c>
      <c r="R586" s="15">
        <v>1400000</v>
      </c>
      <c r="S586" s="15" t="s">
        <v>201</v>
      </c>
      <c r="T586" s="15" t="s">
        <v>201</v>
      </c>
      <c r="U586" s="15">
        <v>2020</v>
      </c>
      <c r="V586" s="15" t="s">
        <v>747</v>
      </c>
      <c r="W586" s="15">
        <v>578</v>
      </c>
      <c r="X586" s="24">
        <v>460</v>
      </c>
      <c r="Y586" s="24">
        <v>460</v>
      </c>
      <c r="Z586" s="24">
        <v>84</v>
      </c>
      <c r="AA586" s="24">
        <v>69</v>
      </c>
      <c r="AB586" s="24">
        <v>168</v>
      </c>
      <c r="AC586" s="24">
        <v>168</v>
      </c>
    </row>
    <row r="587" spans="1:29" x14ac:dyDescent="0.25">
      <c r="A587" s="15" t="s">
        <v>885</v>
      </c>
      <c r="B587" s="15" t="s">
        <v>853</v>
      </c>
      <c r="C587" s="15" t="s">
        <v>479</v>
      </c>
      <c r="D587" s="15" t="s">
        <v>295</v>
      </c>
      <c r="E587" s="15" t="s">
        <v>191</v>
      </c>
      <c r="F587" s="15" t="s">
        <v>280</v>
      </c>
      <c r="G587" s="15" t="s">
        <v>384</v>
      </c>
      <c r="H587" s="15" t="s">
        <v>114</v>
      </c>
      <c r="I587" s="15" t="s">
        <v>213</v>
      </c>
      <c r="J587" s="15" t="s">
        <v>84</v>
      </c>
      <c r="K587" s="15" t="s">
        <v>85</v>
      </c>
      <c r="L587" s="15" t="s">
        <v>345</v>
      </c>
      <c r="M587" s="27">
        <v>44074</v>
      </c>
      <c r="N587" s="27">
        <v>44196</v>
      </c>
      <c r="O587" s="51">
        <v>2020</v>
      </c>
      <c r="P587" s="27">
        <v>44104</v>
      </c>
      <c r="Q587" s="15">
        <v>2200000</v>
      </c>
      <c r="R587" s="15">
        <v>1400000</v>
      </c>
      <c r="S587" s="15" t="s">
        <v>201</v>
      </c>
      <c r="T587" s="15" t="s">
        <v>201</v>
      </c>
      <c r="U587" s="15">
        <v>2020</v>
      </c>
      <c r="V587" s="15" t="s">
        <v>747</v>
      </c>
      <c r="W587" s="15">
        <v>579</v>
      </c>
      <c r="X587" s="24">
        <v>336</v>
      </c>
      <c r="Y587" s="24">
        <v>336</v>
      </c>
      <c r="Z587" s="24">
        <v>61</v>
      </c>
      <c r="AA587" s="24">
        <v>51</v>
      </c>
      <c r="AB587" s="24">
        <v>123</v>
      </c>
      <c r="AC587" s="24">
        <v>123</v>
      </c>
    </row>
    <row r="588" spans="1:29" x14ac:dyDescent="0.25">
      <c r="A588" s="15" t="s">
        <v>885</v>
      </c>
      <c r="B588" s="15" t="s">
        <v>853</v>
      </c>
      <c r="C588" s="15" t="s">
        <v>479</v>
      </c>
      <c r="D588" s="15" t="s">
        <v>295</v>
      </c>
      <c r="E588" s="15" t="s">
        <v>191</v>
      </c>
      <c r="F588" s="15" t="s">
        <v>280</v>
      </c>
      <c r="G588" s="15" t="s">
        <v>384</v>
      </c>
      <c r="H588" s="15" t="s">
        <v>114</v>
      </c>
      <c r="I588" s="15" t="s">
        <v>213</v>
      </c>
      <c r="J588" s="15" t="s">
        <v>84</v>
      </c>
      <c r="K588" s="15" t="s">
        <v>85</v>
      </c>
      <c r="L588" s="15" t="s">
        <v>345</v>
      </c>
      <c r="M588" s="27">
        <v>44074</v>
      </c>
      <c r="N588" s="27">
        <v>44196</v>
      </c>
      <c r="O588" s="51">
        <v>2020</v>
      </c>
      <c r="P588" s="27">
        <v>44104</v>
      </c>
      <c r="Q588" s="15">
        <v>2200000</v>
      </c>
      <c r="R588" s="15">
        <v>1400000</v>
      </c>
      <c r="S588" s="15" t="s">
        <v>201</v>
      </c>
      <c r="T588" s="15" t="s">
        <v>201</v>
      </c>
      <c r="U588" s="15">
        <v>2020</v>
      </c>
      <c r="V588" s="15" t="s">
        <v>747</v>
      </c>
      <c r="W588" s="15">
        <v>580</v>
      </c>
      <c r="X588" s="24">
        <v>152</v>
      </c>
      <c r="Y588" s="24">
        <v>152</v>
      </c>
      <c r="Z588" s="24">
        <v>28</v>
      </c>
      <c r="AA588" s="24">
        <v>23</v>
      </c>
      <c r="AB588" s="24">
        <v>56</v>
      </c>
      <c r="AC588" s="24">
        <v>56</v>
      </c>
    </row>
    <row r="589" spans="1:29" x14ac:dyDescent="0.25">
      <c r="A589" s="15" t="s">
        <v>1043</v>
      </c>
      <c r="B589" s="15" t="s">
        <v>1043</v>
      </c>
      <c r="C589" s="15" t="s">
        <v>479</v>
      </c>
      <c r="D589" s="15" t="s">
        <v>345</v>
      </c>
      <c r="E589" s="15" t="s">
        <v>191</v>
      </c>
      <c r="F589" s="15" t="s">
        <v>280</v>
      </c>
      <c r="G589" s="15" t="s">
        <v>385</v>
      </c>
      <c r="H589" s="15" t="s">
        <v>114</v>
      </c>
      <c r="I589" s="15" t="s">
        <v>213</v>
      </c>
      <c r="J589" s="15" t="s">
        <v>51</v>
      </c>
      <c r="K589" s="15" t="s">
        <v>51</v>
      </c>
      <c r="L589" s="15" t="s">
        <v>345</v>
      </c>
      <c r="M589" s="27">
        <v>44104</v>
      </c>
      <c r="N589" s="27">
        <v>44135</v>
      </c>
      <c r="O589" s="51">
        <v>2020</v>
      </c>
      <c r="P589" s="27">
        <v>44104</v>
      </c>
      <c r="Q589" s="15">
        <v>2200000</v>
      </c>
      <c r="R589" s="15">
        <v>1400000</v>
      </c>
      <c r="S589" s="15" t="s">
        <v>201</v>
      </c>
      <c r="T589" s="15" t="s">
        <v>201</v>
      </c>
      <c r="U589" s="15">
        <v>2020</v>
      </c>
      <c r="V589" s="15" t="s">
        <v>747</v>
      </c>
      <c r="W589" s="15">
        <v>591</v>
      </c>
      <c r="X589" s="24">
        <v>1050</v>
      </c>
      <c r="Y589" s="24">
        <v>150</v>
      </c>
      <c r="Z589" s="24">
        <v>186</v>
      </c>
      <c r="AA589" s="24">
        <v>175</v>
      </c>
      <c r="AB589" s="24">
        <v>356</v>
      </c>
      <c r="AC589" s="24">
        <v>356</v>
      </c>
    </row>
    <row r="590" spans="1:29" x14ac:dyDescent="0.25">
      <c r="A590" s="15" t="s">
        <v>1043</v>
      </c>
      <c r="B590" s="15" t="s">
        <v>1043</v>
      </c>
      <c r="C590" s="15" t="s">
        <v>479</v>
      </c>
      <c r="D590" s="15" t="s">
        <v>345</v>
      </c>
      <c r="E590" s="15" t="s">
        <v>191</v>
      </c>
      <c r="F590" s="15" t="s">
        <v>280</v>
      </c>
      <c r="G590" s="15" t="s">
        <v>385</v>
      </c>
      <c r="H590" s="15" t="s">
        <v>114</v>
      </c>
      <c r="I590" s="15" t="s">
        <v>213</v>
      </c>
      <c r="J590" s="15" t="s">
        <v>51</v>
      </c>
      <c r="K590" s="15" t="s">
        <v>51</v>
      </c>
      <c r="L590" s="15" t="s">
        <v>345</v>
      </c>
      <c r="M590" s="27">
        <v>44165</v>
      </c>
      <c r="N590" s="27">
        <v>44227</v>
      </c>
      <c r="O590" s="51">
        <v>2021</v>
      </c>
      <c r="P590" s="27">
        <v>44104</v>
      </c>
      <c r="Q590" s="15">
        <v>2200000</v>
      </c>
      <c r="R590" s="15">
        <v>1400000</v>
      </c>
      <c r="S590" s="15" t="s">
        <v>201</v>
      </c>
      <c r="T590" s="15" t="s">
        <v>201</v>
      </c>
      <c r="U590" s="15">
        <v>2020</v>
      </c>
      <c r="V590" s="15" t="s">
        <v>747</v>
      </c>
      <c r="W590" s="15">
        <v>586</v>
      </c>
      <c r="X590" s="24">
        <v>1500</v>
      </c>
      <c r="Y590" s="24">
        <v>250</v>
      </c>
      <c r="Z590" s="24">
        <v>266</v>
      </c>
      <c r="AA590" s="24">
        <v>249</v>
      </c>
      <c r="AB590" s="24">
        <v>508</v>
      </c>
      <c r="AC590" s="24">
        <v>508</v>
      </c>
    </row>
    <row r="591" spans="1:29" x14ac:dyDescent="0.25">
      <c r="A591" s="15" t="s">
        <v>1043</v>
      </c>
      <c r="B591" s="15" t="s">
        <v>1043</v>
      </c>
      <c r="C591" s="15" t="s">
        <v>479</v>
      </c>
      <c r="D591" s="15" t="s">
        <v>345</v>
      </c>
      <c r="E591" s="15" t="s">
        <v>191</v>
      </c>
      <c r="F591" s="15" t="s">
        <v>280</v>
      </c>
      <c r="G591" s="15" t="s">
        <v>385</v>
      </c>
      <c r="H591" s="15" t="s">
        <v>114</v>
      </c>
      <c r="I591" s="15" t="s">
        <v>213</v>
      </c>
      <c r="J591" s="15" t="s">
        <v>51</v>
      </c>
      <c r="K591" s="15" t="s">
        <v>51</v>
      </c>
      <c r="L591" s="15" t="s">
        <v>345</v>
      </c>
      <c r="M591" s="27">
        <v>44165</v>
      </c>
      <c r="N591" s="27">
        <v>44227</v>
      </c>
      <c r="O591" s="51">
        <v>2021</v>
      </c>
      <c r="P591" s="27">
        <v>44104</v>
      </c>
      <c r="Q591" s="15">
        <v>2200000</v>
      </c>
      <c r="R591" s="15">
        <v>1400000</v>
      </c>
      <c r="S591" s="15" t="s">
        <v>201</v>
      </c>
      <c r="T591" s="15" t="s">
        <v>201</v>
      </c>
      <c r="U591" s="15">
        <v>2020</v>
      </c>
      <c r="V591" s="15" t="s">
        <v>747</v>
      </c>
      <c r="W591" s="15">
        <v>587</v>
      </c>
      <c r="X591" s="24">
        <v>2400</v>
      </c>
      <c r="Y591" s="24">
        <v>400</v>
      </c>
      <c r="Z591" s="24">
        <v>425</v>
      </c>
      <c r="AA591" s="24">
        <v>399</v>
      </c>
      <c r="AB591" s="24">
        <v>813</v>
      </c>
      <c r="AC591" s="24">
        <v>813</v>
      </c>
    </row>
    <row r="592" spans="1:29" x14ac:dyDescent="0.25">
      <c r="A592" s="15" t="s">
        <v>1043</v>
      </c>
      <c r="B592" s="15" t="s">
        <v>1043</v>
      </c>
      <c r="C592" s="15" t="s">
        <v>479</v>
      </c>
      <c r="D592" s="15" t="s">
        <v>345</v>
      </c>
      <c r="E592" s="15" t="s">
        <v>191</v>
      </c>
      <c r="F592" s="15" t="s">
        <v>280</v>
      </c>
      <c r="G592" s="15" t="s">
        <v>385</v>
      </c>
      <c r="H592" s="15" t="s">
        <v>114</v>
      </c>
      <c r="I592" s="15" t="s">
        <v>213</v>
      </c>
      <c r="J592" s="15" t="s">
        <v>51</v>
      </c>
      <c r="K592" s="15" t="s">
        <v>51</v>
      </c>
      <c r="L592" s="15" t="s">
        <v>345</v>
      </c>
      <c r="M592" s="27">
        <v>44165</v>
      </c>
      <c r="N592" s="27">
        <v>44227</v>
      </c>
      <c r="O592" s="51">
        <v>2021</v>
      </c>
      <c r="P592" s="27">
        <v>44104</v>
      </c>
      <c r="Q592" s="15">
        <v>2200000</v>
      </c>
      <c r="R592" s="15">
        <v>1400000</v>
      </c>
      <c r="S592" s="15" t="s">
        <v>201</v>
      </c>
      <c r="T592" s="15" t="s">
        <v>201</v>
      </c>
      <c r="U592" s="15">
        <v>2020</v>
      </c>
      <c r="V592" s="15" t="s">
        <v>747</v>
      </c>
      <c r="W592" s="15">
        <v>589</v>
      </c>
      <c r="X592" s="24">
        <v>2971</v>
      </c>
      <c r="Y592" s="24">
        <v>494</v>
      </c>
      <c r="Z592" s="24">
        <v>526</v>
      </c>
      <c r="AA592" s="24">
        <v>494</v>
      </c>
      <c r="AB592" s="24">
        <v>1007</v>
      </c>
      <c r="AC592" s="24">
        <v>1007</v>
      </c>
    </row>
    <row r="593" spans="1:29" x14ac:dyDescent="0.25">
      <c r="A593" s="15" t="s">
        <v>1043</v>
      </c>
      <c r="B593" s="15" t="s">
        <v>1043</v>
      </c>
      <c r="C593" s="15" t="s">
        <v>479</v>
      </c>
      <c r="D593" s="15" t="s">
        <v>345</v>
      </c>
      <c r="E593" s="15" t="s">
        <v>191</v>
      </c>
      <c r="F593" s="15" t="s">
        <v>280</v>
      </c>
      <c r="G593" s="15" t="s">
        <v>385</v>
      </c>
      <c r="H593" s="15" t="s">
        <v>114</v>
      </c>
      <c r="I593" s="15" t="s">
        <v>213</v>
      </c>
      <c r="J593" s="15" t="s">
        <v>51</v>
      </c>
      <c r="K593" s="15" t="s">
        <v>51</v>
      </c>
      <c r="L593" s="15" t="s">
        <v>345</v>
      </c>
      <c r="M593" s="27">
        <v>44165</v>
      </c>
      <c r="N593" s="27">
        <v>44227</v>
      </c>
      <c r="O593" s="51">
        <v>2021</v>
      </c>
      <c r="P593" s="27">
        <v>44104</v>
      </c>
      <c r="Q593" s="15">
        <v>2200000</v>
      </c>
      <c r="R593" s="15">
        <v>1400000</v>
      </c>
      <c r="S593" s="15" t="s">
        <v>201</v>
      </c>
      <c r="T593" s="15" t="s">
        <v>201</v>
      </c>
      <c r="U593" s="15">
        <v>2020</v>
      </c>
      <c r="V593" s="15" t="s">
        <v>747</v>
      </c>
      <c r="W593" s="15">
        <v>590</v>
      </c>
      <c r="X593" s="24">
        <v>1260</v>
      </c>
      <c r="Y593" s="24">
        <v>180</v>
      </c>
      <c r="Z593" s="24">
        <v>223</v>
      </c>
      <c r="AA593" s="24">
        <v>209</v>
      </c>
      <c r="AB593" s="24">
        <v>427</v>
      </c>
      <c r="AC593" s="24">
        <v>427</v>
      </c>
    </row>
    <row r="594" spans="1:29" x14ac:dyDescent="0.25">
      <c r="A594" s="15" t="s">
        <v>1043</v>
      </c>
      <c r="B594" s="15" t="s">
        <v>1043</v>
      </c>
      <c r="C594" s="15" t="s">
        <v>479</v>
      </c>
      <c r="D594" s="15" t="s">
        <v>345</v>
      </c>
      <c r="E594" s="15" t="s">
        <v>191</v>
      </c>
      <c r="F594" s="15" t="s">
        <v>280</v>
      </c>
      <c r="G594" s="15" t="s">
        <v>385</v>
      </c>
      <c r="H594" s="15" t="s">
        <v>114</v>
      </c>
      <c r="I594" s="15" t="s">
        <v>213</v>
      </c>
      <c r="J594" s="15" t="s">
        <v>51</v>
      </c>
      <c r="K594" s="15" t="s">
        <v>51</v>
      </c>
      <c r="L594" s="15" t="s">
        <v>345</v>
      </c>
      <c r="M594" s="27">
        <v>44165</v>
      </c>
      <c r="N594" s="27">
        <v>44227</v>
      </c>
      <c r="O594" s="51">
        <v>2021</v>
      </c>
      <c r="P594" s="27">
        <v>44104</v>
      </c>
      <c r="Q594" s="15">
        <v>2200000</v>
      </c>
      <c r="R594" s="15">
        <v>1400000</v>
      </c>
      <c r="S594" s="15" t="s">
        <v>201</v>
      </c>
      <c r="T594" s="15" t="s">
        <v>201</v>
      </c>
      <c r="U594" s="15">
        <v>2020</v>
      </c>
      <c r="V594" s="15" t="s">
        <v>747</v>
      </c>
      <c r="W594" s="15">
        <v>592</v>
      </c>
      <c r="X594" s="24">
        <v>1540</v>
      </c>
      <c r="Y594" s="24">
        <v>220</v>
      </c>
      <c r="Z594" s="24">
        <v>273</v>
      </c>
      <c r="AA594" s="24">
        <v>256</v>
      </c>
      <c r="AB594" s="24">
        <v>522</v>
      </c>
      <c r="AC594" s="24">
        <v>522</v>
      </c>
    </row>
    <row r="595" spans="1:29" x14ac:dyDescent="0.25">
      <c r="A595" s="15" t="s">
        <v>1043</v>
      </c>
      <c r="B595" s="15" t="s">
        <v>1043</v>
      </c>
      <c r="C595" s="15" t="s">
        <v>477</v>
      </c>
      <c r="D595" s="15" t="s">
        <v>345</v>
      </c>
      <c r="E595" s="15" t="s">
        <v>380</v>
      </c>
      <c r="F595" s="15" t="s">
        <v>280</v>
      </c>
      <c r="G595" s="15" t="s">
        <v>385</v>
      </c>
      <c r="H595" s="15" t="s">
        <v>177</v>
      </c>
      <c r="I595" s="15" t="s">
        <v>213</v>
      </c>
      <c r="J595" s="15" t="s">
        <v>51</v>
      </c>
      <c r="K595" s="15" t="s">
        <v>51</v>
      </c>
      <c r="L595" s="15" t="s">
        <v>345</v>
      </c>
      <c r="M595" s="27">
        <v>44165</v>
      </c>
      <c r="N595" s="27">
        <v>44227</v>
      </c>
      <c r="O595" s="51">
        <v>2021</v>
      </c>
      <c r="P595" s="27">
        <v>44104</v>
      </c>
      <c r="Q595" s="15">
        <v>2200000</v>
      </c>
      <c r="R595" s="15">
        <v>1400000</v>
      </c>
      <c r="S595" s="15" t="s">
        <v>201</v>
      </c>
      <c r="T595" s="15" t="s">
        <v>201</v>
      </c>
      <c r="U595" s="15">
        <v>2020</v>
      </c>
      <c r="V595" s="15" t="s">
        <v>748</v>
      </c>
      <c r="W595" s="15">
        <v>588</v>
      </c>
      <c r="X595" s="24">
        <v>2520</v>
      </c>
      <c r="Y595" s="24">
        <v>420</v>
      </c>
      <c r="Z595" s="24">
        <v>447</v>
      </c>
      <c r="AA595" s="24">
        <v>419</v>
      </c>
      <c r="AB595" s="24">
        <v>854</v>
      </c>
      <c r="AC595" s="24">
        <v>854</v>
      </c>
    </row>
    <row r="596" spans="1:29" x14ac:dyDescent="0.25">
      <c r="A596" s="15" t="s">
        <v>1043</v>
      </c>
      <c r="B596" s="15" t="s">
        <v>1043</v>
      </c>
      <c r="C596" s="15" t="s">
        <v>477</v>
      </c>
      <c r="D596" s="15" t="s">
        <v>1044</v>
      </c>
      <c r="E596" s="15" t="s">
        <v>191</v>
      </c>
      <c r="F596" s="15" t="s">
        <v>292</v>
      </c>
      <c r="G596" s="15" t="s">
        <v>385</v>
      </c>
      <c r="H596" s="15" t="s">
        <v>114</v>
      </c>
      <c r="I596" s="15" t="s">
        <v>213</v>
      </c>
      <c r="J596" s="15" t="s">
        <v>149</v>
      </c>
      <c r="K596" s="15" t="s">
        <v>115</v>
      </c>
      <c r="L596" s="15" t="s">
        <v>345</v>
      </c>
      <c r="M596" s="27">
        <v>44104</v>
      </c>
      <c r="N596" s="27">
        <v>44135</v>
      </c>
      <c r="O596" s="51">
        <v>2020</v>
      </c>
      <c r="P596" s="27">
        <v>44104</v>
      </c>
      <c r="Q596" s="15">
        <v>2200000</v>
      </c>
      <c r="R596" s="15">
        <v>1400000</v>
      </c>
      <c r="S596" s="15" t="s">
        <v>201</v>
      </c>
      <c r="T596" s="15" t="s">
        <v>201</v>
      </c>
      <c r="U596" s="15">
        <v>2020</v>
      </c>
      <c r="V596" s="15" t="s">
        <v>748</v>
      </c>
      <c r="W596" s="15">
        <v>569</v>
      </c>
      <c r="X596" s="24">
        <v>2660</v>
      </c>
      <c r="Y596" s="24">
        <v>380</v>
      </c>
      <c r="Z596" s="24">
        <v>544</v>
      </c>
      <c r="AA596" s="24">
        <v>495</v>
      </c>
      <c r="AB596" s="24">
        <v>849</v>
      </c>
      <c r="AC596" s="24">
        <v>849</v>
      </c>
    </row>
    <row r="597" spans="1:29" x14ac:dyDescent="0.25">
      <c r="A597" s="15" t="s">
        <v>1059</v>
      </c>
      <c r="B597" s="15" t="s">
        <v>1059</v>
      </c>
      <c r="C597" s="15" t="s">
        <v>479</v>
      </c>
      <c r="D597" s="15" t="s">
        <v>219</v>
      </c>
      <c r="E597" s="15" t="s">
        <v>380</v>
      </c>
      <c r="F597" s="15" t="s">
        <v>280</v>
      </c>
      <c r="G597" s="15" t="s">
        <v>384</v>
      </c>
      <c r="H597" s="15" t="s">
        <v>176</v>
      </c>
      <c r="I597" s="15" t="s">
        <v>213</v>
      </c>
      <c r="J597" s="15" t="s">
        <v>56</v>
      </c>
      <c r="K597" s="15" t="s">
        <v>103</v>
      </c>
      <c r="L597" s="15" t="s">
        <v>345</v>
      </c>
      <c r="M597" s="27">
        <v>44135</v>
      </c>
      <c r="N597" s="27">
        <v>44165</v>
      </c>
      <c r="O597" s="51">
        <v>2020</v>
      </c>
      <c r="P597" s="27">
        <v>44104</v>
      </c>
      <c r="Q597" s="15">
        <v>2200000</v>
      </c>
      <c r="R597" s="15">
        <v>1400000</v>
      </c>
      <c r="S597" s="15" t="s">
        <v>201</v>
      </c>
      <c r="T597" s="15" t="s">
        <v>202</v>
      </c>
      <c r="U597" s="15">
        <v>2020</v>
      </c>
      <c r="V597" s="15" t="s">
        <v>747</v>
      </c>
      <c r="W597" s="15">
        <v>595</v>
      </c>
      <c r="X597" s="24">
        <v>1740</v>
      </c>
      <c r="Y597" s="24">
        <v>290</v>
      </c>
      <c r="Z597" s="24">
        <v>349</v>
      </c>
      <c r="AA597" s="24">
        <v>307</v>
      </c>
      <c r="AB597" s="24">
        <v>576</v>
      </c>
      <c r="AC597" s="24">
        <v>576</v>
      </c>
    </row>
    <row r="598" spans="1:29" x14ac:dyDescent="0.25">
      <c r="A598" s="15" t="s">
        <v>1059</v>
      </c>
      <c r="B598" s="15" t="s">
        <v>1059</v>
      </c>
      <c r="C598" s="15" t="s">
        <v>479</v>
      </c>
      <c r="D598" s="15" t="s">
        <v>219</v>
      </c>
      <c r="E598" s="15" t="s">
        <v>380</v>
      </c>
      <c r="F598" s="15" t="s">
        <v>280</v>
      </c>
      <c r="G598" s="15" t="s">
        <v>384</v>
      </c>
      <c r="H598" s="15" t="s">
        <v>176</v>
      </c>
      <c r="I598" s="15" t="s">
        <v>213</v>
      </c>
      <c r="J598" s="15" t="s">
        <v>56</v>
      </c>
      <c r="K598" s="15" t="s">
        <v>103</v>
      </c>
      <c r="L598" s="15" t="s">
        <v>345</v>
      </c>
      <c r="M598" s="27">
        <v>44135</v>
      </c>
      <c r="N598" s="27">
        <v>44165</v>
      </c>
      <c r="O598" s="51">
        <v>2020</v>
      </c>
      <c r="P598" s="27">
        <v>44104</v>
      </c>
      <c r="Q598" s="15">
        <v>2200000</v>
      </c>
      <c r="R598" s="15">
        <v>1400000</v>
      </c>
      <c r="S598" s="15" t="s">
        <v>201</v>
      </c>
      <c r="T598" s="15" t="s">
        <v>202</v>
      </c>
      <c r="U598" s="15">
        <v>2020</v>
      </c>
      <c r="V598" s="15" t="s">
        <v>747</v>
      </c>
      <c r="W598" s="15">
        <v>596</v>
      </c>
      <c r="X598" s="24">
        <v>2250</v>
      </c>
      <c r="Y598" s="24">
        <v>375</v>
      </c>
      <c r="Z598" s="24">
        <v>451</v>
      </c>
      <c r="AA598" s="24">
        <v>397</v>
      </c>
      <c r="AB598" s="24">
        <v>745</v>
      </c>
      <c r="AC598" s="24">
        <v>745</v>
      </c>
    </row>
    <row r="599" spans="1:29" x14ac:dyDescent="0.25">
      <c r="A599" s="15" t="s">
        <v>1059</v>
      </c>
      <c r="B599" s="15" t="s">
        <v>1059</v>
      </c>
      <c r="C599" s="15" t="s">
        <v>479</v>
      </c>
      <c r="D599" s="15" t="s">
        <v>219</v>
      </c>
      <c r="E599" s="15" t="s">
        <v>380</v>
      </c>
      <c r="F599" s="15" t="s">
        <v>280</v>
      </c>
      <c r="G599" s="15" t="s">
        <v>384</v>
      </c>
      <c r="H599" s="15" t="s">
        <v>176</v>
      </c>
      <c r="I599" s="15" t="s">
        <v>213</v>
      </c>
      <c r="J599" s="15" t="s">
        <v>56</v>
      </c>
      <c r="K599" s="15" t="s">
        <v>103</v>
      </c>
      <c r="L599" s="15" t="s">
        <v>345</v>
      </c>
      <c r="M599" s="27">
        <v>44135</v>
      </c>
      <c r="N599" s="27">
        <v>44165</v>
      </c>
      <c r="O599" s="51">
        <v>2020</v>
      </c>
      <c r="P599" s="27">
        <v>44104</v>
      </c>
      <c r="Q599" s="15">
        <v>2200000</v>
      </c>
      <c r="R599" s="15">
        <v>1400000</v>
      </c>
      <c r="S599" s="15" t="s">
        <v>201</v>
      </c>
      <c r="T599" s="15" t="s">
        <v>202</v>
      </c>
      <c r="U599" s="15">
        <v>2020</v>
      </c>
      <c r="V599" s="15" t="s">
        <v>747</v>
      </c>
      <c r="W599" s="15">
        <v>597</v>
      </c>
      <c r="X599" s="24">
        <v>2460</v>
      </c>
      <c r="Y599" s="24">
        <v>410</v>
      </c>
      <c r="Z599" s="24">
        <v>493</v>
      </c>
      <c r="AA599" s="24">
        <v>434</v>
      </c>
      <c r="AB599" s="24">
        <v>815</v>
      </c>
      <c r="AC599" s="24">
        <v>815</v>
      </c>
    </row>
    <row r="600" spans="1:29" x14ac:dyDescent="0.25">
      <c r="A600" s="15" t="s">
        <v>1059</v>
      </c>
      <c r="B600" s="15" t="s">
        <v>1059</v>
      </c>
      <c r="C600" s="15" t="s">
        <v>479</v>
      </c>
      <c r="D600" s="15" t="s">
        <v>219</v>
      </c>
      <c r="E600" s="15" t="s">
        <v>380</v>
      </c>
      <c r="F600" s="15" t="s">
        <v>280</v>
      </c>
      <c r="G600" s="15" t="s">
        <v>384</v>
      </c>
      <c r="H600" s="15" t="s">
        <v>176</v>
      </c>
      <c r="I600" s="15" t="s">
        <v>213</v>
      </c>
      <c r="J600" s="15" t="s">
        <v>56</v>
      </c>
      <c r="K600" s="15" t="s">
        <v>103</v>
      </c>
      <c r="L600" s="15" t="s">
        <v>345</v>
      </c>
      <c r="M600" s="27">
        <v>44135</v>
      </c>
      <c r="N600" s="27">
        <v>44165</v>
      </c>
      <c r="O600" s="51">
        <v>2020</v>
      </c>
      <c r="P600" s="27">
        <v>44104</v>
      </c>
      <c r="Q600" s="15">
        <v>2200000</v>
      </c>
      <c r="R600" s="15">
        <v>1400000</v>
      </c>
      <c r="S600" s="15" t="s">
        <v>201</v>
      </c>
      <c r="T600" s="15" t="s">
        <v>202</v>
      </c>
      <c r="U600" s="15">
        <v>2020</v>
      </c>
      <c r="V600" s="15" t="s">
        <v>747</v>
      </c>
      <c r="W600" s="15">
        <v>598</v>
      </c>
      <c r="X600" s="24">
        <v>1620</v>
      </c>
      <c r="Y600" s="24">
        <v>270</v>
      </c>
      <c r="Z600" s="24">
        <v>325</v>
      </c>
      <c r="AA600" s="24">
        <v>286</v>
      </c>
      <c r="AB600" s="24">
        <v>537</v>
      </c>
      <c r="AC600" s="24">
        <v>537</v>
      </c>
    </row>
    <row r="601" spans="1:29" x14ac:dyDescent="0.25">
      <c r="A601" s="15" t="s">
        <v>1059</v>
      </c>
      <c r="B601" s="15" t="s">
        <v>1059</v>
      </c>
      <c r="C601" s="15" t="s">
        <v>479</v>
      </c>
      <c r="D601" s="15" t="s">
        <v>219</v>
      </c>
      <c r="E601" s="15" t="s">
        <v>191</v>
      </c>
      <c r="F601" s="15" t="s">
        <v>280</v>
      </c>
      <c r="G601" s="15" t="s">
        <v>384</v>
      </c>
      <c r="H601" s="15" t="s">
        <v>176</v>
      </c>
      <c r="I601" s="15" t="s">
        <v>213</v>
      </c>
      <c r="J601" s="15" t="s">
        <v>56</v>
      </c>
      <c r="K601" s="15" t="s">
        <v>126</v>
      </c>
      <c r="L601" s="15" t="s">
        <v>345</v>
      </c>
      <c r="M601" s="27">
        <v>44135</v>
      </c>
      <c r="N601" s="27">
        <v>44165</v>
      </c>
      <c r="O601" s="51">
        <v>2020</v>
      </c>
      <c r="P601" s="27">
        <v>44104</v>
      </c>
      <c r="Q601" s="15">
        <v>2200000</v>
      </c>
      <c r="R601" s="15">
        <v>1400000</v>
      </c>
      <c r="S601" s="15" t="s">
        <v>201</v>
      </c>
      <c r="T601" s="15" t="s">
        <v>202</v>
      </c>
      <c r="U601" s="15">
        <v>2020</v>
      </c>
      <c r="V601" s="15" t="s">
        <v>747</v>
      </c>
      <c r="W601" s="15">
        <v>593</v>
      </c>
      <c r="X601" s="24">
        <v>4158</v>
      </c>
      <c r="Y601" s="24">
        <v>693</v>
      </c>
      <c r="Z601" s="24">
        <v>832</v>
      </c>
      <c r="AA601" s="24">
        <v>735</v>
      </c>
      <c r="AB601" s="24">
        <v>1376</v>
      </c>
      <c r="AC601" s="24">
        <v>1376</v>
      </c>
    </row>
    <row r="602" spans="1:29" x14ac:dyDescent="0.25">
      <c r="A602" s="15" t="s">
        <v>1059</v>
      </c>
      <c r="B602" s="15" t="s">
        <v>1059</v>
      </c>
      <c r="C602" s="15" t="s">
        <v>479</v>
      </c>
      <c r="D602" s="15" t="s">
        <v>219</v>
      </c>
      <c r="E602" s="15" t="s">
        <v>191</v>
      </c>
      <c r="F602" s="15" t="s">
        <v>280</v>
      </c>
      <c r="G602" s="15" t="s">
        <v>384</v>
      </c>
      <c r="H602" s="15" t="s">
        <v>176</v>
      </c>
      <c r="I602" s="15" t="s">
        <v>213</v>
      </c>
      <c r="J602" s="15" t="s">
        <v>56</v>
      </c>
      <c r="K602" s="15" t="s">
        <v>126</v>
      </c>
      <c r="L602" s="15" t="s">
        <v>345</v>
      </c>
      <c r="M602" s="27">
        <v>44135</v>
      </c>
      <c r="N602" s="27">
        <v>44165</v>
      </c>
      <c r="O602" s="51">
        <v>2020</v>
      </c>
      <c r="P602" s="27">
        <v>44104</v>
      </c>
      <c r="Q602" s="15">
        <v>2200000</v>
      </c>
      <c r="R602" s="15">
        <v>1400000</v>
      </c>
      <c r="S602" s="15" t="s">
        <v>201</v>
      </c>
      <c r="T602" s="15" t="s">
        <v>202</v>
      </c>
      <c r="U602" s="15">
        <v>2020</v>
      </c>
      <c r="V602" s="15" t="s">
        <v>747</v>
      </c>
      <c r="W602" s="15">
        <v>594</v>
      </c>
      <c r="X602" s="24">
        <v>3402</v>
      </c>
      <c r="Y602" s="24">
        <v>567</v>
      </c>
      <c r="Z602" s="24">
        <v>680</v>
      </c>
      <c r="AA602" s="24">
        <v>601</v>
      </c>
      <c r="AB602" s="24">
        <v>1126</v>
      </c>
      <c r="AC602" s="24">
        <v>1126</v>
      </c>
    </row>
    <row r="603" spans="1:29" x14ac:dyDescent="0.25">
      <c r="A603" s="15" t="s">
        <v>1059</v>
      </c>
      <c r="B603" s="15" t="s">
        <v>1059</v>
      </c>
      <c r="C603" s="15" t="s">
        <v>479</v>
      </c>
      <c r="D603" s="15" t="s">
        <v>219</v>
      </c>
      <c r="E603" s="15" t="s">
        <v>191</v>
      </c>
      <c r="F603" s="15" t="s">
        <v>280</v>
      </c>
      <c r="G603" s="15" t="s">
        <v>384</v>
      </c>
      <c r="H603" s="15" t="s">
        <v>176</v>
      </c>
      <c r="I603" s="15" t="s">
        <v>213</v>
      </c>
      <c r="J603" s="15" t="s">
        <v>56</v>
      </c>
      <c r="K603" s="15" t="s">
        <v>127</v>
      </c>
      <c r="L603" s="15" t="s">
        <v>345</v>
      </c>
      <c r="M603" s="27">
        <v>44135</v>
      </c>
      <c r="N603" s="27">
        <v>44165</v>
      </c>
      <c r="O603" s="51">
        <v>2020</v>
      </c>
      <c r="P603" s="27">
        <v>44104</v>
      </c>
      <c r="Q603" s="15">
        <v>2200000</v>
      </c>
      <c r="R603" s="15">
        <v>1400000</v>
      </c>
      <c r="S603" s="15" t="s">
        <v>201</v>
      </c>
      <c r="T603" s="15" t="s">
        <v>202</v>
      </c>
      <c r="U603" s="15">
        <v>2020</v>
      </c>
      <c r="V603" s="15" t="s">
        <v>747</v>
      </c>
      <c r="W603" s="15">
        <v>599</v>
      </c>
      <c r="X603" s="24">
        <v>2304</v>
      </c>
      <c r="Y603" s="24">
        <v>384</v>
      </c>
      <c r="Z603" s="24">
        <v>451</v>
      </c>
      <c r="AA603" s="24">
        <v>382</v>
      </c>
      <c r="AB603" s="24">
        <v>796</v>
      </c>
      <c r="AC603" s="24">
        <v>796</v>
      </c>
    </row>
    <row r="604" spans="1:29" x14ac:dyDescent="0.25">
      <c r="A604" s="15" t="s">
        <v>1059</v>
      </c>
      <c r="B604" s="15" t="s">
        <v>1059</v>
      </c>
      <c r="C604" s="15" t="s">
        <v>479</v>
      </c>
      <c r="D604" s="15" t="s">
        <v>219</v>
      </c>
      <c r="E604" s="15" t="s">
        <v>191</v>
      </c>
      <c r="F604" s="15" t="s">
        <v>280</v>
      </c>
      <c r="G604" s="15" t="s">
        <v>384</v>
      </c>
      <c r="H604" s="15" t="s">
        <v>176</v>
      </c>
      <c r="I604" s="15" t="s">
        <v>213</v>
      </c>
      <c r="J604" s="15" t="s">
        <v>56</v>
      </c>
      <c r="K604" s="15" t="s">
        <v>127</v>
      </c>
      <c r="L604" s="15" t="s">
        <v>345</v>
      </c>
      <c r="M604" s="27">
        <v>44135</v>
      </c>
      <c r="N604" s="27">
        <v>44165</v>
      </c>
      <c r="O604" s="51">
        <v>2020</v>
      </c>
      <c r="P604" s="27">
        <v>44104</v>
      </c>
      <c r="Q604" s="15">
        <v>2200000</v>
      </c>
      <c r="R604" s="15">
        <v>1400000</v>
      </c>
      <c r="S604" s="15" t="s">
        <v>201</v>
      </c>
      <c r="T604" s="15" t="s">
        <v>202</v>
      </c>
      <c r="U604" s="15">
        <v>2020</v>
      </c>
      <c r="V604" s="15" t="s">
        <v>747</v>
      </c>
      <c r="W604" s="15">
        <v>600</v>
      </c>
      <c r="X604" s="24">
        <v>3060</v>
      </c>
      <c r="Y604" s="24">
        <v>510</v>
      </c>
      <c r="Z604" s="24">
        <v>598</v>
      </c>
      <c r="AA604" s="24">
        <v>508</v>
      </c>
      <c r="AB604" s="24">
        <v>1057</v>
      </c>
      <c r="AC604" s="24">
        <v>1057</v>
      </c>
    </row>
    <row r="605" spans="1:29" x14ac:dyDescent="0.25">
      <c r="A605" s="15" t="s">
        <v>1059</v>
      </c>
      <c r="B605" s="15" t="s">
        <v>1059</v>
      </c>
      <c r="C605" s="15" t="s">
        <v>479</v>
      </c>
      <c r="D605" s="15" t="s">
        <v>219</v>
      </c>
      <c r="E605" s="15" t="s">
        <v>191</v>
      </c>
      <c r="F605" s="15" t="s">
        <v>280</v>
      </c>
      <c r="G605" s="15" t="s">
        <v>384</v>
      </c>
      <c r="H605" s="15" t="s">
        <v>176</v>
      </c>
      <c r="I605" s="15" t="s">
        <v>213</v>
      </c>
      <c r="J605" s="15" t="s">
        <v>56</v>
      </c>
      <c r="K605" s="15" t="s">
        <v>127</v>
      </c>
      <c r="L605" s="15" t="s">
        <v>345</v>
      </c>
      <c r="M605" s="27">
        <v>44135</v>
      </c>
      <c r="N605" s="27">
        <v>44165</v>
      </c>
      <c r="O605" s="51">
        <v>2020</v>
      </c>
      <c r="P605" s="27">
        <v>44104</v>
      </c>
      <c r="Q605" s="15">
        <v>2200000</v>
      </c>
      <c r="R605" s="15">
        <v>1400000</v>
      </c>
      <c r="S605" s="15" t="s">
        <v>201</v>
      </c>
      <c r="T605" s="15" t="s">
        <v>202</v>
      </c>
      <c r="U605" s="15">
        <v>2020</v>
      </c>
      <c r="V605" s="15" t="s">
        <v>747</v>
      </c>
      <c r="W605" s="15">
        <v>601</v>
      </c>
      <c r="X605" s="24">
        <v>2730</v>
      </c>
      <c r="Y605" s="24">
        <v>455</v>
      </c>
      <c r="Z605" s="24">
        <v>534</v>
      </c>
      <c r="AA605" s="24">
        <v>453</v>
      </c>
      <c r="AB605" s="24">
        <v>943</v>
      </c>
      <c r="AC605" s="24">
        <v>943</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833"/>
  <sheetViews>
    <sheetView zoomScaleNormal="100" workbookViewId="0">
      <pane ySplit="3" topLeftCell="A599" activePane="bottomLeft" state="frozen"/>
      <selection pane="bottomLeft" activeCell="AI481" sqref="AI481"/>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5"/>
      <c r="B1" s="75"/>
      <c r="C1" s="75"/>
      <c r="D1" s="75"/>
      <c r="E1" s="75"/>
      <c r="F1" s="75"/>
      <c r="G1" s="75"/>
      <c r="H1" s="74" t="s">
        <v>165</v>
      </c>
      <c r="I1" s="74"/>
      <c r="J1" s="74"/>
      <c r="K1" s="74"/>
      <c r="L1" s="74"/>
      <c r="M1" s="72"/>
      <c r="N1" s="72"/>
      <c r="O1" s="72"/>
      <c r="P1" s="72"/>
      <c r="Q1" s="72"/>
      <c r="R1" s="72"/>
      <c r="S1" s="72"/>
      <c r="T1" s="72"/>
      <c r="U1" s="72"/>
      <c r="V1" s="72"/>
      <c r="W1" s="72"/>
      <c r="X1" s="72"/>
      <c r="Y1" s="72"/>
      <c r="Z1" s="72"/>
      <c r="AA1" s="72"/>
      <c r="AB1" s="72"/>
      <c r="AC1" s="72"/>
      <c r="AD1" s="72"/>
      <c r="AE1" s="72"/>
      <c r="AF1" s="72"/>
      <c r="AG1" s="73"/>
      <c r="AH1" s="56"/>
      <c r="AI1" s="56"/>
    </row>
    <row r="2" spans="1:69" ht="18.75" customHeight="1" x14ac:dyDescent="0.25">
      <c r="A2" s="75"/>
      <c r="B2" s="75"/>
      <c r="C2" s="75"/>
      <c r="D2" s="75"/>
      <c r="E2" s="75"/>
      <c r="F2" s="75"/>
      <c r="G2" s="75"/>
      <c r="H2" s="41" t="s">
        <v>157</v>
      </c>
      <c r="I2" s="41" t="s">
        <v>158</v>
      </c>
      <c r="J2" s="41" t="s">
        <v>179</v>
      </c>
      <c r="K2" s="41" t="s">
        <v>171</v>
      </c>
      <c r="L2" s="41" t="s">
        <v>178</v>
      </c>
      <c r="M2" s="72"/>
      <c r="N2" s="72"/>
      <c r="O2" s="72"/>
      <c r="P2" s="72"/>
      <c r="Q2" s="72"/>
      <c r="R2" s="72"/>
      <c r="S2" s="72"/>
      <c r="T2" s="72"/>
      <c r="U2" s="72"/>
      <c r="V2" s="72"/>
      <c r="W2" s="72"/>
      <c r="X2" s="72"/>
      <c r="Y2" s="72"/>
      <c r="Z2" s="72"/>
      <c r="AA2" s="72"/>
      <c r="AB2" s="72"/>
      <c r="AC2" s="72"/>
      <c r="AD2" s="72"/>
      <c r="AE2" s="72"/>
      <c r="AF2" s="72"/>
      <c r="AG2" s="73"/>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TRIM(IF(TRIM(G4)="","N/A",PROPER(LEFT(TRIM(G4),10))))</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DATE(2020,9,30)</f>
        <v>44104</v>
      </c>
      <c r="BE4" s="30">
        <f t="shared" ref="BE4:BE67" si="12">Y4</f>
        <v>1008</v>
      </c>
      <c r="BF4" s="30">
        <f t="shared" ref="BF4:BF67" si="13">AA4</f>
        <v>168</v>
      </c>
      <c r="BG4" s="30">
        <f t="shared" ref="BG4:BG67" si="14">AC4</f>
        <v>250</v>
      </c>
      <c r="BH4" s="30">
        <f t="shared" ref="BH4:BH67" si="15">AB4</f>
        <v>258</v>
      </c>
      <c r="BI4" s="30">
        <f t="shared" ref="BI4:BI67" si="16">AE4</f>
        <v>250</v>
      </c>
      <c r="BJ4" s="30">
        <f t="shared" ref="BJ4:BJ67" si="17">AE4</f>
        <v>250</v>
      </c>
      <c r="BK4" s="30">
        <v>2300000</v>
      </c>
      <c r="BL4" s="30">
        <v>1600000</v>
      </c>
      <c r="BM4" s="30" t="str">
        <f t="shared" ref="BM4:BM67" si="18">IF(ISBLANK(AH4),"Unk",AH4)</f>
        <v>Unk</v>
      </c>
      <c r="BN4" s="30" t="str">
        <f t="shared" ref="BN4:BN67" si="19">IF(ISBLANK(AI4),"Unk",AI4)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44104</v>
      </c>
      <c r="BE5" s="30">
        <f t="shared" si="12"/>
        <v>492</v>
      </c>
      <c r="BF5" s="30">
        <f t="shared" si="13"/>
        <v>82</v>
      </c>
      <c r="BG5" s="30">
        <f t="shared" si="14"/>
        <v>140</v>
      </c>
      <c r="BH5" s="30">
        <f t="shared" si="15"/>
        <v>145</v>
      </c>
      <c r="BI5" s="30">
        <f t="shared" si="16"/>
        <v>107</v>
      </c>
      <c r="BJ5" s="30">
        <f t="shared" si="17"/>
        <v>107</v>
      </c>
      <c r="BK5" s="30">
        <v>2300000</v>
      </c>
      <c r="BL5" s="30">
        <v>1600000</v>
      </c>
      <c r="BM5" s="30" t="str">
        <f t="shared" si="18"/>
        <v>Unk</v>
      </c>
      <c r="BN5" s="30" t="str">
        <f t="shared" si="19"/>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44104</v>
      </c>
      <c r="BE6" s="30">
        <f t="shared" si="12"/>
        <v>1344</v>
      </c>
      <c r="BF6" s="30">
        <f t="shared" si="13"/>
        <v>224</v>
      </c>
      <c r="BG6" s="30">
        <f t="shared" si="14"/>
        <v>345</v>
      </c>
      <c r="BH6" s="30">
        <f t="shared" si="15"/>
        <v>409</v>
      </c>
      <c r="BI6" s="30">
        <f t="shared" si="16"/>
        <v>356</v>
      </c>
      <c r="BJ6" s="30">
        <f t="shared" si="17"/>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44104</v>
      </c>
      <c r="BE7" s="30">
        <f t="shared" si="12"/>
        <v>300</v>
      </c>
      <c r="BF7" s="30">
        <f t="shared" si="13"/>
        <v>50</v>
      </c>
      <c r="BG7" s="30">
        <f t="shared" si="14"/>
        <v>51</v>
      </c>
      <c r="BH7" s="30">
        <f t="shared" si="15"/>
        <v>53</v>
      </c>
      <c r="BI7" s="30">
        <f t="shared" si="16"/>
        <v>110</v>
      </c>
      <c r="BJ7" s="30">
        <f t="shared" si="17"/>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44104</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44104</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44104</v>
      </c>
      <c r="BE10" s="30">
        <f t="shared" si="12"/>
        <v>571</v>
      </c>
      <c r="BF10" s="30">
        <f t="shared" si="13"/>
        <v>79</v>
      </c>
      <c r="BG10" s="30">
        <f t="shared" si="14"/>
        <v>119</v>
      </c>
      <c r="BH10" s="30">
        <f t="shared" si="15"/>
        <v>115</v>
      </c>
      <c r="BI10" s="30">
        <f t="shared" si="16"/>
        <v>170</v>
      </c>
      <c r="BJ10" s="30">
        <f t="shared" si="17"/>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44104</v>
      </c>
      <c r="BE11" s="30">
        <f t="shared" si="12"/>
        <v>1008</v>
      </c>
      <c r="BF11" s="30">
        <f t="shared" si="13"/>
        <v>168</v>
      </c>
      <c r="BG11" s="30">
        <f t="shared" si="14"/>
        <v>172</v>
      </c>
      <c r="BH11" s="30">
        <f t="shared" si="15"/>
        <v>178</v>
      </c>
      <c r="BI11" s="30">
        <f t="shared" si="16"/>
        <v>370</v>
      </c>
      <c r="BJ11" s="30">
        <f t="shared" si="17"/>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44104</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44104</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44104</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44104</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44104</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44104</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44104</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44104</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44104</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44104</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44104</v>
      </c>
      <c r="BE22" s="30">
        <f t="shared" si="12"/>
        <v>1200</v>
      </c>
      <c r="BF22" s="30">
        <f t="shared" si="13"/>
        <v>200</v>
      </c>
      <c r="BG22" s="30">
        <f t="shared" si="14"/>
        <v>205</v>
      </c>
      <c r="BH22" s="30">
        <f t="shared" si="15"/>
        <v>212</v>
      </c>
      <c r="BI22" s="30">
        <f t="shared" si="16"/>
        <v>441</v>
      </c>
      <c r="BJ22" s="30">
        <f t="shared" si="17"/>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44104</v>
      </c>
      <c r="BE23" s="30">
        <f t="shared" si="12"/>
        <v>3000</v>
      </c>
      <c r="BF23" s="30">
        <f t="shared" si="13"/>
        <v>500</v>
      </c>
      <c r="BG23" s="30">
        <f t="shared" si="14"/>
        <v>511</v>
      </c>
      <c r="BH23" s="30">
        <f t="shared" si="15"/>
        <v>530</v>
      </c>
      <c r="BI23" s="30">
        <f t="shared" si="16"/>
        <v>1101</v>
      </c>
      <c r="BJ23" s="30">
        <f t="shared" si="17"/>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44104</v>
      </c>
      <c r="BE24" s="30">
        <f t="shared" si="12"/>
        <v>5400</v>
      </c>
      <c r="BF24" s="30">
        <f t="shared" si="13"/>
        <v>900</v>
      </c>
      <c r="BG24" s="30">
        <f t="shared" si="14"/>
        <v>920</v>
      </c>
      <c r="BH24" s="30">
        <f t="shared" si="15"/>
        <v>953</v>
      </c>
      <c r="BI24" s="30">
        <f t="shared" si="16"/>
        <v>1983</v>
      </c>
      <c r="BJ24" s="30">
        <f t="shared" si="17"/>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44104</v>
      </c>
      <c r="BE25" s="30">
        <f t="shared" si="12"/>
        <v>19596</v>
      </c>
      <c r="BF25" s="30">
        <f t="shared" si="13"/>
        <v>3266</v>
      </c>
      <c r="BG25" s="30">
        <f t="shared" si="14"/>
        <v>3340</v>
      </c>
      <c r="BH25" s="30">
        <f t="shared" si="15"/>
        <v>3460</v>
      </c>
      <c r="BI25" s="30">
        <f t="shared" si="16"/>
        <v>7194</v>
      </c>
      <c r="BJ25" s="30">
        <f t="shared" si="17"/>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44104</v>
      </c>
      <c r="BE26" s="30">
        <f t="shared" si="12"/>
        <v>2400</v>
      </c>
      <c r="BF26" s="30">
        <f t="shared" si="13"/>
        <v>400</v>
      </c>
      <c r="BG26" s="30">
        <f t="shared" si="14"/>
        <v>409</v>
      </c>
      <c r="BH26" s="30">
        <f t="shared" si="15"/>
        <v>424</v>
      </c>
      <c r="BI26" s="30">
        <f t="shared" si="16"/>
        <v>881</v>
      </c>
      <c r="BJ26" s="30">
        <f t="shared" si="17"/>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44104</v>
      </c>
      <c r="BE27" s="30">
        <f t="shared" si="12"/>
        <v>2880</v>
      </c>
      <c r="BF27" s="30">
        <f t="shared" si="13"/>
        <v>480</v>
      </c>
      <c r="BG27" s="30">
        <f t="shared" si="14"/>
        <v>491</v>
      </c>
      <c r="BH27" s="30">
        <f t="shared" si="15"/>
        <v>509</v>
      </c>
      <c r="BI27" s="30">
        <f t="shared" si="16"/>
        <v>1057</v>
      </c>
      <c r="BJ27" s="30">
        <f t="shared" si="17"/>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44104</v>
      </c>
      <c r="BE28" s="30">
        <f t="shared" si="12"/>
        <v>1200</v>
      </c>
      <c r="BF28" s="30">
        <f t="shared" si="13"/>
        <v>200</v>
      </c>
      <c r="BG28" s="30">
        <f t="shared" si="14"/>
        <v>250</v>
      </c>
      <c r="BH28" s="30">
        <f t="shared" si="15"/>
        <v>242</v>
      </c>
      <c r="BI28" s="30">
        <f t="shared" si="16"/>
        <v>358</v>
      </c>
      <c r="BJ28" s="30">
        <f t="shared" si="17"/>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44104</v>
      </c>
      <c r="BE29" s="30">
        <f t="shared" si="12"/>
        <v>1200</v>
      </c>
      <c r="BF29" s="30">
        <f t="shared" si="13"/>
        <v>200</v>
      </c>
      <c r="BG29" s="30">
        <f t="shared" si="14"/>
        <v>250</v>
      </c>
      <c r="BH29" s="30">
        <f t="shared" si="15"/>
        <v>242</v>
      </c>
      <c r="BI29" s="30">
        <f t="shared" si="16"/>
        <v>358</v>
      </c>
      <c r="BJ29" s="30">
        <f t="shared" si="17"/>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44104</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44104</v>
      </c>
      <c r="BE31" s="30">
        <f t="shared" si="12"/>
        <v>8082</v>
      </c>
      <c r="BF31" s="30">
        <f t="shared" si="13"/>
        <v>2002</v>
      </c>
      <c r="BG31" s="30">
        <f t="shared" si="14"/>
        <v>1682</v>
      </c>
      <c r="BH31" s="30">
        <f t="shared" si="15"/>
        <v>1630</v>
      </c>
      <c r="BI31" s="30">
        <f t="shared" si="16"/>
        <v>2410</v>
      </c>
      <c r="BJ31" s="30">
        <f t="shared" si="17"/>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44104</v>
      </c>
      <c r="BE32" s="30">
        <f t="shared" si="12"/>
        <v>8400</v>
      </c>
      <c r="BF32" s="30">
        <f t="shared" si="13"/>
        <v>1400</v>
      </c>
      <c r="BG32" s="30">
        <f t="shared" si="14"/>
        <v>1432</v>
      </c>
      <c r="BH32" s="30">
        <f t="shared" si="15"/>
        <v>1483</v>
      </c>
      <c r="BI32" s="30">
        <f t="shared" si="16"/>
        <v>3084</v>
      </c>
      <c r="BJ32" s="30">
        <f t="shared" si="17"/>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44104</v>
      </c>
      <c r="BE33" s="30">
        <f t="shared" si="12"/>
        <v>3000</v>
      </c>
      <c r="BF33" s="30">
        <f t="shared" si="13"/>
        <v>500</v>
      </c>
      <c r="BG33" s="30">
        <f t="shared" si="14"/>
        <v>511</v>
      </c>
      <c r="BH33" s="30">
        <f t="shared" si="15"/>
        <v>530</v>
      </c>
      <c r="BI33" s="30">
        <f t="shared" si="16"/>
        <v>1101</v>
      </c>
      <c r="BJ33" s="30">
        <f t="shared" si="17"/>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44104</v>
      </c>
      <c r="BE34" s="30">
        <f t="shared" si="12"/>
        <v>1200</v>
      </c>
      <c r="BF34" s="30">
        <f t="shared" si="13"/>
        <v>200</v>
      </c>
      <c r="BG34" s="30">
        <f t="shared" si="14"/>
        <v>205</v>
      </c>
      <c r="BH34" s="30">
        <f t="shared" si="15"/>
        <v>212</v>
      </c>
      <c r="BI34" s="30">
        <f t="shared" si="16"/>
        <v>441</v>
      </c>
      <c r="BJ34" s="30">
        <f t="shared" si="17"/>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44104</v>
      </c>
      <c r="BE35" s="30">
        <f t="shared" si="12"/>
        <v>3000</v>
      </c>
      <c r="BF35" s="30">
        <f t="shared" si="13"/>
        <v>500</v>
      </c>
      <c r="BG35" s="30">
        <f t="shared" si="14"/>
        <v>511</v>
      </c>
      <c r="BH35" s="30">
        <f t="shared" si="15"/>
        <v>530</v>
      </c>
      <c r="BI35" s="30">
        <f t="shared" si="16"/>
        <v>1101</v>
      </c>
      <c r="BJ35" s="30">
        <f t="shared" si="17"/>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44104</v>
      </c>
      <c r="BE36" s="30">
        <f t="shared" si="12"/>
        <v>3043</v>
      </c>
      <c r="BF36" s="30">
        <f t="shared" si="13"/>
        <v>500</v>
      </c>
      <c r="BG36" s="30">
        <f t="shared" si="14"/>
        <v>633</v>
      </c>
      <c r="BH36" s="30">
        <f t="shared" si="15"/>
        <v>614</v>
      </c>
      <c r="BI36" s="30">
        <f t="shared" si="16"/>
        <v>907</v>
      </c>
      <c r="BJ36" s="30">
        <f t="shared" si="17"/>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44104</v>
      </c>
      <c r="BE37" s="30">
        <f t="shared" si="12"/>
        <v>1239</v>
      </c>
      <c r="BF37" s="30">
        <f t="shared" si="13"/>
        <v>200</v>
      </c>
      <c r="BG37" s="30">
        <f t="shared" si="14"/>
        <v>258</v>
      </c>
      <c r="BH37" s="30">
        <f t="shared" si="15"/>
        <v>250</v>
      </c>
      <c r="BI37" s="30">
        <f t="shared" si="16"/>
        <v>369</v>
      </c>
      <c r="BJ37" s="30">
        <f t="shared" si="17"/>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44104</v>
      </c>
      <c r="BE38" s="30">
        <f t="shared" si="12"/>
        <v>1002</v>
      </c>
      <c r="BF38" s="30">
        <f t="shared" si="13"/>
        <v>167</v>
      </c>
      <c r="BG38" s="30">
        <f t="shared" si="14"/>
        <v>171</v>
      </c>
      <c r="BH38" s="30">
        <f t="shared" si="15"/>
        <v>177</v>
      </c>
      <c r="BI38" s="30">
        <f t="shared" si="16"/>
        <v>368</v>
      </c>
      <c r="BJ38" s="30">
        <f t="shared" si="17"/>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44104</v>
      </c>
      <c r="BE39" s="30">
        <f t="shared" si="12"/>
        <v>1304</v>
      </c>
      <c r="BF39" s="30">
        <f t="shared" si="13"/>
        <v>200</v>
      </c>
      <c r="BG39" s="30">
        <f t="shared" si="14"/>
        <v>271</v>
      </c>
      <c r="BH39" s="30">
        <f t="shared" si="15"/>
        <v>263</v>
      </c>
      <c r="BI39" s="30">
        <f t="shared" si="16"/>
        <v>389</v>
      </c>
      <c r="BJ39" s="30">
        <f t="shared" si="17"/>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44104</v>
      </c>
      <c r="BE40" s="30">
        <f t="shared" si="12"/>
        <v>1304</v>
      </c>
      <c r="BF40" s="30">
        <f t="shared" si="13"/>
        <v>200</v>
      </c>
      <c r="BG40" s="30">
        <f t="shared" si="14"/>
        <v>271</v>
      </c>
      <c r="BH40" s="30">
        <f t="shared" si="15"/>
        <v>263</v>
      </c>
      <c r="BI40" s="30">
        <f t="shared" si="16"/>
        <v>389</v>
      </c>
      <c r="BJ40" s="30">
        <f t="shared" si="17"/>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44104</v>
      </c>
      <c r="BE41" s="30">
        <f t="shared" si="12"/>
        <v>2400</v>
      </c>
      <c r="BF41" s="30">
        <f t="shared" si="13"/>
        <v>400</v>
      </c>
      <c r="BG41" s="30">
        <f t="shared" si="14"/>
        <v>499</v>
      </c>
      <c r="BH41" s="30">
        <f t="shared" si="15"/>
        <v>484</v>
      </c>
      <c r="BI41" s="30">
        <f t="shared" si="16"/>
        <v>716</v>
      </c>
      <c r="BJ41" s="30">
        <f t="shared" si="17"/>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44104</v>
      </c>
      <c r="BE42" s="30">
        <f t="shared" si="12"/>
        <v>1061</v>
      </c>
      <c r="BF42" s="30">
        <f t="shared" si="13"/>
        <v>170</v>
      </c>
      <c r="BG42" s="30">
        <f t="shared" si="14"/>
        <v>221</v>
      </c>
      <c r="BH42" s="30">
        <f t="shared" si="15"/>
        <v>214</v>
      </c>
      <c r="BI42" s="30">
        <f t="shared" si="16"/>
        <v>316</v>
      </c>
      <c r="BJ42" s="30">
        <f t="shared" si="17"/>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44104</v>
      </c>
      <c r="BE43" s="30">
        <f t="shared" si="12"/>
        <v>180</v>
      </c>
      <c r="BF43" s="30">
        <f t="shared" si="13"/>
        <v>30</v>
      </c>
      <c r="BG43" s="30">
        <f t="shared" si="14"/>
        <v>37</v>
      </c>
      <c r="BH43" s="30">
        <f t="shared" si="15"/>
        <v>36</v>
      </c>
      <c r="BI43" s="30">
        <f t="shared" si="16"/>
        <v>54</v>
      </c>
      <c r="BJ43" s="30">
        <f t="shared" si="17"/>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44104</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44104</v>
      </c>
      <c r="BE45" s="30">
        <f t="shared" si="12"/>
        <v>4200</v>
      </c>
      <c r="BF45" s="30">
        <f t="shared" si="13"/>
        <v>700</v>
      </c>
      <c r="BG45" s="30">
        <f t="shared" si="14"/>
        <v>874</v>
      </c>
      <c r="BH45" s="30">
        <f t="shared" si="15"/>
        <v>847</v>
      </c>
      <c r="BI45" s="30">
        <f t="shared" si="16"/>
        <v>1252</v>
      </c>
      <c r="BJ45" s="30">
        <f t="shared" si="17"/>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44104</v>
      </c>
      <c r="BE46" s="30">
        <f t="shared" si="12"/>
        <v>1800</v>
      </c>
      <c r="BF46" s="30">
        <f t="shared" si="13"/>
        <v>300</v>
      </c>
      <c r="BG46" s="30">
        <f t="shared" si="14"/>
        <v>375</v>
      </c>
      <c r="BH46" s="30">
        <f t="shared" si="15"/>
        <v>363</v>
      </c>
      <c r="BI46" s="30">
        <f t="shared" si="16"/>
        <v>537</v>
      </c>
      <c r="BJ46" s="30">
        <f t="shared" si="17"/>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44104</v>
      </c>
      <c r="BE47" s="30">
        <f t="shared" si="12"/>
        <v>2400</v>
      </c>
      <c r="BF47" s="30">
        <f t="shared" si="13"/>
        <v>400</v>
      </c>
      <c r="BG47" s="30">
        <f t="shared" si="14"/>
        <v>499</v>
      </c>
      <c r="BH47" s="30">
        <f t="shared" si="15"/>
        <v>484</v>
      </c>
      <c r="BI47" s="30">
        <f t="shared" si="16"/>
        <v>716</v>
      </c>
      <c r="BJ47" s="30">
        <f t="shared" si="17"/>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44104</v>
      </c>
      <c r="BE48" s="30">
        <f t="shared" si="12"/>
        <v>2400</v>
      </c>
      <c r="BF48" s="30">
        <f t="shared" si="13"/>
        <v>400</v>
      </c>
      <c r="BG48" s="30">
        <f t="shared" si="14"/>
        <v>499</v>
      </c>
      <c r="BH48" s="30">
        <f t="shared" si="15"/>
        <v>484</v>
      </c>
      <c r="BI48" s="30">
        <f t="shared" si="16"/>
        <v>716</v>
      </c>
      <c r="BJ48" s="30">
        <f t="shared" si="17"/>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44104</v>
      </c>
      <c r="BE49" s="30">
        <f t="shared" si="12"/>
        <v>2100</v>
      </c>
      <c r="BF49" s="30">
        <f t="shared" si="13"/>
        <v>350</v>
      </c>
      <c r="BG49" s="30">
        <f t="shared" si="14"/>
        <v>437</v>
      </c>
      <c r="BH49" s="30">
        <f t="shared" si="15"/>
        <v>424</v>
      </c>
      <c r="BI49" s="30">
        <f t="shared" si="16"/>
        <v>626</v>
      </c>
      <c r="BJ49" s="30">
        <f t="shared" si="17"/>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44104</v>
      </c>
      <c r="BE50" s="30">
        <f t="shared" si="12"/>
        <v>720</v>
      </c>
      <c r="BF50" s="30">
        <f t="shared" si="13"/>
        <v>120</v>
      </c>
      <c r="BG50" s="30">
        <f t="shared" si="14"/>
        <v>150</v>
      </c>
      <c r="BH50" s="30">
        <f t="shared" si="15"/>
        <v>145</v>
      </c>
      <c r="BI50" s="30">
        <f t="shared" si="16"/>
        <v>215</v>
      </c>
      <c r="BJ50" s="30">
        <f t="shared" si="17"/>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44104</v>
      </c>
      <c r="BE51" s="30">
        <f t="shared" si="12"/>
        <v>900</v>
      </c>
      <c r="BF51" s="30">
        <f t="shared" si="13"/>
        <v>150</v>
      </c>
      <c r="BG51" s="30">
        <f t="shared" si="14"/>
        <v>187</v>
      </c>
      <c r="BH51" s="30">
        <f t="shared" si="15"/>
        <v>182</v>
      </c>
      <c r="BI51" s="30">
        <f t="shared" si="16"/>
        <v>268</v>
      </c>
      <c r="BJ51" s="30">
        <f t="shared" si="17"/>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44104</v>
      </c>
      <c r="BE52" s="30">
        <f t="shared" si="12"/>
        <v>366</v>
      </c>
      <c r="BF52" s="30">
        <f t="shared" si="13"/>
        <v>61</v>
      </c>
      <c r="BG52" s="30">
        <f t="shared" si="14"/>
        <v>76</v>
      </c>
      <c r="BH52" s="30">
        <f t="shared" si="15"/>
        <v>74</v>
      </c>
      <c r="BI52" s="30">
        <f t="shared" si="16"/>
        <v>109</v>
      </c>
      <c r="BJ52" s="30">
        <f t="shared" si="17"/>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44104</v>
      </c>
      <c r="BE53" s="30">
        <f t="shared" si="12"/>
        <v>360</v>
      </c>
      <c r="BF53" s="30">
        <f t="shared" si="13"/>
        <v>60</v>
      </c>
      <c r="BG53" s="30">
        <f t="shared" si="14"/>
        <v>75</v>
      </c>
      <c r="BH53" s="30">
        <f t="shared" si="15"/>
        <v>73</v>
      </c>
      <c r="BI53" s="30">
        <f t="shared" si="16"/>
        <v>107</v>
      </c>
      <c r="BJ53" s="30">
        <f t="shared" si="17"/>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44104</v>
      </c>
      <c r="BE54" s="30">
        <f t="shared" si="12"/>
        <v>3300</v>
      </c>
      <c r="BF54" s="30">
        <f t="shared" si="13"/>
        <v>550</v>
      </c>
      <c r="BG54" s="30">
        <f t="shared" si="14"/>
        <v>600</v>
      </c>
      <c r="BH54" s="30">
        <f t="shared" si="15"/>
        <v>1800</v>
      </c>
      <c r="BI54" s="30">
        <f t="shared" si="16"/>
        <v>360</v>
      </c>
      <c r="BJ54" s="30">
        <f t="shared" si="17"/>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44104</v>
      </c>
      <c r="BE55" s="30">
        <f t="shared" si="12"/>
        <v>4800</v>
      </c>
      <c r="BF55" s="30">
        <f t="shared" si="13"/>
        <v>800</v>
      </c>
      <c r="BG55" s="30">
        <f t="shared" si="14"/>
        <v>1080</v>
      </c>
      <c r="BH55" s="30">
        <f t="shared" si="15"/>
        <v>3000</v>
      </c>
      <c r="BI55" s="30">
        <f t="shared" si="16"/>
        <v>270</v>
      </c>
      <c r="BJ55" s="30">
        <f t="shared" si="17"/>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44104</v>
      </c>
      <c r="BE56" s="30">
        <f t="shared" si="12"/>
        <v>1050</v>
      </c>
      <c r="BF56" s="30">
        <f t="shared" si="13"/>
        <v>175</v>
      </c>
      <c r="BG56" s="30">
        <f t="shared" si="14"/>
        <v>234</v>
      </c>
      <c r="BH56" s="30">
        <f t="shared" si="15"/>
        <v>570</v>
      </c>
      <c r="BI56" s="30">
        <f t="shared" si="16"/>
        <v>78</v>
      </c>
      <c r="BJ56" s="30">
        <f t="shared" si="17"/>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44104</v>
      </c>
      <c r="BE57" s="30">
        <f t="shared" si="12"/>
        <v>600</v>
      </c>
      <c r="BF57" s="30">
        <f t="shared" si="13"/>
        <v>100</v>
      </c>
      <c r="BG57" s="30">
        <f t="shared" si="14"/>
        <v>102</v>
      </c>
      <c r="BH57" s="30">
        <f t="shared" si="15"/>
        <v>106</v>
      </c>
      <c r="BI57" s="30">
        <f t="shared" si="16"/>
        <v>220</v>
      </c>
      <c r="BJ57" s="30">
        <f t="shared" si="17"/>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44104</v>
      </c>
      <c r="BE58" s="30">
        <f t="shared" si="12"/>
        <v>360</v>
      </c>
      <c r="BF58" s="30">
        <f t="shared" si="13"/>
        <v>60</v>
      </c>
      <c r="BG58" s="30">
        <f t="shared" si="14"/>
        <v>61</v>
      </c>
      <c r="BH58" s="30">
        <f t="shared" si="15"/>
        <v>64</v>
      </c>
      <c r="BI58" s="30">
        <f t="shared" si="16"/>
        <v>132</v>
      </c>
      <c r="BJ58" s="30">
        <f t="shared" si="17"/>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44104</v>
      </c>
      <c r="BE59" s="30">
        <f t="shared" si="12"/>
        <v>600</v>
      </c>
      <c r="BF59" s="30">
        <f t="shared" si="13"/>
        <v>100</v>
      </c>
      <c r="BG59" s="30">
        <f t="shared" si="14"/>
        <v>102</v>
      </c>
      <c r="BH59" s="30">
        <f t="shared" si="15"/>
        <v>106</v>
      </c>
      <c r="BI59" s="30">
        <f t="shared" si="16"/>
        <v>220</v>
      </c>
      <c r="BJ59" s="30">
        <f t="shared" si="17"/>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44104</v>
      </c>
      <c r="BE60" s="30">
        <f t="shared" si="12"/>
        <v>300</v>
      </c>
      <c r="BF60" s="30">
        <f t="shared" si="13"/>
        <v>50</v>
      </c>
      <c r="BG60" s="30">
        <f t="shared" si="14"/>
        <v>51</v>
      </c>
      <c r="BH60" s="30">
        <f t="shared" si="15"/>
        <v>53</v>
      </c>
      <c r="BI60" s="30">
        <f t="shared" si="16"/>
        <v>110</v>
      </c>
      <c r="BJ60" s="30">
        <f t="shared" si="17"/>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44104</v>
      </c>
      <c r="BE61" s="30">
        <f t="shared" si="12"/>
        <v>420</v>
      </c>
      <c r="BF61" s="30">
        <f t="shared" si="13"/>
        <v>70</v>
      </c>
      <c r="BG61" s="30">
        <f t="shared" si="14"/>
        <v>72</v>
      </c>
      <c r="BH61" s="30">
        <f t="shared" si="15"/>
        <v>74</v>
      </c>
      <c r="BI61" s="30">
        <f t="shared" si="16"/>
        <v>154</v>
      </c>
      <c r="BJ61" s="30">
        <f t="shared" si="17"/>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44104</v>
      </c>
      <c r="BE62" s="30">
        <f t="shared" si="12"/>
        <v>180</v>
      </c>
      <c r="BF62" s="30">
        <f t="shared" si="13"/>
        <v>30</v>
      </c>
      <c r="BG62" s="30">
        <f t="shared" si="14"/>
        <v>31</v>
      </c>
      <c r="BH62" s="30">
        <f t="shared" si="15"/>
        <v>32</v>
      </c>
      <c r="BI62" s="30">
        <f t="shared" si="16"/>
        <v>66</v>
      </c>
      <c r="BJ62" s="30">
        <f t="shared" si="17"/>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44104</v>
      </c>
      <c r="BE63" s="30">
        <f t="shared" si="12"/>
        <v>360</v>
      </c>
      <c r="BF63" s="30">
        <f t="shared" si="13"/>
        <v>60</v>
      </c>
      <c r="BG63" s="30">
        <f t="shared" si="14"/>
        <v>61</v>
      </c>
      <c r="BH63" s="30">
        <f t="shared" si="15"/>
        <v>64</v>
      </c>
      <c r="BI63" s="30">
        <f t="shared" si="16"/>
        <v>132</v>
      </c>
      <c r="BJ63" s="30">
        <f t="shared" si="17"/>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44104</v>
      </c>
      <c r="BE64" s="30">
        <f t="shared" si="12"/>
        <v>420</v>
      </c>
      <c r="BF64" s="30">
        <f t="shared" si="13"/>
        <v>70</v>
      </c>
      <c r="BG64" s="30">
        <f t="shared" si="14"/>
        <v>72</v>
      </c>
      <c r="BH64" s="30">
        <f t="shared" si="15"/>
        <v>74</v>
      </c>
      <c r="BI64" s="30">
        <f t="shared" si="16"/>
        <v>154</v>
      </c>
      <c r="BJ64" s="30">
        <f t="shared" si="17"/>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44104</v>
      </c>
      <c r="BE65" s="30">
        <f t="shared" si="12"/>
        <v>300</v>
      </c>
      <c r="BF65" s="30">
        <f t="shared" si="13"/>
        <v>50</v>
      </c>
      <c r="BG65" s="30">
        <f t="shared" si="14"/>
        <v>51</v>
      </c>
      <c r="BH65" s="30">
        <f t="shared" si="15"/>
        <v>53</v>
      </c>
      <c r="BI65" s="30">
        <f t="shared" si="16"/>
        <v>110</v>
      </c>
      <c r="BJ65" s="30">
        <f t="shared" si="17"/>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44104</v>
      </c>
      <c r="BE66" s="30">
        <f t="shared" si="12"/>
        <v>474</v>
      </c>
      <c r="BF66" s="30">
        <f t="shared" si="13"/>
        <v>79</v>
      </c>
      <c r="BG66" s="30">
        <f t="shared" si="14"/>
        <v>81</v>
      </c>
      <c r="BH66" s="30">
        <f t="shared" si="15"/>
        <v>84</v>
      </c>
      <c r="BI66" s="30">
        <f t="shared" si="16"/>
        <v>174</v>
      </c>
      <c r="BJ66" s="30">
        <f t="shared" si="17"/>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44104</v>
      </c>
      <c r="BE67" s="30">
        <f t="shared" si="12"/>
        <v>414</v>
      </c>
      <c r="BF67" s="30">
        <f t="shared" si="13"/>
        <v>69</v>
      </c>
      <c r="BG67" s="30">
        <f t="shared" si="14"/>
        <v>71</v>
      </c>
      <c r="BH67" s="30">
        <f t="shared" si="15"/>
        <v>73</v>
      </c>
      <c r="BI67" s="30">
        <f t="shared" si="16"/>
        <v>152</v>
      </c>
      <c r="BJ67" s="30">
        <f t="shared" si="17"/>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TRIM(IF(TRIM(G68)="","N/A",PROPER(LEFT(TRIM(G68),10))))</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DATE(2020,9,30)</f>
        <v>44104</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ref="BJ68:BJ131" si="37">AE68</f>
        <v>154</v>
      </c>
      <c r="BK68" s="30">
        <v>2300000</v>
      </c>
      <c r="BL68" s="30">
        <v>1600000</v>
      </c>
      <c r="BM68" s="30" t="str">
        <f t="shared" ref="BM68:BM131" si="38">IF(ISBLANK(AH68),"Unk",AH68)</f>
        <v>Unk</v>
      </c>
      <c r="BN68" s="30" t="str">
        <f t="shared" ref="BN68:BN131" si="39">IF(ISBLANK(AI68),"Unk",AI68)</f>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44104</v>
      </c>
      <c r="BE69" s="30">
        <f t="shared" si="32"/>
        <v>366</v>
      </c>
      <c r="BF69" s="30">
        <f t="shared" si="33"/>
        <v>61</v>
      </c>
      <c r="BG69" s="30">
        <f t="shared" si="34"/>
        <v>62</v>
      </c>
      <c r="BH69" s="30">
        <f t="shared" si="35"/>
        <v>65</v>
      </c>
      <c r="BI69" s="30">
        <f t="shared" si="36"/>
        <v>134</v>
      </c>
      <c r="BJ69" s="30">
        <f t="shared" si="37"/>
        <v>134</v>
      </c>
      <c r="BK69" s="30">
        <v>2300000</v>
      </c>
      <c r="BL69" s="30">
        <v>1600000</v>
      </c>
      <c r="BM69" s="30" t="str">
        <f t="shared" si="38"/>
        <v>Unk</v>
      </c>
      <c r="BN69" s="30" t="str">
        <f t="shared" si="39"/>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44104</v>
      </c>
      <c r="BE70" s="30">
        <f t="shared" si="32"/>
        <v>600</v>
      </c>
      <c r="BF70" s="30">
        <f t="shared" si="33"/>
        <v>100</v>
      </c>
      <c r="BG70" s="30">
        <f t="shared" si="34"/>
        <v>102</v>
      </c>
      <c r="BH70" s="30">
        <f t="shared" si="35"/>
        <v>106</v>
      </c>
      <c r="BI70" s="30">
        <f t="shared" si="36"/>
        <v>220</v>
      </c>
      <c r="BJ70" s="30">
        <f t="shared" si="37"/>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44104</v>
      </c>
      <c r="BE71" s="30">
        <f t="shared" si="32"/>
        <v>270</v>
      </c>
      <c r="BF71" s="30">
        <f t="shared" si="33"/>
        <v>45</v>
      </c>
      <c r="BG71" s="30">
        <f t="shared" si="34"/>
        <v>46</v>
      </c>
      <c r="BH71" s="30">
        <f t="shared" si="35"/>
        <v>48</v>
      </c>
      <c r="BI71" s="30">
        <f t="shared" si="36"/>
        <v>99</v>
      </c>
      <c r="BJ71" s="30">
        <f t="shared" si="37"/>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44104</v>
      </c>
      <c r="BE72" s="30">
        <f t="shared" si="32"/>
        <v>396</v>
      </c>
      <c r="BF72" s="30">
        <f t="shared" si="33"/>
        <v>66</v>
      </c>
      <c r="BG72" s="30">
        <f t="shared" si="34"/>
        <v>68</v>
      </c>
      <c r="BH72" s="30">
        <f t="shared" si="35"/>
        <v>70</v>
      </c>
      <c r="BI72" s="30">
        <f t="shared" si="36"/>
        <v>145</v>
      </c>
      <c r="BJ72" s="30">
        <f t="shared" si="37"/>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44104</v>
      </c>
      <c r="BE73" s="30">
        <f t="shared" si="32"/>
        <v>480</v>
      </c>
      <c r="BF73" s="30">
        <f t="shared" si="33"/>
        <v>80</v>
      </c>
      <c r="BG73" s="30">
        <f t="shared" si="34"/>
        <v>82</v>
      </c>
      <c r="BH73" s="30">
        <f t="shared" si="35"/>
        <v>85</v>
      </c>
      <c r="BI73" s="30">
        <f t="shared" si="36"/>
        <v>176</v>
      </c>
      <c r="BJ73" s="30">
        <f t="shared" si="37"/>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44104</v>
      </c>
      <c r="BE74" s="30">
        <f t="shared" si="32"/>
        <v>180</v>
      </c>
      <c r="BF74" s="30">
        <f t="shared" si="33"/>
        <v>30</v>
      </c>
      <c r="BG74" s="30">
        <f t="shared" si="34"/>
        <v>31</v>
      </c>
      <c r="BH74" s="30">
        <f t="shared" si="35"/>
        <v>32</v>
      </c>
      <c r="BI74" s="30">
        <f t="shared" si="36"/>
        <v>66</v>
      </c>
      <c r="BJ74" s="30">
        <f t="shared" si="37"/>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44104</v>
      </c>
      <c r="BE75" s="30">
        <f t="shared" si="32"/>
        <v>180</v>
      </c>
      <c r="BF75" s="30">
        <f t="shared" si="33"/>
        <v>30</v>
      </c>
      <c r="BG75" s="30">
        <f t="shared" si="34"/>
        <v>31</v>
      </c>
      <c r="BH75" s="30">
        <f t="shared" si="35"/>
        <v>32</v>
      </c>
      <c r="BI75" s="30">
        <f t="shared" si="36"/>
        <v>66</v>
      </c>
      <c r="BJ75" s="30">
        <f t="shared" si="37"/>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44104</v>
      </c>
      <c r="BE76" s="30">
        <f t="shared" si="32"/>
        <v>276</v>
      </c>
      <c r="BF76" s="30">
        <f t="shared" si="33"/>
        <v>46</v>
      </c>
      <c r="BG76" s="30">
        <f t="shared" si="34"/>
        <v>47</v>
      </c>
      <c r="BH76" s="30">
        <f t="shared" si="35"/>
        <v>49</v>
      </c>
      <c r="BI76" s="30">
        <f t="shared" si="36"/>
        <v>101</v>
      </c>
      <c r="BJ76" s="30">
        <f t="shared" si="37"/>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44104</v>
      </c>
      <c r="BE77" s="30">
        <f t="shared" si="32"/>
        <v>360</v>
      </c>
      <c r="BF77" s="30">
        <f t="shared" si="33"/>
        <v>60</v>
      </c>
      <c r="BG77" s="30">
        <f t="shared" si="34"/>
        <v>61</v>
      </c>
      <c r="BH77" s="30">
        <f t="shared" si="35"/>
        <v>64</v>
      </c>
      <c r="BI77" s="30">
        <f t="shared" si="36"/>
        <v>132</v>
      </c>
      <c r="BJ77" s="30">
        <f t="shared" si="37"/>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44104</v>
      </c>
      <c r="BE78" s="30">
        <f t="shared" si="32"/>
        <v>306</v>
      </c>
      <c r="BF78" s="30">
        <f t="shared" si="33"/>
        <v>51</v>
      </c>
      <c r="BG78" s="30">
        <f t="shared" si="34"/>
        <v>52</v>
      </c>
      <c r="BH78" s="30">
        <f t="shared" si="35"/>
        <v>54</v>
      </c>
      <c r="BI78" s="30">
        <f t="shared" si="36"/>
        <v>112</v>
      </c>
      <c r="BJ78" s="30">
        <f t="shared" si="37"/>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44104</v>
      </c>
      <c r="BE79" s="30">
        <f t="shared" si="32"/>
        <v>420</v>
      </c>
      <c r="BF79" s="30">
        <f t="shared" si="33"/>
        <v>70</v>
      </c>
      <c r="BG79" s="30">
        <f t="shared" si="34"/>
        <v>72</v>
      </c>
      <c r="BH79" s="30">
        <f t="shared" si="35"/>
        <v>74</v>
      </c>
      <c r="BI79" s="30">
        <f t="shared" si="36"/>
        <v>154</v>
      </c>
      <c r="BJ79" s="30">
        <f t="shared" si="37"/>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44104</v>
      </c>
      <c r="BE80" s="30">
        <f t="shared" si="32"/>
        <v>300</v>
      </c>
      <c r="BF80" s="30">
        <f t="shared" si="33"/>
        <v>50</v>
      </c>
      <c r="BG80" s="30">
        <f t="shared" si="34"/>
        <v>51</v>
      </c>
      <c r="BH80" s="30">
        <f t="shared" si="35"/>
        <v>53</v>
      </c>
      <c r="BI80" s="30">
        <f t="shared" si="36"/>
        <v>110</v>
      </c>
      <c r="BJ80" s="30">
        <f t="shared" si="37"/>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44104</v>
      </c>
      <c r="BE81" s="30">
        <f t="shared" si="32"/>
        <v>258</v>
      </c>
      <c r="BF81" s="30">
        <f t="shared" si="33"/>
        <v>43</v>
      </c>
      <c r="BG81" s="30">
        <f t="shared" si="34"/>
        <v>44</v>
      </c>
      <c r="BH81" s="30">
        <f t="shared" si="35"/>
        <v>46</v>
      </c>
      <c r="BI81" s="30">
        <f t="shared" si="36"/>
        <v>95</v>
      </c>
      <c r="BJ81" s="30">
        <f t="shared" si="37"/>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44104</v>
      </c>
      <c r="BE82" s="30">
        <f t="shared" si="32"/>
        <v>360</v>
      </c>
      <c r="BF82" s="30">
        <f t="shared" si="33"/>
        <v>60</v>
      </c>
      <c r="BG82" s="30">
        <f t="shared" si="34"/>
        <v>61</v>
      </c>
      <c r="BH82" s="30">
        <f t="shared" si="35"/>
        <v>64</v>
      </c>
      <c r="BI82" s="30">
        <f t="shared" si="36"/>
        <v>132</v>
      </c>
      <c r="BJ82" s="30">
        <f t="shared" si="37"/>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44104</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44104</v>
      </c>
      <c r="BE84" s="30">
        <f t="shared" si="32"/>
        <v>8400</v>
      </c>
      <c r="BF84" s="30">
        <f t="shared" si="33"/>
        <v>1400</v>
      </c>
      <c r="BG84" s="30">
        <f t="shared" si="34"/>
        <v>1748</v>
      </c>
      <c r="BH84" s="30">
        <f t="shared" si="35"/>
        <v>1694</v>
      </c>
      <c r="BI84" s="30">
        <f t="shared" si="36"/>
        <v>2505</v>
      </c>
      <c r="BJ84" s="30">
        <f t="shared" si="37"/>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44104</v>
      </c>
      <c r="BE85" s="30">
        <f t="shared" si="32"/>
        <v>8400</v>
      </c>
      <c r="BF85" s="30">
        <f t="shared" si="33"/>
        <v>1400</v>
      </c>
      <c r="BG85" s="30">
        <f t="shared" si="34"/>
        <v>1748</v>
      </c>
      <c r="BH85" s="30">
        <f t="shared" si="35"/>
        <v>1694</v>
      </c>
      <c r="BI85" s="30">
        <f t="shared" si="36"/>
        <v>2505</v>
      </c>
      <c r="BJ85" s="30">
        <f t="shared" si="37"/>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44104</v>
      </c>
      <c r="BE86" s="30">
        <f t="shared" si="32"/>
        <v>8400</v>
      </c>
      <c r="BF86" s="30">
        <f t="shared" si="33"/>
        <v>1400</v>
      </c>
      <c r="BG86" s="30">
        <f t="shared" si="34"/>
        <v>1748</v>
      </c>
      <c r="BH86" s="30">
        <f t="shared" si="35"/>
        <v>1694</v>
      </c>
      <c r="BI86" s="30">
        <f t="shared" si="36"/>
        <v>2505</v>
      </c>
      <c r="BJ86" s="30">
        <f t="shared" si="37"/>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44104</v>
      </c>
      <c r="BE87" s="30">
        <f t="shared" si="32"/>
        <v>8400</v>
      </c>
      <c r="BF87" s="30">
        <f t="shared" si="33"/>
        <v>1400</v>
      </c>
      <c r="BG87" s="30">
        <f t="shared" si="34"/>
        <v>1748</v>
      </c>
      <c r="BH87" s="30">
        <f t="shared" si="35"/>
        <v>1694</v>
      </c>
      <c r="BI87" s="30">
        <f t="shared" si="36"/>
        <v>2505</v>
      </c>
      <c r="BJ87" s="30">
        <f t="shared" si="37"/>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44104</v>
      </c>
      <c r="BE88" s="30">
        <f t="shared" si="32"/>
        <v>8400</v>
      </c>
      <c r="BF88" s="30">
        <f t="shared" si="33"/>
        <v>1400</v>
      </c>
      <c r="BG88" s="30">
        <f t="shared" si="34"/>
        <v>1748</v>
      </c>
      <c r="BH88" s="30">
        <f t="shared" si="35"/>
        <v>1694</v>
      </c>
      <c r="BI88" s="30">
        <f t="shared" si="36"/>
        <v>2505</v>
      </c>
      <c r="BJ88" s="30">
        <f t="shared" si="37"/>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44104</v>
      </c>
      <c r="BE89" s="30">
        <f t="shared" si="32"/>
        <v>8400</v>
      </c>
      <c r="BF89" s="30">
        <f t="shared" si="33"/>
        <v>1400</v>
      </c>
      <c r="BG89" s="30">
        <f t="shared" si="34"/>
        <v>1748</v>
      </c>
      <c r="BH89" s="30">
        <f t="shared" si="35"/>
        <v>1694</v>
      </c>
      <c r="BI89" s="30">
        <f t="shared" si="36"/>
        <v>2505</v>
      </c>
      <c r="BJ89" s="30">
        <f t="shared" si="37"/>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44104</v>
      </c>
      <c r="BE90" s="30">
        <f t="shared" si="32"/>
        <v>3000</v>
      </c>
      <c r="BF90" s="30">
        <f t="shared" si="33"/>
        <v>500</v>
      </c>
      <c r="BG90" s="30">
        <f t="shared" si="34"/>
        <v>624</v>
      </c>
      <c r="BH90" s="30">
        <f t="shared" si="35"/>
        <v>605</v>
      </c>
      <c r="BI90" s="30">
        <f t="shared" si="36"/>
        <v>895</v>
      </c>
      <c r="BJ90" s="30">
        <f t="shared" si="37"/>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44104</v>
      </c>
      <c r="BE91" s="30">
        <f t="shared" si="32"/>
        <v>2100</v>
      </c>
      <c r="BF91" s="30">
        <f t="shared" si="33"/>
        <v>350</v>
      </c>
      <c r="BG91" s="30">
        <f t="shared" si="34"/>
        <v>437</v>
      </c>
      <c r="BH91" s="30">
        <f t="shared" si="35"/>
        <v>424</v>
      </c>
      <c r="BI91" s="30">
        <f t="shared" si="36"/>
        <v>626</v>
      </c>
      <c r="BJ91" s="30">
        <f t="shared" si="37"/>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44104</v>
      </c>
      <c r="BE92" s="30">
        <f t="shared" si="32"/>
        <v>6000</v>
      </c>
      <c r="BF92" s="30">
        <f t="shared" si="33"/>
        <v>1000</v>
      </c>
      <c r="BG92" s="30">
        <f t="shared" si="34"/>
        <v>1249</v>
      </c>
      <c r="BH92" s="30">
        <f t="shared" si="35"/>
        <v>1210</v>
      </c>
      <c r="BI92" s="30">
        <f t="shared" si="36"/>
        <v>1789</v>
      </c>
      <c r="BJ92" s="30">
        <f t="shared" si="37"/>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44104</v>
      </c>
      <c r="BE93" s="30">
        <f t="shared" si="32"/>
        <v>600</v>
      </c>
      <c r="BF93" s="30">
        <f t="shared" si="33"/>
        <v>100</v>
      </c>
      <c r="BG93" s="30">
        <f t="shared" si="34"/>
        <v>102</v>
      </c>
      <c r="BH93" s="30">
        <f t="shared" si="35"/>
        <v>106</v>
      </c>
      <c r="BI93" s="30">
        <f t="shared" si="36"/>
        <v>220</v>
      </c>
      <c r="BJ93" s="30">
        <f t="shared" si="37"/>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44104</v>
      </c>
      <c r="BE94" s="30">
        <f t="shared" si="32"/>
        <v>13200</v>
      </c>
      <c r="BF94" s="30">
        <f t="shared" si="33"/>
        <v>2200</v>
      </c>
      <c r="BG94" s="30">
        <f t="shared" si="34"/>
        <v>2250</v>
      </c>
      <c r="BH94" s="30">
        <f t="shared" si="35"/>
        <v>2331</v>
      </c>
      <c r="BI94" s="30">
        <f t="shared" si="36"/>
        <v>4846</v>
      </c>
      <c r="BJ94" s="30">
        <f t="shared" si="37"/>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44104</v>
      </c>
      <c r="BE95" s="30">
        <f t="shared" si="32"/>
        <v>24</v>
      </c>
      <c r="BF95" s="30">
        <f t="shared" si="33"/>
        <v>4</v>
      </c>
      <c r="BG95" s="30">
        <f t="shared" si="34"/>
        <v>4</v>
      </c>
      <c r="BH95" s="30">
        <f t="shared" si="35"/>
        <v>6</v>
      </c>
      <c r="BI95" s="30">
        <f t="shared" si="36"/>
        <v>6</v>
      </c>
      <c r="BJ95" s="30">
        <f t="shared" si="37"/>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44104</v>
      </c>
      <c r="BE96" s="30">
        <f t="shared" si="32"/>
        <v>24</v>
      </c>
      <c r="BF96" s="30">
        <f t="shared" si="33"/>
        <v>4</v>
      </c>
      <c r="BG96" s="30">
        <f t="shared" si="34"/>
        <v>4</v>
      </c>
      <c r="BH96" s="30">
        <f t="shared" si="35"/>
        <v>7</v>
      </c>
      <c r="BI96" s="30">
        <f t="shared" si="36"/>
        <v>7</v>
      </c>
      <c r="BJ96" s="30">
        <f t="shared" si="37"/>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44104</v>
      </c>
      <c r="BE97" s="30">
        <f t="shared" si="32"/>
        <v>24</v>
      </c>
      <c r="BF97" s="30">
        <f t="shared" si="33"/>
        <v>4</v>
      </c>
      <c r="BG97" s="30">
        <f t="shared" si="34"/>
        <v>5</v>
      </c>
      <c r="BH97" s="30">
        <f t="shared" si="35"/>
        <v>3</v>
      </c>
      <c r="BI97" s="30">
        <f t="shared" si="36"/>
        <v>6</v>
      </c>
      <c r="BJ97" s="30">
        <f t="shared" si="37"/>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44104</v>
      </c>
      <c r="BE98" s="30">
        <f t="shared" si="32"/>
        <v>24</v>
      </c>
      <c r="BF98" s="30">
        <f t="shared" si="33"/>
        <v>4</v>
      </c>
      <c r="BG98" s="30">
        <f t="shared" si="34"/>
        <v>4</v>
      </c>
      <c r="BH98" s="30">
        <f t="shared" si="35"/>
        <v>5</v>
      </c>
      <c r="BI98" s="30">
        <f t="shared" si="36"/>
        <v>8</v>
      </c>
      <c r="BJ98" s="30">
        <f t="shared" si="37"/>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44104</v>
      </c>
      <c r="BE99" s="30">
        <f t="shared" si="32"/>
        <v>24</v>
      </c>
      <c r="BF99" s="30">
        <f t="shared" si="33"/>
        <v>4</v>
      </c>
      <c r="BG99" s="30">
        <f t="shared" si="34"/>
        <v>5</v>
      </c>
      <c r="BH99" s="30">
        <f t="shared" si="35"/>
        <v>6</v>
      </c>
      <c r="BI99" s="30">
        <f t="shared" si="36"/>
        <v>7</v>
      </c>
      <c r="BJ99" s="30">
        <f t="shared" si="37"/>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44104</v>
      </c>
      <c r="BE100" s="30">
        <f t="shared" si="32"/>
        <v>150</v>
      </c>
      <c r="BF100" s="30">
        <f t="shared" si="33"/>
        <v>25</v>
      </c>
      <c r="BG100" s="30">
        <f t="shared" si="34"/>
        <v>31</v>
      </c>
      <c r="BH100" s="30">
        <f t="shared" si="35"/>
        <v>30</v>
      </c>
      <c r="BI100" s="30">
        <f t="shared" si="36"/>
        <v>45</v>
      </c>
      <c r="BJ100" s="30">
        <f t="shared" si="37"/>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44104</v>
      </c>
      <c r="BE101" s="30">
        <f t="shared" si="32"/>
        <v>8220</v>
      </c>
      <c r="BF101" s="30">
        <f t="shared" si="33"/>
        <v>1200</v>
      </c>
      <c r="BG101" s="30">
        <f t="shared" si="34"/>
        <v>1711</v>
      </c>
      <c r="BH101" s="30">
        <f t="shared" si="35"/>
        <v>1658</v>
      </c>
      <c r="BI101" s="30">
        <f t="shared" si="36"/>
        <v>2451</v>
      </c>
      <c r="BJ101" s="30">
        <f t="shared" si="37"/>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44104</v>
      </c>
      <c r="BE102" s="30">
        <f t="shared" si="32"/>
        <v>6767</v>
      </c>
      <c r="BF102" s="30">
        <f t="shared" si="33"/>
        <v>1000</v>
      </c>
      <c r="BG102" s="30">
        <f t="shared" si="34"/>
        <v>1408</v>
      </c>
      <c r="BH102" s="30">
        <f t="shared" si="35"/>
        <v>1365</v>
      </c>
      <c r="BI102" s="30">
        <f t="shared" si="36"/>
        <v>2018</v>
      </c>
      <c r="BJ102" s="30">
        <f t="shared" si="37"/>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44104</v>
      </c>
      <c r="BE103" s="30">
        <f t="shared" si="32"/>
        <v>2724</v>
      </c>
      <c r="BF103" s="30">
        <f t="shared" si="33"/>
        <v>454</v>
      </c>
      <c r="BG103" s="30">
        <f t="shared" si="34"/>
        <v>553</v>
      </c>
      <c r="BH103" s="30">
        <f t="shared" si="35"/>
        <v>568</v>
      </c>
      <c r="BI103" s="30">
        <f t="shared" si="36"/>
        <v>811</v>
      </c>
      <c r="BJ103" s="30">
        <f t="shared" si="37"/>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44104</v>
      </c>
      <c r="BE104" s="30">
        <f t="shared" si="32"/>
        <v>2838</v>
      </c>
      <c r="BF104" s="30">
        <f t="shared" si="33"/>
        <v>473</v>
      </c>
      <c r="BG104" s="30">
        <f t="shared" si="34"/>
        <v>667</v>
      </c>
      <c r="BH104" s="30">
        <f t="shared" si="35"/>
        <v>682</v>
      </c>
      <c r="BI104" s="30">
        <f t="shared" si="36"/>
        <v>754</v>
      </c>
      <c r="BJ104" s="30">
        <f t="shared" si="37"/>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44104</v>
      </c>
      <c r="BE105" s="30">
        <f t="shared" si="32"/>
        <v>114</v>
      </c>
      <c r="BF105" s="30">
        <f t="shared" si="33"/>
        <v>19</v>
      </c>
      <c r="BG105" s="30">
        <f t="shared" si="34"/>
        <v>19</v>
      </c>
      <c r="BH105" s="30">
        <f t="shared" si="35"/>
        <v>24</v>
      </c>
      <c r="BI105" s="30">
        <f t="shared" si="36"/>
        <v>39</v>
      </c>
      <c r="BJ105" s="30">
        <f t="shared" si="37"/>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44104</v>
      </c>
      <c r="BE106" s="30">
        <f t="shared" si="32"/>
        <v>15000</v>
      </c>
      <c r="BF106" s="30">
        <f t="shared" si="33"/>
        <v>2500</v>
      </c>
      <c r="BG106" s="30">
        <f t="shared" si="34"/>
        <v>3122</v>
      </c>
      <c r="BH106" s="30">
        <f t="shared" si="35"/>
        <v>3026</v>
      </c>
      <c r="BI106" s="30">
        <f t="shared" si="36"/>
        <v>4473</v>
      </c>
      <c r="BJ106" s="30">
        <f t="shared" si="37"/>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44104</v>
      </c>
      <c r="BE107" s="30">
        <f t="shared" si="32"/>
        <v>15000</v>
      </c>
      <c r="BF107" s="30">
        <f t="shared" si="33"/>
        <v>2500</v>
      </c>
      <c r="BG107" s="30">
        <f t="shared" si="34"/>
        <v>3122</v>
      </c>
      <c r="BH107" s="30">
        <f t="shared" si="35"/>
        <v>3026</v>
      </c>
      <c r="BI107" s="30">
        <f t="shared" si="36"/>
        <v>4473</v>
      </c>
      <c r="BJ107" s="30">
        <f t="shared" si="37"/>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44104</v>
      </c>
      <c r="BE108" s="30">
        <f t="shared" si="32"/>
        <v>15000</v>
      </c>
      <c r="BF108" s="30">
        <f t="shared" si="33"/>
        <v>2500</v>
      </c>
      <c r="BG108" s="30">
        <f t="shared" si="34"/>
        <v>3122</v>
      </c>
      <c r="BH108" s="30">
        <f t="shared" si="35"/>
        <v>3026</v>
      </c>
      <c r="BI108" s="30">
        <f t="shared" si="36"/>
        <v>4473</v>
      </c>
      <c r="BJ108" s="30">
        <f t="shared" si="37"/>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44104</v>
      </c>
      <c r="BE109" s="30">
        <f t="shared" si="32"/>
        <v>15000</v>
      </c>
      <c r="BF109" s="30">
        <f t="shared" si="33"/>
        <v>2500</v>
      </c>
      <c r="BG109" s="30">
        <f t="shared" si="34"/>
        <v>3122</v>
      </c>
      <c r="BH109" s="30">
        <f t="shared" si="35"/>
        <v>3026</v>
      </c>
      <c r="BI109" s="30">
        <f t="shared" si="36"/>
        <v>4473</v>
      </c>
      <c r="BJ109" s="30">
        <f t="shared" si="37"/>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44104</v>
      </c>
      <c r="BE110" s="30">
        <f t="shared" si="32"/>
        <v>15000</v>
      </c>
      <c r="BF110" s="30">
        <f t="shared" si="33"/>
        <v>2500</v>
      </c>
      <c r="BG110" s="30">
        <f t="shared" si="34"/>
        <v>3122</v>
      </c>
      <c r="BH110" s="30">
        <f t="shared" si="35"/>
        <v>3026</v>
      </c>
      <c r="BI110" s="30">
        <f t="shared" si="36"/>
        <v>4473</v>
      </c>
      <c r="BJ110" s="30">
        <f t="shared" si="37"/>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44104</v>
      </c>
      <c r="BE111" s="30">
        <f t="shared" si="32"/>
        <v>4800</v>
      </c>
      <c r="BF111" s="30">
        <f t="shared" si="33"/>
        <v>800</v>
      </c>
      <c r="BG111" s="30">
        <f t="shared" si="34"/>
        <v>847</v>
      </c>
      <c r="BH111" s="30">
        <f t="shared" si="35"/>
        <v>893</v>
      </c>
      <c r="BI111" s="30">
        <f t="shared" si="36"/>
        <v>1528</v>
      </c>
      <c r="BJ111" s="30">
        <f t="shared" si="37"/>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44104</v>
      </c>
      <c r="BE112" s="30">
        <f t="shared" si="32"/>
        <v>1800</v>
      </c>
      <c r="BF112" s="30">
        <f t="shared" si="33"/>
        <v>300</v>
      </c>
      <c r="BG112" s="30">
        <f t="shared" si="34"/>
        <v>307</v>
      </c>
      <c r="BH112" s="30">
        <f t="shared" si="35"/>
        <v>357</v>
      </c>
      <c r="BI112" s="30">
        <f t="shared" si="36"/>
        <v>524</v>
      </c>
      <c r="BJ112" s="30">
        <f t="shared" si="37"/>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44104</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44104</v>
      </c>
      <c r="BE114" s="30">
        <f t="shared" si="32"/>
        <v>6000</v>
      </c>
      <c r="BF114" s="30">
        <f t="shared" si="33"/>
        <v>1000</v>
      </c>
      <c r="BG114" s="30">
        <f t="shared" si="34"/>
        <v>1249</v>
      </c>
      <c r="BH114" s="30">
        <f t="shared" si="35"/>
        <v>1210</v>
      </c>
      <c r="BI114" s="30">
        <f t="shared" si="36"/>
        <v>1789</v>
      </c>
      <c r="BJ114" s="30">
        <f t="shared" si="37"/>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44104</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44104</v>
      </c>
      <c r="BE116" s="30">
        <f t="shared" si="32"/>
        <v>1320</v>
      </c>
      <c r="BF116" s="30">
        <f t="shared" si="33"/>
        <v>220</v>
      </c>
      <c r="BG116" s="30">
        <f t="shared" si="34"/>
        <v>396</v>
      </c>
      <c r="BH116" s="30">
        <f t="shared" si="35"/>
        <v>462</v>
      </c>
      <c r="BI116" s="30">
        <f t="shared" si="36"/>
        <v>198</v>
      </c>
      <c r="BJ116" s="30">
        <f t="shared" si="37"/>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44104</v>
      </c>
      <c r="BE117" s="30">
        <f t="shared" si="32"/>
        <v>2400</v>
      </c>
      <c r="BF117" s="30">
        <f t="shared" si="33"/>
        <v>400</v>
      </c>
      <c r="BG117" s="30">
        <f t="shared" si="34"/>
        <v>499</v>
      </c>
      <c r="BH117" s="30">
        <f t="shared" si="35"/>
        <v>484</v>
      </c>
      <c r="BI117" s="30">
        <f t="shared" si="36"/>
        <v>716</v>
      </c>
      <c r="BJ117" s="30">
        <f t="shared" si="37"/>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44104</v>
      </c>
      <c r="BE118" s="30">
        <f t="shared" si="32"/>
        <v>600</v>
      </c>
      <c r="BF118" s="30">
        <f t="shared" si="33"/>
        <v>100</v>
      </c>
      <c r="BG118" s="30">
        <f t="shared" si="34"/>
        <v>125</v>
      </c>
      <c r="BH118" s="30">
        <f t="shared" si="35"/>
        <v>121</v>
      </c>
      <c r="BI118" s="30">
        <f t="shared" si="36"/>
        <v>179</v>
      </c>
      <c r="BJ118" s="30">
        <f t="shared" si="37"/>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44104</v>
      </c>
      <c r="BE119" s="30">
        <f t="shared" si="32"/>
        <v>8400</v>
      </c>
      <c r="BF119" s="30">
        <f t="shared" si="33"/>
        <v>1400</v>
      </c>
      <c r="BG119" s="30">
        <f t="shared" si="34"/>
        <v>1748</v>
      </c>
      <c r="BH119" s="30">
        <f t="shared" si="35"/>
        <v>1694</v>
      </c>
      <c r="BI119" s="30">
        <f t="shared" si="36"/>
        <v>2505</v>
      </c>
      <c r="BJ119" s="30">
        <f t="shared" si="37"/>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44104</v>
      </c>
      <c r="BE120" s="30">
        <f t="shared" si="32"/>
        <v>8400</v>
      </c>
      <c r="BF120" s="30">
        <f t="shared" si="33"/>
        <v>1400</v>
      </c>
      <c r="BG120" s="30">
        <f t="shared" si="34"/>
        <v>1748</v>
      </c>
      <c r="BH120" s="30">
        <f t="shared" si="35"/>
        <v>1694</v>
      </c>
      <c r="BI120" s="30">
        <f t="shared" si="36"/>
        <v>2505</v>
      </c>
      <c r="BJ120" s="30">
        <f t="shared" si="37"/>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44104</v>
      </c>
      <c r="BE121" s="30">
        <f t="shared" si="32"/>
        <v>8400</v>
      </c>
      <c r="BF121" s="30">
        <f t="shared" si="33"/>
        <v>1400</v>
      </c>
      <c r="BG121" s="30">
        <f t="shared" si="34"/>
        <v>1748</v>
      </c>
      <c r="BH121" s="30">
        <f t="shared" si="35"/>
        <v>1694</v>
      </c>
      <c r="BI121" s="30">
        <f t="shared" si="36"/>
        <v>2505</v>
      </c>
      <c r="BJ121" s="30">
        <f t="shared" si="37"/>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44104</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44104</v>
      </c>
      <c r="BE123" s="30">
        <f t="shared" si="32"/>
        <v>2400</v>
      </c>
      <c r="BF123" s="30">
        <f t="shared" si="33"/>
        <v>400</v>
      </c>
      <c r="BG123" s="30">
        <f t="shared" si="34"/>
        <v>409</v>
      </c>
      <c r="BH123" s="30">
        <f t="shared" si="35"/>
        <v>424</v>
      </c>
      <c r="BI123" s="30">
        <f t="shared" si="36"/>
        <v>881</v>
      </c>
      <c r="BJ123" s="30">
        <f t="shared" si="37"/>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44104</v>
      </c>
      <c r="BE124" s="30">
        <f t="shared" si="32"/>
        <v>600</v>
      </c>
      <c r="BF124" s="30">
        <f t="shared" si="33"/>
        <v>100</v>
      </c>
      <c r="BG124" s="30">
        <f t="shared" si="34"/>
        <v>125</v>
      </c>
      <c r="BH124" s="30">
        <f t="shared" si="35"/>
        <v>121</v>
      </c>
      <c r="BI124" s="30">
        <f t="shared" si="36"/>
        <v>179</v>
      </c>
      <c r="BJ124" s="30">
        <f t="shared" si="37"/>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44104</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44104</v>
      </c>
      <c r="BE126" s="30">
        <f t="shared" si="32"/>
        <v>9240</v>
      </c>
      <c r="BF126" s="30">
        <f t="shared" si="33"/>
        <v>1540</v>
      </c>
      <c r="BG126" s="30">
        <f t="shared" si="34"/>
        <v>1923</v>
      </c>
      <c r="BH126" s="30">
        <f t="shared" si="35"/>
        <v>1864</v>
      </c>
      <c r="BI126" s="30">
        <f t="shared" si="36"/>
        <v>2755</v>
      </c>
      <c r="BJ126" s="30">
        <f t="shared" si="37"/>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44104</v>
      </c>
      <c r="BE127" s="30">
        <f t="shared" si="32"/>
        <v>606</v>
      </c>
      <c r="BF127" s="30">
        <f t="shared" si="33"/>
        <v>101</v>
      </c>
      <c r="BG127" s="30">
        <f t="shared" si="34"/>
        <v>126</v>
      </c>
      <c r="BH127" s="30">
        <f t="shared" si="35"/>
        <v>122</v>
      </c>
      <c r="BI127" s="30">
        <f t="shared" si="36"/>
        <v>181</v>
      </c>
      <c r="BJ127" s="30">
        <f t="shared" si="37"/>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44104</v>
      </c>
      <c r="BE128" s="30">
        <f t="shared" si="32"/>
        <v>3000</v>
      </c>
      <c r="BF128" s="30">
        <f t="shared" si="33"/>
        <v>500</v>
      </c>
      <c r="BG128" s="30">
        <f t="shared" si="34"/>
        <v>624</v>
      </c>
      <c r="BH128" s="30">
        <f t="shared" si="35"/>
        <v>605</v>
      </c>
      <c r="BI128" s="30">
        <f t="shared" si="36"/>
        <v>895</v>
      </c>
      <c r="BJ128" s="30">
        <f t="shared" si="37"/>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44104</v>
      </c>
      <c r="BE129" s="30">
        <f t="shared" si="32"/>
        <v>1494</v>
      </c>
      <c r="BF129" s="30">
        <f t="shared" si="33"/>
        <v>249</v>
      </c>
      <c r="BG129" s="30">
        <f t="shared" si="34"/>
        <v>311</v>
      </c>
      <c r="BH129" s="30">
        <f t="shared" si="35"/>
        <v>301</v>
      </c>
      <c r="BI129" s="30">
        <f t="shared" si="36"/>
        <v>445</v>
      </c>
      <c r="BJ129" s="30">
        <f t="shared" si="37"/>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44104</v>
      </c>
      <c r="BE130" s="30">
        <f t="shared" si="32"/>
        <v>120</v>
      </c>
      <c r="BF130" s="30">
        <f t="shared" si="33"/>
        <v>20</v>
      </c>
      <c r="BG130" s="30">
        <f t="shared" si="34"/>
        <v>25</v>
      </c>
      <c r="BH130" s="30">
        <f t="shared" si="35"/>
        <v>24</v>
      </c>
      <c r="BI130" s="30">
        <f t="shared" si="36"/>
        <v>36</v>
      </c>
      <c r="BJ130" s="30">
        <f t="shared" si="37"/>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44104</v>
      </c>
      <c r="BE131" s="30">
        <f t="shared" si="32"/>
        <v>4500</v>
      </c>
      <c r="BF131" s="30">
        <f t="shared" si="33"/>
        <v>150</v>
      </c>
      <c r="BG131" s="30">
        <f t="shared" si="34"/>
        <v>937</v>
      </c>
      <c r="BH131" s="30">
        <f t="shared" si="35"/>
        <v>908</v>
      </c>
      <c r="BI131" s="30">
        <f t="shared" si="36"/>
        <v>1342</v>
      </c>
      <c r="BJ131" s="30">
        <f t="shared" si="37"/>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TRIM(IF(TRIM(G132)="","N/A",PROPER(LEFT(TRIM(G132),10))))</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DATE(2020,9,30)</f>
        <v>44104</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ref="BJ132:BJ195" si="57">AE132</f>
        <v>198</v>
      </c>
      <c r="BK132" s="30">
        <v>2300000</v>
      </c>
      <c r="BL132" s="30">
        <v>1600000</v>
      </c>
      <c r="BM132" s="30" t="str">
        <f t="shared" ref="BM132:BM195" si="58">IF(ISBLANK(AH132),"Unk",AH132)</f>
        <v>Unk</v>
      </c>
      <c r="BN132" s="30" t="str">
        <f t="shared" ref="BN132:BN195" si="59">IF(ISBLANK(AI132),"Unk",AI132)</f>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44104</v>
      </c>
      <c r="BE133" s="30">
        <f t="shared" si="52"/>
        <v>1061</v>
      </c>
      <c r="BF133" s="30">
        <f t="shared" si="53"/>
        <v>170</v>
      </c>
      <c r="BG133" s="30">
        <f t="shared" si="54"/>
        <v>221</v>
      </c>
      <c r="BH133" s="30">
        <f t="shared" si="55"/>
        <v>214</v>
      </c>
      <c r="BI133" s="30">
        <f t="shared" si="56"/>
        <v>316</v>
      </c>
      <c r="BJ133" s="30">
        <f t="shared" si="57"/>
        <v>316</v>
      </c>
      <c r="BK133" s="30">
        <v>2300000</v>
      </c>
      <c r="BL133" s="30">
        <v>1600000</v>
      </c>
      <c r="BM133" s="30" t="str">
        <f t="shared" si="58"/>
        <v>Unk</v>
      </c>
      <c r="BN133" s="30" t="str">
        <f t="shared" si="59"/>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44104</v>
      </c>
      <c r="BE134" s="30">
        <f t="shared" si="52"/>
        <v>2100</v>
      </c>
      <c r="BF134" s="30">
        <f t="shared" si="53"/>
        <v>350</v>
      </c>
      <c r="BG134" s="30">
        <f t="shared" si="54"/>
        <v>630</v>
      </c>
      <c r="BH134" s="30">
        <f t="shared" si="55"/>
        <v>735</v>
      </c>
      <c r="BI134" s="30">
        <f t="shared" si="56"/>
        <v>315</v>
      </c>
      <c r="BJ134" s="30">
        <f t="shared" si="57"/>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44104</v>
      </c>
      <c r="BE135" s="30">
        <f t="shared" si="52"/>
        <v>7800</v>
      </c>
      <c r="BF135" s="30">
        <f t="shared" si="53"/>
        <v>1300</v>
      </c>
      <c r="BG135" s="30">
        <f t="shared" si="54"/>
        <v>1623</v>
      </c>
      <c r="BH135" s="30">
        <f t="shared" si="55"/>
        <v>1573</v>
      </c>
      <c r="BI135" s="30">
        <f t="shared" si="56"/>
        <v>2326</v>
      </c>
      <c r="BJ135" s="30">
        <f t="shared" si="57"/>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44104</v>
      </c>
      <c r="BE136" s="30">
        <f t="shared" si="52"/>
        <v>4500</v>
      </c>
      <c r="BF136" s="30">
        <f t="shared" si="53"/>
        <v>150</v>
      </c>
      <c r="BG136" s="30">
        <f t="shared" si="54"/>
        <v>937</v>
      </c>
      <c r="BH136" s="30">
        <f t="shared" si="55"/>
        <v>908</v>
      </c>
      <c r="BI136" s="30">
        <f t="shared" si="56"/>
        <v>1342</v>
      </c>
      <c r="BJ136" s="30">
        <f t="shared" si="57"/>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44104</v>
      </c>
      <c r="BE137" s="30">
        <f t="shared" si="52"/>
        <v>4500</v>
      </c>
      <c r="BF137" s="30">
        <f t="shared" si="53"/>
        <v>150</v>
      </c>
      <c r="BG137" s="30">
        <f t="shared" si="54"/>
        <v>937</v>
      </c>
      <c r="BH137" s="30">
        <f t="shared" si="55"/>
        <v>908</v>
      </c>
      <c r="BI137" s="30">
        <f t="shared" si="56"/>
        <v>1342</v>
      </c>
      <c r="BJ137" s="30">
        <f t="shared" si="57"/>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44104</v>
      </c>
      <c r="BE138" s="30">
        <f t="shared" si="52"/>
        <v>4500</v>
      </c>
      <c r="BF138" s="30">
        <f t="shared" si="53"/>
        <v>150</v>
      </c>
      <c r="BG138" s="30">
        <f t="shared" si="54"/>
        <v>937</v>
      </c>
      <c r="BH138" s="30">
        <f t="shared" si="55"/>
        <v>908</v>
      </c>
      <c r="BI138" s="30">
        <f t="shared" si="56"/>
        <v>1342</v>
      </c>
      <c r="BJ138" s="30">
        <f t="shared" si="57"/>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44104</v>
      </c>
      <c r="BE139" s="30">
        <f t="shared" si="52"/>
        <v>4500</v>
      </c>
      <c r="BF139" s="30">
        <f t="shared" si="53"/>
        <v>150</v>
      </c>
      <c r="BG139" s="30">
        <f t="shared" si="54"/>
        <v>937</v>
      </c>
      <c r="BH139" s="30">
        <f t="shared" si="55"/>
        <v>908</v>
      </c>
      <c r="BI139" s="30">
        <f t="shared" si="56"/>
        <v>1342</v>
      </c>
      <c r="BJ139" s="30">
        <f t="shared" si="57"/>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44104</v>
      </c>
      <c r="BE140" s="30">
        <f t="shared" si="52"/>
        <v>504</v>
      </c>
      <c r="BF140" s="30">
        <f t="shared" si="53"/>
        <v>84</v>
      </c>
      <c r="BG140" s="30">
        <f t="shared" si="54"/>
        <v>25</v>
      </c>
      <c r="BH140" s="30">
        <f t="shared" si="55"/>
        <v>59</v>
      </c>
      <c r="BI140" s="30">
        <f t="shared" si="56"/>
        <v>168</v>
      </c>
      <c r="BJ140" s="30">
        <f t="shared" si="57"/>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44104</v>
      </c>
      <c r="BE141" s="30">
        <f t="shared" si="52"/>
        <v>432</v>
      </c>
      <c r="BF141" s="30">
        <f t="shared" si="53"/>
        <v>72</v>
      </c>
      <c r="BG141" s="30">
        <f t="shared" si="54"/>
        <v>22</v>
      </c>
      <c r="BH141" s="30">
        <f t="shared" si="55"/>
        <v>50</v>
      </c>
      <c r="BI141" s="30">
        <f t="shared" si="56"/>
        <v>144</v>
      </c>
      <c r="BJ141" s="30">
        <f t="shared" si="57"/>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44104</v>
      </c>
      <c r="BE142" s="30">
        <f t="shared" si="52"/>
        <v>414</v>
      </c>
      <c r="BF142" s="30">
        <f t="shared" si="53"/>
        <v>69</v>
      </c>
      <c r="BG142" s="30">
        <f t="shared" si="54"/>
        <v>21</v>
      </c>
      <c r="BH142" s="30">
        <f t="shared" si="55"/>
        <v>48</v>
      </c>
      <c r="BI142" s="30">
        <f t="shared" si="56"/>
        <v>138</v>
      </c>
      <c r="BJ142" s="30">
        <f t="shared" si="57"/>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44104</v>
      </c>
      <c r="BE143" s="30">
        <f t="shared" si="52"/>
        <v>408</v>
      </c>
      <c r="BF143" s="30">
        <f t="shared" si="53"/>
        <v>68</v>
      </c>
      <c r="BG143" s="30">
        <f t="shared" si="54"/>
        <v>20</v>
      </c>
      <c r="BH143" s="30">
        <f t="shared" si="55"/>
        <v>48</v>
      </c>
      <c r="BI143" s="30">
        <f t="shared" si="56"/>
        <v>136</v>
      </c>
      <c r="BJ143" s="30">
        <f t="shared" si="57"/>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44104</v>
      </c>
      <c r="BE144" s="30">
        <f t="shared" si="52"/>
        <v>342</v>
      </c>
      <c r="BF144" s="30">
        <f t="shared" si="53"/>
        <v>57</v>
      </c>
      <c r="BG144" s="30">
        <f t="shared" si="54"/>
        <v>17</v>
      </c>
      <c r="BH144" s="30">
        <f t="shared" si="55"/>
        <v>40</v>
      </c>
      <c r="BI144" s="30">
        <f t="shared" si="56"/>
        <v>114</v>
      </c>
      <c r="BJ144" s="30">
        <f t="shared" si="57"/>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44104</v>
      </c>
      <c r="BE145" s="30">
        <f t="shared" si="52"/>
        <v>630</v>
      </c>
      <c r="BF145" s="30">
        <f t="shared" si="53"/>
        <v>105</v>
      </c>
      <c r="BG145" s="30">
        <f t="shared" si="54"/>
        <v>32</v>
      </c>
      <c r="BH145" s="30">
        <f t="shared" si="55"/>
        <v>73</v>
      </c>
      <c r="BI145" s="30">
        <f t="shared" si="56"/>
        <v>210</v>
      </c>
      <c r="BJ145" s="30">
        <f t="shared" si="57"/>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44104</v>
      </c>
      <c r="BE146" s="30">
        <f t="shared" si="52"/>
        <v>300</v>
      </c>
      <c r="BF146" s="30">
        <f t="shared" si="53"/>
        <v>50</v>
      </c>
      <c r="BG146" s="30">
        <f t="shared" si="54"/>
        <v>15</v>
      </c>
      <c r="BH146" s="30">
        <f t="shared" si="55"/>
        <v>35</v>
      </c>
      <c r="BI146" s="30">
        <f t="shared" si="56"/>
        <v>100</v>
      </c>
      <c r="BJ146" s="30">
        <f t="shared" si="57"/>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44104</v>
      </c>
      <c r="BE147" s="30">
        <f t="shared" si="52"/>
        <v>240</v>
      </c>
      <c r="BF147" s="30">
        <f t="shared" si="53"/>
        <v>40</v>
      </c>
      <c r="BG147" s="30">
        <f t="shared" si="54"/>
        <v>12</v>
      </c>
      <c r="BH147" s="30">
        <f t="shared" si="55"/>
        <v>28</v>
      </c>
      <c r="BI147" s="30">
        <f t="shared" si="56"/>
        <v>80</v>
      </c>
      <c r="BJ147" s="30">
        <f t="shared" si="57"/>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44104</v>
      </c>
      <c r="BE148" s="30">
        <f t="shared" si="52"/>
        <v>558</v>
      </c>
      <c r="BF148" s="30">
        <f t="shared" si="53"/>
        <v>93</v>
      </c>
      <c r="BG148" s="30">
        <f t="shared" si="54"/>
        <v>28</v>
      </c>
      <c r="BH148" s="30">
        <f t="shared" si="55"/>
        <v>65</v>
      </c>
      <c r="BI148" s="30">
        <f t="shared" si="56"/>
        <v>186</v>
      </c>
      <c r="BJ148" s="30">
        <f t="shared" si="57"/>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44104</v>
      </c>
      <c r="BE149" s="30">
        <f t="shared" si="52"/>
        <v>264</v>
      </c>
      <c r="BF149" s="30">
        <f t="shared" si="53"/>
        <v>44</v>
      </c>
      <c r="BG149" s="30">
        <f t="shared" si="54"/>
        <v>13</v>
      </c>
      <c r="BH149" s="30">
        <f t="shared" si="55"/>
        <v>31</v>
      </c>
      <c r="BI149" s="30">
        <f t="shared" si="56"/>
        <v>88</v>
      </c>
      <c r="BJ149" s="30">
        <f t="shared" si="57"/>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44104</v>
      </c>
      <c r="BE150" s="30">
        <f t="shared" si="52"/>
        <v>420</v>
      </c>
      <c r="BF150" s="30">
        <f t="shared" si="53"/>
        <v>70</v>
      </c>
      <c r="BG150" s="30">
        <f t="shared" si="54"/>
        <v>21</v>
      </c>
      <c r="BH150" s="30">
        <f t="shared" si="55"/>
        <v>49</v>
      </c>
      <c r="BI150" s="30">
        <f t="shared" si="56"/>
        <v>140</v>
      </c>
      <c r="BJ150" s="30">
        <f t="shared" si="57"/>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44104</v>
      </c>
      <c r="BE151" s="30">
        <f t="shared" si="52"/>
        <v>246</v>
      </c>
      <c r="BF151" s="30">
        <f t="shared" si="53"/>
        <v>41</v>
      </c>
      <c r="BG151" s="30">
        <f t="shared" si="54"/>
        <v>12</v>
      </c>
      <c r="BH151" s="30">
        <f t="shared" si="55"/>
        <v>29</v>
      </c>
      <c r="BI151" s="30">
        <f t="shared" si="56"/>
        <v>82</v>
      </c>
      <c r="BJ151" s="30">
        <f t="shared" si="57"/>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44104</v>
      </c>
      <c r="BE152" s="30">
        <f t="shared" si="52"/>
        <v>534</v>
      </c>
      <c r="BF152" s="30">
        <f t="shared" si="53"/>
        <v>89</v>
      </c>
      <c r="BG152" s="30">
        <f t="shared" si="54"/>
        <v>27</v>
      </c>
      <c r="BH152" s="30">
        <f t="shared" si="55"/>
        <v>62</v>
      </c>
      <c r="BI152" s="30">
        <f t="shared" si="56"/>
        <v>178</v>
      </c>
      <c r="BJ152" s="30">
        <f t="shared" si="57"/>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44104</v>
      </c>
      <c r="BE153" s="30">
        <f t="shared" si="52"/>
        <v>180</v>
      </c>
      <c r="BF153" s="30">
        <f t="shared" si="53"/>
        <v>30</v>
      </c>
      <c r="BG153" s="30">
        <f t="shared" si="54"/>
        <v>9</v>
      </c>
      <c r="BH153" s="30">
        <f t="shared" si="55"/>
        <v>21</v>
      </c>
      <c r="BI153" s="30">
        <f t="shared" si="56"/>
        <v>60</v>
      </c>
      <c r="BJ153" s="30">
        <f t="shared" si="57"/>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44104</v>
      </c>
      <c r="BE154" s="30">
        <f t="shared" si="52"/>
        <v>420</v>
      </c>
      <c r="BF154" s="30">
        <f t="shared" si="53"/>
        <v>70</v>
      </c>
      <c r="BG154" s="30">
        <f t="shared" si="54"/>
        <v>21</v>
      </c>
      <c r="BH154" s="30">
        <f t="shared" si="55"/>
        <v>49</v>
      </c>
      <c r="BI154" s="30">
        <f t="shared" si="56"/>
        <v>140</v>
      </c>
      <c r="BJ154" s="30">
        <f t="shared" si="57"/>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44104</v>
      </c>
      <c r="BE155" s="30">
        <f t="shared" si="52"/>
        <v>258</v>
      </c>
      <c r="BF155" s="30">
        <f t="shared" si="53"/>
        <v>43</v>
      </c>
      <c r="BG155" s="30">
        <f t="shared" si="54"/>
        <v>13</v>
      </c>
      <c r="BH155" s="30">
        <f t="shared" si="55"/>
        <v>30</v>
      </c>
      <c r="BI155" s="30">
        <f t="shared" si="56"/>
        <v>86</v>
      </c>
      <c r="BJ155" s="30">
        <f t="shared" si="57"/>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44104</v>
      </c>
      <c r="BE156" s="30">
        <f t="shared" si="52"/>
        <v>300</v>
      </c>
      <c r="BF156" s="30">
        <f t="shared" si="53"/>
        <v>50</v>
      </c>
      <c r="BG156" s="30">
        <f t="shared" si="54"/>
        <v>15</v>
      </c>
      <c r="BH156" s="30">
        <f t="shared" si="55"/>
        <v>35</v>
      </c>
      <c r="BI156" s="30">
        <f t="shared" si="56"/>
        <v>100</v>
      </c>
      <c r="BJ156" s="30">
        <f t="shared" si="57"/>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44104</v>
      </c>
      <c r="BE157" s="30">
        <f t="shared" si="52"/>
        <v>300</v>
      </c>
      <c r="BF157" s="30">
        <f t="shared" si="53"/>
        <v>50</v>
      </c>
      <c r="BG157" s="30">
        <f t="shared" si="54"/>
        <v>15</v>
      </c>
      <c r="BH157" s="30">
        <f t="shared" si="55"/>
        <v>35</v>
      </c>
      <c r="BI157" s="30">
        <f t="shared" si="56"/>
        <v>100</v>
      </c>
      <c r="BJ157" s="30">
        <f t="shared" si="57"/>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44104</v>
      </c>
      <c r="BE158" s="30">
        <f t="shared" si="52"/>
        <v>300</v>
      </c>
      <c r="BF158" s="30">
        <f t="shared" si="53"/>
        <v>50</v>
      </c>
      <c r="BG158" s="30">
        <f t="shared" si="54"/>
        <v>15</v>
      </c>
      <c r="BH158" s="30">
        <f t="shared" si="55"/>
        <v>35</v>
      </c>
      <c r="BI158" s="30">
        <f t="shared" si="56"/>
        <v>100</v>
      </c>
      <c r="BJ158" s="30">
        <f t="shared" si="57"/>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44104</v>
      </c>
      <c r="BE159" s="30">
        <f t="shared" si="52"/>
        <v>300</v>
      </c>
      <c r="BF159" s="30">
        <f t="shared" si="53"/>
        <v>50</v>
      </c>
      <c r="BG159" s="30">
        <f t="shared" si="54"/>
        <v>15</v>
      </c>
      <c r="BH159" s="30">
        <f t="shared" si="55"/>
        <v>35</v>
      </c>
      <c r="BI159" s="30">
        <f t="shared" si="56"/>
        <v>100</v>
      </c>
      <c r="BJ159" s="30">
        <f t="shared" si="57"/>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44104</v>
      </c>
      <c r="BE160" s="30">
        <f t="shared" si="52"/>
        <v>420</v>
      </c>
      <c r="BF160" s="30">
        <f t="shared" si="53"/>
        <v>70</v>
      </c>
      <c r="BG160" s="30">
        <f t="shared" si="54"/>
        <v>21</v>
      </c>
      <c r="BH160" s="30">
        <f t="shared" si="55"/>
        <v>49</v>
      </c>
      <c r="BI160" s="30">
        <f t="shared" si="56"/>
        <v>140</v>
      </c>
      <c r="BJ160" s="30">
        <f t="shared" si="57"/>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44104</v>
      </c>
      <c r="BE161" s="30">
        <f t="shared" si="52"/>
        <v>420</v>
      </c>
      <c r="BF161" s="30">
        <f t="shared" si="53"/>
        <v>70</v>
      </c>
      <c r="BG161" s="30">
        <f t="shared" si="54"/>
        <v>21</v>
      </c>
      <c r="BH161" s="30">
        <f t="shared" si="55"/>
        <v>49</v>
      </c>
      <c r="BI161" s="30">
        <f t="shared" si="56"/>
        <v>140</v>
      </c>
      <c r="BJ161" s="30">
        <f t="shared" si="57"/>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44104</v>
      </c>
      <c r="BE162" s="30">
        <f t="shared" si="52"/>
        <v>360</v>
      </c>
      <c r="BF162" s="30">
        <f t="shared" si="53"/>
        <v>60</v>
      </c>
      <c r="BG162" s="30">
        <f t="shared" si="54"/>
        <v>18</v>
      </c>
      <c r="BH162" s="30">
        <f t="shared" si="55"/>
        <v>42</v>
      </c>
      <c r="BI162" s="30">
        <f t="shared" si="56"/>
        <v>120</v>
      </c>
      <c r="BJ162" s="30">
        <f t="shared" si="57"/>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44104</v>
      </c>
      <c r="BE163" s="30">
        <f t="shared" si="52"/>
        <v>366</v>
      </c>
      <c r="BF163" s="30">
        <f t="shared" si="53"/>
        <v>61</v>
      </c>
      <c r="BG163" s="30">
        <f t="shared" si="54"/>
        <v>18</v>
      </c>
      <c r="BH163" s="30">
        <f t="shared" si="55"/>
        <v>43</v>
      </c>
      <c r="BI163" s="30">
        <f t="shared" si="56"/>
        <v>122</v>
      </c>
      <c r="BJ163" s="30">
        <f t="shared" si="57"/>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44104</v>
      </c>
      <c r="BE164" s="30">
        <f t="shared" si="52"/>
        <v>330</v>
      </c>
      <c r="BF164" s="30">
        <f t="shared" si="53"/>
        <v>55</v>
      </c>
      <c r="BG164" s="30">
        <f t="shared" si="54"/>
        <v>17</v>
      </c>
      <c r="BH164" s="30">
        <f t="shared" si="55"/>
        <v>38</v>
      </c>
      <c r="BI164" s="30">
        <f t="shared" si="56"/>
        <v>110</v>
      </c>
      <c r="BJ164" s="30">
        <f t="shared" si="57"/>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44104</v>
      </c>
      <c r="BE165" s="30">
        <f t="shared" si="52"/>
        <v>480</v>
      </c>
      <c r="BF165" s="30">
        <f t="shared" si="53"/>
        <v>80</v>
      </c>
      <c r="BG165" s="30">
        <f t="shared" si="54"/>
        <v>24</v>
      </c>
      <c r="BH165" s="30">
        <f t="shared" si="55"/>
        <v>56</v>
      </c>
      <c r="BI165" s="30">
        <f t="shared" si="56"/>
        <v>160</v>
      </c>
      <c r="BJ165" s="30">
        <f t="shared" si="57"/>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44104</v>
      </c>
      <c r="BE166" s="30">
        <f t="shared" si="52"/>
        <v>390</v>
      </c>
      <c r="BF166" s="30">
        <f t="shared" si="53"/>
        <v>65</v>
      </c>
      <c r="BG166" s="30">
        <f t="shared" si="54"/>
        <v>20</v>
      </c>
      <c r="BH166" s="30">
        <f t="shared" si="55"/>
        <v>45</v>
      </c>
      <c r="BI166" s="30">
        <f t="shared" si="56"/>
        <v>130</v>
      </c>
      <c r="BJ166" s="30">
        <f t="shared" si="57"/>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44104</v>
      </c>
      <c r="BE167" s="30">
        <f t="shared" si="52"/>
        <v>330</v>
      </c>
      <c r="BF167" s="30">
        <f t="shared" si="53"/>
        <v>55</v>
      </c>
      <c r="BG167" s="30">
        <f t="shared" si="54"/>
        <v>17</v>
      </c>
      <c r="BH167" s="30">
        <f t="shared" si="55"/>
        <v>38</v>
      </c>
      <c r="BI167" s="30">
        <f t="shared" si="56"/>
        <v>110</v>
      </c>
      <c r="BJ167" s="30">
        <f t="shared" si="57"/>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44104</v>
      </c>
      <c r="BE168" s="30">
        <f t="shared" si="52"/>
        <v>438</v>
      </c>
      <c r="BF168" s="30">
        <f t="shared" si="53"/>
        <v>73</v>
      </c>
      <c r="BG168" s="30">
        <f t="shared" si="54"/>
        <v>22</v>
      </c>
      <c r="BH168" s="30">
        <f t="shared" si="55"/>
        <v>51</v>
      </c>
      <c r="BI168" s="30">
        <f t="shared" si="56"/>
        <v>146</v>
      </c>
      <c r="BJ168" s="30">
        <f t="shared" si="57"/>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44104</v>
      </c>
      <c r="BE169" s="30">
        <f t="shared" si="52"/>
        <v>384</v>
      </c>
      <c r="BF169" s="30">
        <f t="shared" si="53"/>
        <v>64</v>
      </c>
      <c r="BG169" s="30">
        <f t="shared" si="54"/>
        <v>19</v>
      </c>
      <c r="BH169" s="30">
        <f t="shared" si="55"/>
        <v>45</v>
      </c>
      <c r="BI169" s="30">
        <f t="shared" si="56"/>
        <v>128</v>
      </c>
      <c r="BJ169" s="30">
        <f t="shared" si="57"/>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44104</v>
      </c>
      <c r="BE170" s="30">
        <f t="shared" si="52"/>
        <v>222</v>
      </c>
      <c r="BF170" s="30">
        <f t="shared" si="53"/>
        <v>37</v>
      </c>
      <c r="BG170" s="30">
        <f t="shared" si="54"/>
        <v>11</v>
      </c>
      <c r="BH170" s="30">
        <f t="shared" si="55"/>
        <v>26</v>
      </c>
      <c r="BI170" s="30">
        <f t="shared" si="56"/>
        <v>74</v>
      </c>
      <c r="BJ170" s="30">
        <f t="shared" si="57"/>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44104</v>
      </c>
      <c r="BE171" s="30">
        <f t="shared" si="52"/>
        <v>564</v>
      </c>
      <c r="BF171" s="30">
        <f t="shared" si="53"/>
        <v>94</v>
      </c>
      <c r="BG171" s="30">
        <f t="shared" si="54"/>
        <v>28</v>
      </c>
      <c r="BH171" s="30">
        <f t="shared" si="55"/>
        <v>66</v>
      </c>
      <c r="BI171" s="30">
        <f t="shared" si="56"/>
        <v>188</v>
      </c>
      <c r="BJ171" s="30">
        <f t="shared" si="57"/>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44104</v>
      </c>
      <c r="BE172" s="30">
        <f t="shared" si="52"/>
        <v>414</v>
      </c>
      <c r="BF172" s="30">
        <f t="shared" si="53"/>
        <v>69</v>
      </c>
      <c r="BG172" s="30">
        <f t="shared" si="54"/>
        <v>21</v>
      </c>
      <c r="BH172" s="30">
        <f t="shared" si="55"/>
        <v>48</v>
      </c>
      <c r="BI172" s="30">
        <f t="shared" si="56"/>
        <v>138</v>
      </c>
      <c r="BJ172" s="30">
        <f t="shared" si="57"/>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44104</v>
      </c>
      <c r="BE173" s="30">
        <f t="shared" si="52"/>
        <v>600</v>
      </c>
      <c r="BF173" s="30">
        <f t="shared" si="53"/>
        <v>100</v>
      </c>
      <c r="BG173" s="30">
        <f t="shared" si="54"/>
        <v>30</v>
      </c>
      <c r="BH173" s="30">
        <f t="shared" si="55"/>
        <v>70</v>
      </c>
      <c r="BI173" s="30">
        <f t="shared" si="56"/>
        <v>200</v>
      </c>
      <c r="BJ173" s="30">
        <f t="shared" si="57"/>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44104</v>
      </c>
      <c r="BE174" s="30">
        <f t="shared" si="52"/>
        <v>600</v>
      </c>
      <c r="BF174" s="30">
        <f t="shared" si="53"/>
        <v>100</v>
      </c>
      <c r="BG174" s="30">
        <f t="shared" si="54"/>
        <v>30</v>
      </c>
      <c r="BH174" s="30">
        <f t="shared" si="55"/>
        <v>70</v>
      </c>
      <c r="BI174" s="30">
        <f t="shared" si="56"/>
        <v>200</v>
      </c>
      <c r="BJ174" s="30">
        <f t="shared" si="57"/>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44104</v>
      </c>
      <c r="BE175" s="30">
        <f t="shared" si="52"/>
        <v>222</v>
      </c>
      <c r="BF175" s="30">
        <f t="shared" si="53"/>
        <v>37</v>
      </c>
      <c r="BG175" s="30">
        <f t="shared" si="54"/>
        <v>11</v>
      </c>
      <c r="BH175" s="30">
        <f t="shared" si="55"/>
        <v>26</v>
      </c>
      <c r="BI175" s="30">
        <f t="shared" si="56"/>
        <v>74</v>
      </c>
      <c r="BJ175" s="30">
        <f t="shared" si="57"/>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44104</v>
      </c>
      <c r="BE176" s="30">
        <f t="shared" si="52"/>
        <v>306</v>
      </c>
      <c r="BF176" s="30">
        <f t="shared" si="53"/>
        <v>51</v>
      </c>
      <c r="BG176" s="30">
        <f t="shared" si="54"/>
        <v>15</v>
      </c>
      <c r="BH176" s="30">
        <f t="shared" si="55"/>
        <v>36</v>
      </c>
      <c r="BI176" s="30">
        <f t="shared" si="56"/>
        <v>102</v>
      </c>
      <c r="BJ176" s="30">
        <f t="shared" si="57"/>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44104</v>
      </c>
      <c r="BE177" s="30">
        <f t="shared" si="52"/>
        <v>720</v>
      </c>
      <c r="BF177" s="30">
        <f t="shared" si="53"/>
        <v>120</v>
      </c>
      <c r="BG177" s="30">
        <f t="shared" si="54"/>
        <v>36</v>
      </c>
      <c r="BH177" s="30">
        <f t="shared" si="55"/>
        <v>84</v>
      </c>
      <c r="BI177" s="30">
        <f t="shared" si="56"/>
        <v>240</v>
      </c>
      <c r="BJ177" s="30">
        <f t="shared" si="57"/>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44104</v>
      </c>
      <c r="BE178" s="30">
        <f t="shared" si="52"/>
        <v>300</v>
      </c>
      <c r="BF178" s="30">
        <f t="shared" si="53"/>
        <v>50</v>
      </c>
      <c r="BG178" s="30">
        <f t="shared" si="54"/>
        <v>15</v>
      </c>
      <c r="BH178" s="30">
        <f t="shared" si="55"/>
        <v>35</v>
      </c>
      <c r="BI178" s="30">
        <f t="shared" si="56"/>
        <v>100</v>
      </c>
      <c r="BJ178" s="30">
        <f t="shared" si="57"/>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44104</v>
      </c>
      <c r="BE179" s="30">
        <f t="shared" si="52"/>
        <v>300</v>
      </c>
      <c r="BF179" s="30">
        <f t="shared" si="53"/>
        <v>50</v>
      </c>
      <c r="BG179" s="30">
        <f t="shared" si="54"/>
        <v>15</v>
      </c>
      <c r="BH179" s="30">
        <f t="shared" si="55"/>
        <v>35</v>
      </c>
      <c r="BI179" s="30">
        <f t="shared" si="56"/>
        <v>100</v>
      </c>
      <c r="BJ179" s="30">
        <f t="shared" si="57"/>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44104</v>
      </c>
      <c r="BE180" s="30">
        <f t="shared" si="52"/>
        <v>360</v>
      </c>
      <c r="BF180" s="30">
        <f t="shared" si="53"/>
        <v>60</v>
      </c>
      <c r="BG180" s="30">
        <f t="shared" si="54"/>
        <v>18</v>
      </c>
      <c r="BH180" s="30">
        <f t="shared" si="55"/>
        <v>42</v>
      </c>
      <c r="BI180" s="30">
        <f t="shared" si="56"/>
        <v>120</v>
      </c>
      <c r="BJ180" s="30">
        <f t="shared" si="57"/>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44104</v>
      </c>
      <c r="BE181" s="30">
        <f t="shared" si="52"/>
        <v>432</v>
      </c>
      <c r="BF181" s="30">
        <f t="shared" si="53"/>
        <v>72</v>
      </c>
      <c r="BG181" s="30">
        <f t="shared" si="54"/>
        <v>22</v>
      </c>
      <c r="BH181" s="30">
        <f t="shared" si="55"/>
        <v>50</v>
      </c>
      <c r="BI181" s="30">
        <f t="shared" si="56"/>
        <v>144</v>
      </c>
      <c r="BJ181" s="30">
        <f t="shared" si="57"/>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44104</v>
      </c>
      <c r="BE182" s="30">
        <f t="shared" si="52"/>
        <v>438</v>
      </c>
      <c r="BF182" s="30">
        <f t="shared" si="53"/>
        <v>73</v>
      </c>
      <c r="BG182" s="30">
        <f t="shared" si="54"/>
        <v>22</v>
      </c>
      <c r="BH182" s="30">
        <f t="shared" si="55"/>
        <v>51</v>
      </c>
      <c r="BI182" s="30">
        <f t="shared" si="56"/>
        <v>146</v>
      </c>
      <c r="BJ182" s="30">
        <f t="shared" si="57"/>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44104</v>
      </c>
      <c r="BE183" s="30">
        <f t="shared" si="52"/>
        <v>300</v>
      </c>
      <c r="BF183" s="30">
        <f t="shared" si="53"/>
        <v>50</v>
      </c>
      <c r="BG183" s="30">
        <f t="shared" si="54"/>
        <v>15</v>
      </c>
      <c r="BH183" s="30">
        <f t="shared" si="55"/>
        <v>35</v>
      </c>
      <c r="BI183" s="30">
        <f t="shared" si="56"/>
        <v>100</v>
      </c>
      <c r="BJ183" s="30">
        <f t="shared" si="57"/>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44104</v>
      </c>
      <c r="BE184" s="30">
        <f t="shared" si="52"/>
        <v>210</v>
      </c>
      <c r="BF184" s="30">
        <f t="shared" si="53"/>
        <v>35</v>
      </c>
      <c r="BG184" s="30">
        <f t="shared" si="54"/>
        <v>11</v>
      </c>
      <c r="BH184" s="30">
        <f t="shared" si="55"/>
        <v>24</v>
      </c>
      <c r="BI184" s="30">
        <f t="shared" si="56"/>
        <v>70</v>
      </c>
      <c r="BJ184" s="30">
        <f t="shared" si="57"/>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44104</v>
      </c>
      <c r="BE185" s="30">
        <f t="shared" si="52"/>
        <v>138</v>
      </c>
      <c r="BF185" s="30">
        <f t="shared" si="53"/>
        <v>23</v>
      </c>
      <c r="BG185" s="30">
        <f t="shared" si="54"/>
        <v>7</v>
      </c>
      <c r="BH185" s="30">
        <f t="shared" si="55"/>
        <v>16</v>
      </c>
      <c r="BI185" s="30">
        <f t="shared" si="56"/>
        <v>46</v>
      </c>
      <c r="BJ185" s="30">
        <f t="shared" si="57"/>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44104</v>
      </c>
      <c r="BE186" s="30">
        <f t="shared" si="52"/>
        <v>210</v>
      </c>
      <c r="BF186" s="30">
        <f t="shared" si="53"/>
        <v>35</v>
      </c>
      <c r="BG186" s="30">
        <f t="shared" si="54"/>
        <v>11</v>
      </c>
      <c r="BH186" s="30">
        <f t="shared" si="55"/>
        <v>24</v>
      </c>
      <c r="BI186" s="30">
        <f t="shared" si="56"/>
        <v>70</v>
      </c>
      <c r="BJ186" s="30">
        <f t="shared" si="57"/>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44104</v>
      </c>
      <c r="BE187" s="30">
        <f t="shared" si="52"/>
        <v>462</v>
      </c>
      <c r="BF187" s="30">
        <f t="shared" si="53"/>
        <v>77</v>
      </c>
      <c r="BG187" s="30">
        <f t="shared" si="54"/>
        <v>23</v>
      </c>
      <c r="BH187" s="30">
        <f t="shared" si="55"/>
        <v>54</v>
      </c>
      <c r="BI187" s="30">
        <f t="shared" si="56"/>
        <v>154</v>
      </c>
      <c r="BJ187" s="30">
        <f t="shared" si="57"/>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44104</v>
      </c>
      <c r="BE188" s="30">
        <f t="shared" si="52"/>
        <v>210</v>
      </c>
      <c r="BF188" s="30">
        <f t="shared" si="53"/>
        <v>35</v>
      </c>
      <c r="BG188" s="30">
        <f t="shared" si="54"/>
        <v>11</v>
      </c>
      <c r="BH188" s="30">
        <f t="shared" si="55"/>
        <v>24</v>
      </c>
      <c r="BI188" s="30">
        <f t="shared" si="56"/>
        <v>70</v>
      </c>
      <c r="BJ188" s="30">
        <f t="shared" si="57"/>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44104</v>
      </c>
      <c r="BE189" s="30">
        <f t="shared" si="52"/>
        <v>372</v>
      </c>
      <c r="BF189" s="30">
        <f t="shared" si="53"/>
        <v>62</v>
      </c>
      <c r="BG189" s="30">
        <f t="shared" si="54"/>
        <v>19</v>
      </c>
      <c r="BH189" s="30">
        <f t="shared" si="55"/>
        <v>43</v>
      </c>
      <c r="BI189" s="30">
        <f t="shared" si="56"/>
        <v>124</v>
      </c>
      <c r="BJ189" s="30">
        <f t="shared" si="57"/>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44104</v>
      </c>
      <c r="BE190" s="30">
        <f t="shared" si="52"/>
        <v>516</v>
      </c>
      <c r="BF190" s="30">
        <f t="shared" si="53"/>
        <v>86</v>
      </c>
      <c r="BG190" s="30">
        <f t="shared" si="54"/>
        <v>26</v>
      </c>
      <c r="BH190" s="30">
        <f t="shared" si="55"/>
        <v>60</v>
      </c>
      <c r="BI190" s="30">
        <f t="shared" si="56"/>
        <v>172</v>
      </c>
      <c r="BJ190" s="30">
        <f t="shared" si="57"/>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44104</v>
      </c>
      <c r="BE191" s="30">
        <f t="shared" si="52"/>
        <v>180</v>
      </c>
      <c r="BF191" s="30">
        <f t="shared" si="53"/>
        <v>30</v>
      </c>
      <c r="BG191" s="30">
        <f t="shared" si="54"/>
        <v>9</v>
      </c>
      <c r="BH191" s="30">
        <f t="shared" si="55"/>
        <v>21</v>
      </c>
      <c r="BI191" s="30">
        <f t="shared" si="56"/>
        <v>60</v>
      </c>
      <c r="BJ191" s="30">
        <f t="shared" si="57"/>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44104</v>
      </c>
      <c r="BE192" s="30">
        <f t="shared" si="52"/>
        <v>300</v>
      </c>
      <c r="BF192" s="30">
        <f t="shared" si="53"/>
        <v>50</v>
      </c>
      <c r="BG192" s="30">
        <f t="shared" si="54"/>
        <v>15</v>
      </c>
      <c r="BH192" s="30">
        <f t="shared" si="55"/>
        <v>35</v>
      </c>
      <c r="BI192" s="30">
        <f t="shared" si="56"/>
        <v>100</v>
      </c>
      <c r="BJ192" s="30">
        <f t="shared" si="57"/>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44104</v>
      </c>
      <c r="BE193" s="30">
        <f t="shared" si="52"/>
        <v>534</v>
      </c>
      <c r="BF193" s="30">
        <f t="shared" si="53"/>
        <v>89</v>
      </c>
      <c r="BG193" s="30">
        <f t="shared" si="54"/>
        <v>27</v>
      </c>
      <c r="BH193" s="30">
        <f t="shared" si="55"/>
        <v>62</v>
      </c>
      <c r="BI193" s="30">
        <f t="shared" si="56"/>
        <v>178</v>
      </c>
      <c r="BJ193" s="30">
        <f t="shared" si="57"/>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44104</v>
      </c>
      <c r="BE194" s="30">
        <f t="shared" si="52"/>
        <v>1170</v>
      </c>
      <c r="BF194" s="30">
        <f t="shared" si="53"/>
        <v>195</v>
      </c>
      <c r="BG194" s="30">
        <f t="shared" si="54"/>
        <v>59</v>
      </c>
      <c r="BH194" s="30">
        <f t="shared" si="55"/>
        <v>136</v>
      </c>
      <c r="BI194" s="30">
        <f t="shared" si="56"/>
        <v>390</v>
      </c>
      <c r="BJ194" s="30">
        <f t="shared" si="57"/>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44104</v>
      </c>
      <c r="BE195" s="30">
        <f t="shared" si="52"/>
        <v>966</v>
      </c>
      <c r="BF195" s="30">
        <f t="shared" si="53"/>
        <v>161</v>
      </c>
      <c r="BG195" s="30">
        <f t="shared" si="54"/>
        <v>201</v>
      </c>
      <c r="BH195" s="30">
        <f t="shared" si="55"/>
        <v>195</v>
      </c>
      <c r="BI195" s="30">
        <f t="shared" si="56"/>
        <v>288</v>
      </c>
      <c r="BJ195" s="30">
        <f t="shared" si="57"/>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TRIM(IF(TRIM(G196)="","N/A",PROPER(LEFT(TRIM(G196),10))))</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DATE(2020,9,30)</f>
        <v>44104</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ref="BJ196:BJ259" si="77">AE196</f>
        <v>274</v>
      </c>
      <c r="BK196" s="30">
        <v>2300000</v>
      </c>
      <c r="BL196" s="30">
        <v>1600000</v>
      </c>
      <c r="BM196" s="30" t="str">
        <f t="shared" ref="BM196:BM259" si="78">IF(ISBLANK(AH196),"Unk",AH196)</f>
        <v>Unk</v>
      </c>
      <c r="BN196" s="30" t="str">
        <f t="shared" ref="BN196:BN259" si="79">IF(ISBLANK(AI196),"Unk",AI196)</f>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44104</v>
      </c>
      <c r="BE197" s="30">
        <f t="shared" si="72"/>
        <v>864</v>
      </c>
      <c r="BF197" s="30">
        <f t="shared" si="73"/>
        <v>144</v>
      </c>
      <c r="BG197" s="30">
        <f t="shared" si="74"/>
        <v>43</v>
      </c>
      <c r="BH197" s="30">
        <f t="shared" si="75"/>
        <v>101</v>
      </c>
      <c r="BI197" s="30">
        <f t="shared" si="76"/>
        <v>288</v>
      </c>
      <c r="BJ197" s="30">
        <f t="shared" si="77"/>
        <v>288</v>
      </c>
      <c r="BK197" s="30">
        <v>2300000</v>
      </c>
      <c r="BL197" s="30">
        <v>1600000</v>
      </c>
      <c r="BM197" s="30" t="str">
        <f t="shared" si="78"/>
        <v>Unk</v>
      </c>
      <c r="BN197" s="30" t="str">
        <f t="shared" si="79"/>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44104</v>
      </c>
      <c r="BE198" s="30">
        <f t="shared" si="72"/>
        <v>9162</v>
      </c>
      <c r="BF198" s="30">
        <f t="shared" si="73"/>
        <v>1527</v>
      </c>
      <c r="BG198" s="30">
        <f t="shared" si="74"/>
        <v>1907</v>
      </c>
      <c r="BH198" s="30">
        <f t="shared" si="75"/>
        <v>1848</v>
      </c>
      <c r="BI198" s="30">
        <f t="shared" si="76"/>
        <v>2732</v>
      </c>
      <c r="BJ198" s="30">
        <f t="shared" si="77"/>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44104</v>
      </c>
      <c r="BE199" s="30">
        <f t="shared" si="72"/>
        <v>3000</v>
      </c>
      <c r="BF199" s="30">
        <f t="shared" si="73"/>
        <v>500</v>
      </c>
      <c r="BG199" s="30">
        <f t="shared" si="74"/>
        <v>624</v>
      </c>
      <c r="BH199" s="30">
        <f t="shared" si="75"/>
        <v>605</v>
      </c>
      <c r="BI199" s="30">
        <f t="shared" si="76"/>
        <v>895</v>
      </c>
      <c r="BJ199" s="30">
        <f t="shared" si="77"/>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44104</v>
      </c>
      <c r="BE200" s="30">
        <f t="shared" si="72"/>
        <v>840</v>
      </c>
      <c r="BF200" s="30">
        <f t="shared" si="73"/>
        <v>140</v>
      </c>
      <c r="BG200" s="30">
        <f t="shared" si="74"/>
        <v>175</v>
      </c>
      <c r="BH200" s="30">
        <f t="shared" si="75"/>
        <v>169</v>
      </c>
      <c r="BI200" s="30">
        <f t="shared" si="76"/>
        <v>250</v>
      </c>
      <c r="BJ200" s="30">
        <f t="shared" si="77"/>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44104</v>
      </c>
      <c r="BE201" s="30">
        <f t="shared" si="72"/>
        <v>900</v>
      </c>
      <c r="BF201" s="30">
        <f t="shared" si="73"/>
        <v>150</v>
      </c>
      <c r="BG201" s="30">
        <f t="shared" si="74"/>
        <v>187</v>
      </c>
      <c r="BH201" s="30">
        <f t="shared" si="75"/>
        <v>182</v>
      </c>
      <c r="BI201" s="30">
        <f t="shared" si="76"/>
        <v>268</v>
      </c>
      <c r="BJ201" s="30">
        <f t="shared" si="77"/>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44104</v>
      </c>
      <c r="BE202" s="30">
        <f t="shared" si="72"/>
        <v>2568</v>
      </c>
      <c r="BF202" s="30">
        <f t="shared" si="73"/>
        <v>428</v>
      </c>
      <c r="BG202" s="30">
        <f t="shared" si="74"/>
        <v>534</v>
      </c>
      <c r="BH202" s="30">
        <f t="shared" si="75"/>
        <v>518</v>
      </c>
      <c r="BI202" s="30">
        <f t="shared" si="76"/>
        <v>766</v>
      </c>
      <c r="BJ202" s="30">
        <f t="shared" si="77"/>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44104</v>
      </c>
      <c r="BE203" s="30">
        <f t="shared" si="72"/>
        <v>1728</v>
      </c>
      <c r="BF203" s="30">
        <f t="shared" si="73"/>
        <v>288</v>
      </c>
      <c r="BG203" s="30">
        <f t="shared" si="74"/>
        <v>360</v>
      </c>
      <c r="BH203" s="30">
        <f t="shared" si="75"/>
        <v>349</v>
      </c>
      <c r="BI203" s="30">
        <f t="shared" si="76"/>
        <v>515</v>
      </c>
      <c r="BJ203" s="30">
        <f t="shared" si="77"/>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44104</v>
      </c>
      <c r="BE204" s="30">
        <f t="shared" si="72"/>
        <v>120</v>
      </c>
      <c r="BF204" s="30">
        <f t="shared" si="73"/>
        <v>20</v>
      </c>
      <c r="BG204" s="30">
        <f t="shared" si="74"/>
        <v>25</v>
      </c>
      <c r="BH204" s="30">
        <f t="shared" si="75"/>
        <v>24</v>
      </c>
      <c r="BI204" s="30">
        <f t="shared" si="76"/>
        <v>36</v>
      </c>
      <c r="BJ204" s="30">
        <f t="shared" si="77"/>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44104</v>
      </c>
      <c r="BE205" s="30">
        <f t="shared" si="72"/>
        <v>14400</v>
      </c>
      <c r="BF205" s="30">
        <f t="shared" si="73"/>
        <v>2400</v>
      </c>
      <c r="BG205" s="30">
        <f t="shared" si="74"/>
        <v>2997</v>
      </c>
      <c r="BH205" s="30">
        <f t="shared" si="75"/>
        <v>2905</v>
      </c>
      <c r="BI205" s="30">
        <f t="shared" si="76"/>
        <v>4294</v>
      </c>
      <c r="BJ205" s="30">
        <f t="shared" si="77"/>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44104</v>
      </c>
      <c r="BE206" s="30">
        <f t="shared" si="72"/>
        <v>12000</v>
      </c>
      <c r="BF206" s="30">
        <f t="shared" si="73"/>
        <v>2000</v>
      </c>
      <c r="BG206" s="30">
        <f t="shared" si="74"/>
        <v>2497</v>
      </c>
      <c r="BH206" s="30">
        <f t="shared" si="75"/>
        <v>2421</v>
      </c>
      <c r="BI206" s="30">
        <f t="shared" si="76"/>
        <v>3578</v>
      </c>
      <c r="BJ206" s="30">
        <f t="shared" si="77"/>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44104</v>
      </c>
      <c r="BE207" s="30">
        <f t="shared" si="72"/>
        <v>6000</v>
      </c>
      <c r="BF207" s="30">
        <f t="shared" si="73"/>
        <v>1000</v>
      </c>
      <c r="BG207" s="30">
        <f t="shared" si="74"/>
        <v>1249</v>
      </c>
      <c r="BH207" s="30">
        <f t="shared" si="75"/>
        <v>1210</v>
      </c>
      <c r="BI207" s="30">
        <f t="shared" si="76"/>
        <v>1789</v>
      </c>
      <c r="BJ207" s="30">
        <f t="shared" si="77"/>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44104</v>
      </c>
      <c r="BE208" s="30">
        <f t="shared" si="72"/>
        <v>18720</v>
      </c>
      <c r="BF208" s="30">
        <f t="shared" si="73"/>
        <v>3120</v>
      </c>
      <c r="BG208" s="30">
        <f t="shared" si="74"/>
        <v>3896</v>
      </c>
      <c r="BH208" s="30">
        <f t="shared" si="75"/>
        <v>3776</v>
      </c>
      <c r="BI208" s="30">
        <f t="shared" si="76"/>
        <v>5582</v>
      </c>
      <c r="BJ208" s="30">
        <f t="shared" si="77"/>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44104</v>
      </c>
      <c r="BE209" s="30">
        <f t="shared" si="72"/>
        <v>2400</v>
      </c>
      <c r="BF209" s="30">
        <f t="shared" si="73"/>
        <v>400</v>
      </c>
      <c r="BG209" s="30">
        <f t="shared" si="74"/>
        <v>499</v>
      </c>
      <c r="BH209" s="30">
        <f t="shared" si="75"/>
        <v>484</v>
      </c>
      <c r="BI209" s="30">
        <f t="shared" si="76"/>
        <v>716</v>
      </c>
      <c r="BJ209" s="30">
        <f t="shared" si="77"/>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977</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44104</v>
      </c>
      <c r="BE210" s="30">
        <f t="shared" si="72"/>
        <v>3000</v>
      </c>
      <c r="BF210" s="30">
        <f t="shared" si="73"/>
        <v>500</v>
      </c>
      <c r="BG210" s="30">
        <f t="shared" si="74"/>
        <v>624</v>
      </c>
      <c r="BH210" s="30">
        <f t="shared" si="75"/>
        <v>605</v>
      </c>
      <c r="BI210" s="30">
        <f t="shared" si="76"/>
        <v>895</v>
      </c>
      <c r="BJ210" s="30">
        <f t="shared" si="77"/>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44104</v>
      </c>
      <c r="BE211" s="30">
        <f t="shared" si="72"/>
        <v>20886</v>
      </c>
      <c r="BF211" s="30">
        <f t="shared" si="73"/>
        <v>3481</v>
      </c>
      <c r="BG211" s="30">
        <f t="shared" si="74"/>
        <v>4347</v>
      </c>
      <c r="BH211" s="30">
        <f t="shared" si="75"/>
        <v>4213</v>
      </c>
      <c r="BI211" s="30">
        <f t="shared" si="76"/>
        <v>6228</v>
      </c>
      <c r="BJ211" s="30">
        <f t="shared" si="77"/>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44104</v>
      </c>
      <c r="BE212" s="30">
        <f t="shared" si="72"/>
        <v>9000</v>
      </c>
      <c r="BF212" s="30">
        <f t="shared" si="73"/>
        <v>1500</v>
      </c>
      <c r="BG212" s="30">
        <f t="shared" si="74"/>
        <v>1873</v>
      </c>
      <c r="BH212" s="30">
        <f t="shared" si="75"/>
        <v>1815</v>
      </c>
      <c r="BI212" s="30">
        <f t="shared" si="76"/>
        <v>2684</v>
      </c>
      <c r="BJ212" s="30">
        <f t="shared" si="77"/>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44104</v>
      </c>
      <c r="BE213" s="30">
        <f t="shared" si="72"/>
        <v>2700</v>
      </c>
      <c r="BF213" s="30">
        <f t="shared" si="73"/>
        <v>450</v>
      </c>
      <c r="BG213" s="30">
        <f t="shared" si="74"/>
        <v>562</v>
      </c>
      <c r="BH213" s="30">
        <f t="shared" si="75"/>
        <v>545</v>
      </c>
      <c r="BI213" s="30">
        <f t="shared" si="76"/>
        <v>805</v>
      </c>
      <c r="BJ213" s="30">
        <f t="shared" si="77"/>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44104</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44104</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44104</v>
      </c>
      <c r="BE216" s="30">
        <f t="shared" si="72"/>
        <v>600</v>
      </c>
      <c r="BF216" s="30">
        <f t="shared" si="73"/>
        <v>100</v>
      </c>
      <c r="BG216" s="30">
        <f t="shared" si="74"/>
        <v>125</v>
      </c>
      <c r="BH216" s="30">
        <f t="shared" si="75"/>
        <v>121</v>
      </c>
      <c r="BI216" s="30">
        <f t="shared" si="76"/>
        <v>179</v>
      </c>
      <c r="BJ216" s="30">
        <f t="shared" si="77"/>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44104</v>
      </c>
      <c r="BE217" s="30">
        <f t="shared" si="72"/>
        <v>6000</v>
      </c>
      <c r="BF217" s="30">
        <f t="shared" si="73"/>
        <v>1000</v>
      </c>
      <c r="BG217" s="30">
        <f t="shared" si="74"/>
        <v>1249</v>
      </c>
      <c r="BH217" s="30">
        <f t="shared" si="75"/>
        <v>1210</v>
      </c>
      <c r="BI217" s="30">
        <f t="shared" si="76"/>
        <v>1789</v>
      </c>
      <c r="BJ217" s="30">
        <f t="shared" si="77"/>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44104</v>
      </c>
      <c r="BE218" s="30">
        <f t="shared" si="72"/>
        <v>4680</v>
      </c>
      <c r="BF218" s="30">
        <f t="shared" si="73"/>
        <v>780</v>
      </c>
      <c r="BG218" s="30">
        <f t="shared" si="74"/>
        <v>974</v>
      </c>
      <c r="BH218" s="30">
        <f t="shared" si="75"/>
        <v>944</v>
      </c>
      <c r="BI218" s="30">
        <f t="shared" si="76"/>
        <v>1396</v>
      </c>
      <c r="BJ218" s="30">
        <f t="shared" si="77"/>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44104</v>
      </c>
      <c r="BE219" s="30">
        <f t="shared" si="72"/>
        <v>7014</v>
      </c>
      <c r="BF219" s="30">
        <f t="shared" si="73"/>
        <v>1169</v>
      </c>
      <c r="BG219" s="30">
        <f t="shared" si="74"/>
        <v>1460</v>
      </c>
      <c r="BH219" s="30">
        <f t="shared" si="75"/>
        <v>1415</v>
      </c>
      <c r="BI219" s="30">
        <f t="shared" si="76"/>
        <v>2091</v>
      </c>
      <c r="BJ219" s="30">
        <f t="shared" si="77"/>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44104</v>
      </c>
      <c r="BE220" s="30">
        <f t="shared" si="72"/>
        <v>11628</v>
      </c>
      <c r="BF220" s="30">
        <f t="shared" si="73"/>
        <v>1938</v>
      </c>
      <c r="BG220" s="30">
        <f t="shared" si="74"/>
        <v>2420</v>
      </c>
      <c r="BH220" s="30">
        <f t="shared" si="75"/>
        <v>2345</v>
      </c>
      <c r="BI220" s="30">
        <f t="shared" si="76"/>
        <v>3467</v>
      </c>
      <c r="BJ220" s="30">
        <f t="shared" si="77"/>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44104</v>
      </c>
      <c r="BE221" s="30">
        <f t="shared" si="72"/>
        <v>1200</v>
      </c>
      <c r="BF221" s="30">
        <f t="shared" si="73"/>
        <v>200</v>
      </c>
      <c r="BG221" s="30">
        <f t="shared" si="74"/>
        <v>250</v>
      </c>
      <c r="BH221" s="30">
        <f t="shared" si="75"/>
        <v>242</v>
      </c>
      <c r="BI221" s="30">
        <f t="shared" si="76"/>
        <v>358</v>
      </c>
      <c r="BJ221" s="30">
        <f t="shared" si="77"/>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44104</v>
      </c>
      <c r="BE222" s="30">
        <f t="shared" si="72"/>
        <v>1800</v>
      </c>
      <c r="BF222" s="30">
        <f t="shared" si="73"/>
        <v>300</v>
      </c>
      <c r="BG222" s="30">
        <f t="shared" si="74"/>
        <v>375</v>
      </c>
      <c r="BH222" s="30">
        <f t="shared" si="75"/>
        <v>363</v>
      </c>
      <c r="BI222" s="30">
        <f t="shared" si="76"/>
        <v>537</v>
      </c>
      <c r="BJ222" s="30">
        <f t="shared" si="77"/>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44104</v>
      </c>
      <c r="BE223" s="30">
        <f t="shared" si="72"/>
        <v>600</v>
      </c>
      <c r="BF223" s="30">
        <f t="shared" si="73"/>
        <v>100</v>
      </c>
      <c r="BG223" s="30">
        <f t="shared" si="74"/>
        <v>125</v>
      </c>
      <c r="BH223" s="30">
        <f t="shared" si="75"/>
        <v>121</v>
      </c>
      <c r="BI223" s="30">
        <f t="shared" si="76"/>
        <v>179</v>
      </c>
      <c r="BJ223" s="30">
        <f t="shared" si="77"/>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44104</v>
      </c>
      <c r="BE224" s="30">
        <f t="shared" si="72"/>
        <v>7080</v>
      </c>
      <c r="BF224" s="30">
        <f t="shared" si="73"/>
        <v>1180</v>
      </c>
      <c r="BG224" s="30">
        <f t="shared" si="74"/>
        <v>1473</v>
      </c>
      <c r="BH224" s="30">
        <f t="shared" si="75"/>
        <v>1428</v>
      </c>
      <c r="BI224" s="30">
        <f t="shared" si="76"/>
        <v>2111</v>
      </c>
      <c r="BJ224" s="30">
        <f t="shared" si="77"/>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44104</v>
      </c>
      <c r="BE225" s="30">
        <f t="shared" si="72"/>
        <v>1200</v>
      </c>
      <c r="BF225" s="30">
        <f t="shared" si="73"/>
        <v>200</v>
      </c>
      <c r="BG225" s="30">
        <f t="shared" si="74"/>
        <v>250</v>
      </c>
      <c r="BH225" s="30">
        <f t="shared" si="75"/>
        <v>242</v>
      </c>
      <c r="BI225" s="30">
        <f t="shared" si="76"/>
        <v>358</v>
      </c>
      <c r="BJ225" s="30">
        <f t="shared" si="77"/>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44104</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44104</v>
      </c>
      <c r="BE227" s="30">
        <f t="shared" si="72"/>
        <v>636</v>
      </c>
      <c r="BF227" s="30">
        <f t="shared" si="73"/>
        <v>106</v>
      </c>
      <c r="BG227" s="30">
        <f t="shared" si="74"/>
        <v>132</v>
      </c>
      <c r="BH227" s="30">
        <f t="shared" si="75"/>
        <v>128</v>
      </c>
      <c r="BI227" s="30">
        <f t="shared" si="76"/>
        <v>190</v>
      </c>
      <c r="BJ227" s="30">
        <f t="shared" si="77"/>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44104</v>
      </c>
      <c r="BE228" s="30">
        <f t="shared" si="72"/>
        <v>660</v>
      </c>
      <c r="BF228" s="30">
        <f t="shared" si="73"/>
        <v>110</v>
      </c>
      <c r="BG228" s="30">
        <f t="shared" si="74"/>
        <v>137</v>
      </c>
      <c r="BH228" s="30">
        <f t="shared" si="75"/>
        <v>133</v>
      </c>
      <c r="BI228" s="30">
        <f t="shared" si="76"/>
        <v>197</v>
      </c>
      <c r="BJ228" s="30">
        <f t="shared" si="77"/>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44104</v>
      </c>
      <c r="BE229" s="30">
        <f t="shared" si="72"/>
        <v>6060</v>
      </c>
      <c r="BF229" s="30">
        <f t="shared" si="73"/>
        <v>1010</v>
      </c>
      <c r="BG229" s="30">
        <f t="shared" si="74"/>
        <v>1261</v>
      </c>
      <c r="BH229" s="30">
        <f t="shared" si="75"/>
        <v>1222</v>
      </c>
      <c r="BI229" s="30">
        <f t="shared" si="76"/>
        <v>1807</v>
      </c>
      <c r="BJ229" s="30">
        <f t="shared" si="77"/>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44104</v>
      </c>
      <c r="BE230" s="30">
        <f t="shared" si="72"/>
        <v>5580</v>
      </c>
      <c r="BF230" s="30">
        <f t="shared" si="73"/>
        <v>930</v>
      </c>
      <c r="BG230" s="30">
        <f t="shared" si="74"/>
        <v>1161</v>
      </c>
      <c r="BH230" s="30">
        <f t="shared" si="75"/>
        <v>1126</v>
      </c>
      <c r="BI230" s="30">
        <f t="shared" si="76"/>
        <v>1664</v>
      </c>
      <c r="BJ230" s="30">
        <f t="shared" si="77"/>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44104</v>
      </c>
      <c r="BE231" s="30">
        <f t="shared" si="72"/>
        <v>3600</v>
      </c>
      <c r="BF231" s="30">
        <f t="shared" si="73"/>
        <v>600</v>
      </c>
      <c r="BG231" s="30">
        <f t="shared" si="74"/>
        <v>749</v>
      </c>
      <c r="BH231" s="30">
        <f t="shared" si="75"/>
        <v>726</v>
      </c>
      <c r="BI231" s="30">
        <f t="shared" si="76"/>
        <v>1073</v>
      </c>
      <c r="BJ231" s="30">
        <f t="shared" si="77"/>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44104</v>
      </c>
      <c r="BE232" s="30">
        <f t="shared" si="72"/>
        <v>1920</v>
      </c>
      <c r="BF232" s="30">
        <f t="shared" si="73"/>
        <v>320</v>
      </c>
      <c r="BG232" s="30">
        <f t="shared" si="74"/>
        <v>400</v>
      </c>
      <c r="BH232" s="30">
        <f t="shared" si="75"/>
        <v>387</v>
      </c>
      <c r="BI232" s="30">
        <f t="shared" si="76"/>
        <v>573</v>
      </c>
      <c r="BJ232" s="30">
        <f t="shared" si="77"/>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44104</v>
      </c>
      <c r="BE233" s="30">
        <f t="shared" si="72"/>
        <v>300</v>
      </c>
      <c r="BF233" s="30">
        <f t="shared" si="73"/>
        <v>40</v>
      </c>
      <c r="BG233" s="30">
        <f t="shared" si="74"/>
        <v>62</v>
      </c>
      <c r="BH233" s="30">
        <f t="shared" si="75"/>
        <v>61</v>
      </c>
      <c r="BI233" s="30">
        <f t="shared" si="76"/>
        <v>89</v>
      </c>
      <c r="BJ233" s="30">
        <f t="shared" si="77"/>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44104</v>
      </c>
      <c r="BE234" s="30">
        <f t="shared" si="72"/>
        <v>216</v>
      </c>
      <c r="BF234" s="30">
        <f t="shared" si="73"/>
        <v>36</v>
      </c>
      <c r="BG234" s="30">
        <f t="shared" si="74"/>
        <v>45</v>
      </c>
      <c r="BH234" s="30">
        <f t="shared" si="75"/>
        <v>44</v>
      </c>
      <c r="BI234" s="30">
        <f t="shared" si="76"/>
        <v>64</v>
      </c>
      <c r="BJ234" s="30">
        <f t="shared" si="77"/>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44104</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44104</v>
      </c>
      <c r="BE236" s="30">
        <f t="shared" si="72"/>
        <v>12408</v>
      </c>
      <c r="BF236" s="30">
        <f t="shared" si="73"/>
        <v>2068</v>
      </c>
      <c r="BG236" s="30">
        <f t="shared" si="74"/>
        <v>2582</v>
      </c>
      <c r="BH236" s="30">
        <f t="shared" si="75"/>
        <v>2503</v>
      </c>
      <c r="BI236" s="30">
        <f t="shared" si="76"/>
        <v>3700</v>
      </c>
      <c r="BJ236" s="30">
        <f t="shared" si="77"/>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44104</v>
      </c>
      <c r="BE237" s="30">
        <f t="shared" si="72"/>
        <v>912</v>
      </c>
      <c r="BF237" s="30">
        <f t="shared" si="73"/>
        <v>152</v>
      </c>
      <c r="BG237" s="30">
        <f t="shared" si="74"/>
        <v>190</v>
      </c>
      <c r="BH237" s="30">
        <f t="shared" si="75"/>
        <v>184</v>
      </c>
      <c r="BI237" s="30">
        <f t="shared" si="76"/>
        <v>272</v>
      </c>
      <c r="BJ237" s="30">
        <f t="shared" si="77"/>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978</v>
      </c>
      <c r="F238" s="66" t="s">
        <v>225</v>
      </c>
      <c r="G238" s="66" t="s">
        <v>174</v>
      </c>
      <c r="H238" s="66" t="s">
        <v>979</v>
      </c>
      <c r="I238" s="66" t="s">
        <v>979</v>
      </c>
      <c r="J238" s="66"/>
      <c r="K238" s="66" t="s">
        <v>979</v>
      </c>
      <c r="L238" s="66" t="s">
        <v>979</v>
      </c>
      <c r="M238" s="66" t="s">
        <v>82</v>
      </c>
      <c r="N238" s="66" t="s">
        <v>83</v>
      </c>
      <c r="O238" s="66" t="s">
        <v>1</v>
      </c>
      <c r="P238" s="66"/>
      <c r="Q238" s="66" t="s">
        <v>176</v>
      </c>
      <c r="R238" s="66" t="s">
        <v>166</v>
      </c>
      <c r="S238" s="66" t="s">
        <v>674</v>
      </c>
      <c r="T238" s="32">
        <v>43709</v>
      </c>
      <c r="U238" s="21">
        <v>43921</v>
      </c>
      <c r="V238" s="66">
        <v>3.1171799999999998</v>
      </c>
      <c r="W238" s="66">
        <v>43.646900000000002</v>
      </c>
      <c r="X238" s="66" t="s">
        <v>186</v>
      </c>
      <c r="Y238" s="1">
        <v>240</v>
      </c>
      <c r="Z238" s="1">
        <v>240</v>
      </c>
      <c r="AA238" s="66">
        <v>40</v>
      </c>
      <c r="AB238" s="66">
        <v>36</v>
      </c>
      <c r="AC238" s="66">
        <v>39</v>
      </c>
      <c r="AD238" s="66">
        <v>79</v>
      </c>
      <c r="AE238" s="66">
        <v>86</v>
      </c>
      <c r="AF238" s="66" t="s">
        <v>192</v>
      </c>
      <c r="AG238" s="26" t="s">
        <v>980</v>
      </c>
      <c r="AH238" s="26" t="s">
        <v>202</v>
      </c>
      <c r="AI238" s="26" t="s">
        <v>202</v>
      </c>
      <c r="AJ238" s="16" t="s">
        <v>809</v>
      </c>
      <c r="AK238" s="16" t="s">
        <v>981</v>
      </c>
      <c r="AL238" s="16" t="s">
        <v>979</v>
      </c>
      <c r="AM238" s="16" t="s">
        <v>536</v>
      </c>
      <c r="AN238" s="66"/>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N/A</v>
      </c>
      <c r="BA238" s="32">
        <f t="shared" si="68"/>
        <v>43738</v>
      </c>
      <c r="BB238" s="32">
        <f t="shared" si="69"/>
        <v>43921</v>
      </c>
      <c r="BC238" s="31">
        <f t="shared" si="70"/>
        <v>2020</v>
      </c>
      <c r="BD238" s="33">
        <f t="shared" si="71"/>
        <v>44104</v>
      </c>
      <c r="BE238" s="30">
        <f t="shared" si="72"/>
        <v>240</v>
      </c>
      <c r="BF238" s="30">
        <f t="shared" si="73"/>
        <v>40</v>
      </c>
      <c r="BG238" s="30">
        <f t="shared" si="74"/>
        <v>39</v>
      </c>
      <c r="BH238" s="30">
        <f t="shared" si="75"/>
        <v>36</v>
      </c>
      <c r="BI238" s="30">
        <f t="shared" si="76"/>
        <v>86</v>
      </c>
      <c r="BJ238" s="30">
        <f t="shared" si="77"/>
        <v>86</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978</v>
      </c>
      <c r="F239" s="66" t="s">
        <v>225</v>
      </c>
      <c r="G239" s="66" t="s">
        <v>174</v>
      </c>
      <c r="H239" s="66" t="s">
        <v>979</v>
      </c>
      <c r="I239" s="66" t="s">
        <v>979</v>
      </c>
      <c r="J239" s="66"/>
      <c r="K239" s="66" t="s">
        <v>979</v>
      </c>
      <c r="L239" s="66" t="s">
        <v>979</v>
      </c>
      <c r="M239" s="66" t="s">
        <v>82</v>
      </c>
      <c r="N239" s="66" t="s">
        <v>83</v>
      </c>
      <c r="O239" s="66" t="s">
        <v>1</v>
      </c>
      <c r="P239" s="66"/>
      <c r="Q239" s="66" t="s">
        <v>176</v>
      </c>
      <c r="R239" s="66" t="s">
        <v>166</v>
      </c>
      <c r="S239" s="66" t="s">
        <v>787</v>
      </c>
      <c r="T239" s="32">
        <v>43709</v>
      </c>
      <c r="U239" s="21">
        <v>43881</v>
      </c>
      <c r="V239" s="66">
        <v>3.1171799999999998</v>
      </c>
      <c r="W239" s="66">
        <v>43.646900000000002</v>
      </c>
      <c r="X239" s="66" t="s">
        <v>186</v>
      </c>
      <c r="Y239" s="1">
        <v>240</v>
      </c>
      <c r="Z239" s="1">
        <v>240</v>
      </c>
      <c r="AA239" s="66">
        <v>40</v>
      </c>
      <c r="AB239" s="66">
        <v>36</v>
      </c>
      <c r="AC239" s="66">
        <v>39</v>
      </c>
      <c r="AD239" s="66">
        <v>79</v>
      </c>
      <c r="AE239" s="66">
        <v>86</v>
      </c>
      <c r="AF239" s="66" t="s">
        <v>192</v>
      </c>
      <c r="AG239" s="26" t="s">
        <v>980</v>
      </c>
      <c r="AH239" s="26" t="s">
        <v>201</v>
      </c>
      <c r="AI239" s="26" t="s">
        <v>789</v>
      </c>
      <c r="AJ239" s="16" t="s">
        <v>809</v>
      </c>
      <c r="AK239" s="16" t="s">
        <v>981</v>
      </c>
      <c r="AL239" s="16" t="s">
        <v>979</v>
      </c>
      <c r="AM239" s="16" t="s">
        <v>536</v>
      </c>
      <c r="AN239" s="66"/>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N/A</v>
      </c>
      <c r="BA239" s="32">
        <f t="shared" si="68"/>
        <v>43738</v>
      </c>
      <c r="BB239" s="32">
        <f t="shared" si="69"/>
        <v>43890</v>
      </c>
      <c r="BC239" s="31">
        <f t="shared" si="70"/>
        <v>2020</v>
      </c>
      <c r="BD239" s="33">
        <f t="shared" si="71"/>
        <v>44104</v>
      </c>
      <c r="BE239" s="30">
        <f t="shared" si="72"/>
        <v>240</v>
      </c>
      <c r="BF239" s="30">
        <f t="shared" si="73"/>
        <v>40</v>
      </c>
      <c r="BG239" s="30">
        <f t="shared" si="74"/>
        <v>39</v>
      </c>
      <c r="BH239" s="30">
        <f t="shared" si="75"/>
        <v>36</v>
      </c>
      <c r="BI239" s="30">
        <f t="shared" si="76"/>
        <v>86</v>
      </c>
      <c r="BJ239" s="30">
        <f t="shared" si="77"/>
        <v>86</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978</v>
      </c>
      <c r="F240" s="66" t="s">
        <v>225</v>
      </c>
      <c r="G240" s="66" t="s">
        <v>174</v>
      </c>
      <c r="H240" s="66" t="s">
        <v>979</v>
      </c>
      <c r="I240" s="66" t="s">
        <v>979</v>
      </c>
      <c r="J240" s="66"/>
      <c r="K240" s="66" t="s">
        <v>979</v>
      </c>
      <c r="L240" s="66" t="s">
        <v>979</v>
      </c>
      <c r="M240" s="66" t="s">
        <v>82</v>
      </c>
      <c r="N240" s="66" t="s">
        <v>83</v>
      </c>
      <c r="O240" s="66" t="s">
        <v>1</v>
      </c>
      <c r="P240" s="66"/>
      <c r="Q240" s="66" t="s">
        <v>176</v>
      </c>
      <c r="R240" s="66" t="s">
        <v>166</v>
      </c>
      <c r="S240" s="66" t="s">
        <v>674</v>
      </c>
      <c r="T240" s="32">
        <v>43709</v>
      </c>
      <c r="U240" s="21">
        <v>43921</v>
      </c>
      <c r="V240" s="66">
        <v>3.1171799999999998</v>
      </c>
      <c r="W240" s="66">
        <v>43.646900000000002</v>
      </c>
      <c r="X240" s="66" t="s">
        <v>186</v>
      </c>
      <c r="Y240" s="1">
        <v>240</v>
      </c>
      <c r="Z240" s="1">
        <v>240</v>
      </c>
      <c r="AA240" s="66">
        <v>40</v>
      </c>
      <c r="AB240" s="66">
        <v>36</v>
      </c>
      <c r="AC240" s="66">
        <v>39</v>
      </c>
      <c r="AD240" s="66">
        <v>79</v>
      </c>
      <c r="AE240" s="66">
        <v>86</v>
      </c>
      <c r="AF240" s="66" t="s">
        <v>192</v>
      </c>
      <c r="AG240" s="26" t="s">
        <v>980</v>
      </c>
      <c r="AH240" s="26" t="s">
        <v>202</v>
      </c>
      <c r="AI240" s="26" t="s">
        <v>202</v>
      </c>
      <c r="AJ240" s="16" t="s">
        <v>809</v>
      </c>
      <c r="AK240" s="16" t="s">
        <v>981</v>
      </c>
      <c r="AL240" s="16" t="s">
        <v>979</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N/A</v>
      </c>
      <c r="BA240" s="32">
        <f t="shared" si="68"/>
        <v>43738</v>
      </c>
      <c r="BB240" s="32">
        <f t="shared" si="69"/>
        <v>43921</v>
      </c>
      <c r="BC240" s="31">
        <f t="shared" si="70"/>
        <v>2020</v>
      </c>
      <c r="BD240" s="33">
        <f t="shared" si="71"/>
        <v>44104</v>
      </c>
      <c r="BE240" s="30">
        <f t="shared" si="72"/>
        <v>240</v>
      </c>
      <c r="BF240" s="30">
        <f t="shared" si="73"/>
        <v>40</v>
      </c>
      <c r="BG240" s="30">
        <f t="shared" si="74"/>
        <v>39</v>
      </c>
      <c r="BH240" s="30">
        <f t="shared" si="75"/>
        <v>36</v>
      </c>
      <c r="BI240" s="30">
        <f t="shared" si="76"/>
        <v>86</v>
      </c>
      <c r="BJ240" s="30">
        <f t="shared" si="77"/>
        <v>86</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982</v>
      </c>
      <c r="F241" s="66" t="s">
        <v>225</v>
      </c>
      <c r="G241" s="66" t="s">
        <v>174</v>
      </c>
      <c r="H241" s="66" t="s">
        <v>979</v>
      </c>
      <c r="I241" s="66" t="s">
        <v>979</v>
      </c>
      <c r="J241" s="66"/>
      <c r="K241" s="66" t="s">
        <v>979</v>
      </c>
      <c r="L241" s="66" t="s">
        <v>979</v>
      </c>
      <c r="M241" s="66" t="s">
        <v>82</v>
      </c>
      <c r="N241" s="66" t="s">
        <v>83</v>
      </c>
      <c r="O241" s="66" t="s">
        <v>1</v>
      </c>
      <c r="P241" s="66"/>
      <c r="Q241" s="66" t="s">
        <v>176</v>
      </c>
      <c r="R241" s="66" t="s">
        <v>166</v>
      </c>
      <c r="S241" s="66" t="s">
        <v>787</v>
      </c>
      <c r="T241" s="32">
        <v>43709</v>
      </c>
      <c r="U241" s="21">
        <v>43881</v>
      </c>
      <c r="V241" s="66">
        <v>3.1171799999999998</v>
      </c>
      <c r="W241" s="66">
        <v>43.646900000000002</v>
      </c>
      <c r="X241" s="66" t="s">
        <v>186</v>
      </c>
      <c r="Y241" s="1">
        <v>240</v>
      </c>
      <c r="Z241" s="1">
        <v>240</v>
      </c>
      <c r="AA241" s="66">
        <v>40</v>
      </c>
      <c r="AB241" s="66">
        <v>36</v>
      </c>
      <c r="AC241" s="66">
        <v>39</v>
      </c>
      <c r="AD241" s="66">
        <v>79</v>
      </c>
      <c r="AE241" s="66">
        <v>86</v>
      </c>
      <c r="AF241" s="66" t="s">
        <v>192</v>
      </c>
      <c r="AG241" s="26" t="s">
        <v>983</v>
      </c>
      <c r="AH241" s="26" t="s">
        <v>201</v>
      </c>
      <c r="AI241" s="26" t="s">
        <v>789</v>
      </c>
      <c r="AJ241" s="16" t="s">
        <v>809</v>
      </c>
      <c r="AK241" s="16" t="s">
        <v>981</v>
      </c>
      <c r="AL241" s="16" t="s">
        <v>979</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N/A</v>
      </c>
      <c r="BA241" s="32">
        <f t="shared" si="68"/>
        <v>43738</v>
      </c>
      <c r="BB241" s="32">
        <f t="shared" si="69"/>
        <v>43890</v>
      </c>
      <c r="BC241" s="31">
        <f t="shared" si="70"/>
        <v>2020</v>
      </c>
      <c r="BD241" s="33">
        <f t="shared" si="71"/>
        <v>44104</v>
      </c>
      <c r="BE241" s="30">
        <f t="shared" si="72"/>
        <v>240</v>
      </c>
      <c r="BF241" s="30">
        <f t="shared" si="73"/>
        <v>40</v>
      </c>
      <c r="BG241" s="30">
        <f t="shared" si="74"/>
        <v>39</v>
      </c>
      <c r="BH241" s="30">
        <f t="shared" si="75"/>
        <v>36</v>
      </c>
      <c r="BI241" s="30">
        <f t="shared" si="76"/>
        <v>86</v>
      </c>
      <c r="BJ241" s="30">
        <f t="shared" si="77"/>
        <v>86</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979</v>
      </c>
      <c r="I242" s="66" t="s">
        <v>979</v>
      </c>
      <c r="J242" s="66"/>
      <c r="K242" s="66" t="s">
        <v>979</v>
      </c>
      <c r="L242" s="66" t="s">
        <v>979</v>
      </c>
      <c r="M242" s="66" t="s">
        <v>82</v>
      </c>
      <c r="N242" s="66" t="s">
        <v>83</v>
      </c>
      <c r="O242" s="66" t="s">
        <v>791</v>
      </c>
      <c r="P242" s="66"/>
      <c r="Q242" s="66" t="s">
        <v>176</v>
      </c>
      <c r="R242" s="66" t="s">
        <v>166</v>
      </c>
      <c r="S242" s="66" t="s">
        <v>674</v>
      </c>
      <c r="T242" s="32">
        <v>43709</v>
      </c>
      <c r="U242" s="21">
        <v>43921</v>
      </c>
      <c r="V242" s="66">
        <v>3.2599200000000002</v>
      </c>
      <c r="W242" s="66">
        <v>43.425559999999997</v>
      </c>
      <c r="X242" s="66" t="s">
        <v>186</v>
      </c>
      <c r="Y242" s="1">
        <v>300</v>
      </c>
      <c r="Z242" s="1">
        <v>300</v>
      </c>
      <c r="AA242" s="66">
        <v>50</v>
      </c>
      <c r="AB242" s="66">
        <v>45</v>
      </c>
      <c r="AC242" s="66">
        <v>49</v>
      </c>
      <c r="AD242" s="66">
        <v>99</v>
      </c>
      <c r="AE242" s="66">
        <v>108</v>
      </c>
      <c r="AF242" s="66" t="s">
        <v>192</v>
      </c>
      <c r="AG242" s="26" t="s">
        <v>812</v>
      </c>
      <c r="AH242" s="26" t="s">
        <v>201</v>
      </c>
      <c r="AI242" s="26" t="s">
        <v>202</v>
      </c>
      <c r="AJ242" s="16" t="s">
        <v>809</v>
      </c>
      <c r="AK242" s="16" t="s">
        <v>534</v>
      </c>
      <c r="AL242" s="16" t="s">
        <v>979</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N/A</v>
      </c>
      <c r="BA242" s="32">
        <f t="shared" si="68"/>
        <v>43738</v>
      </c>
      <c r="BB242" s="32">
        <f t="shared" si="69"/>
        <v>43921</v>
      </c>
      <c r="BC242" s="31">
        <f t="shared" si="70"/>
        <v>2020</v>
      </c>
      <c r="BD242" s="33">
        <f t="shared" si="71"/>
        <v>44104</v>
      </c>
      <c r="BE242" s="30">
        <f t="shared" si="72"/>
        <v>300</v>
      </c>
      <c r="BF242" s="30">
        <f t="shared" si="73"/>
        <v>50</v>
      </c>
      <c r="BG242" s="30">
        <f t="shared" si="74"/>
        <v>49</v>
      </c>
      <c r="BH242" s="30">
        <f t="shared" si="75"/>
        <v>45</v>
      </c>
      <c r="BI242" s="30">
        <f t="shared" si="76"/>
        <v>108</v>
      </c>
      <c r="BJ242" s="30">
        <f t="shared" si="77"/>
        <v>108</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979</v>
      </c>
      <c r="I243" s="66" t="s">
        <v>979</v>
      </c>
      <c r="J243" s="66"/>
      <c r="K243" s="66" t="s">
        <v>979</v>
      </c>
      <c r="L243" s="66" t="s">
        <v>979</v>
      </c>
      <c r="M243" s="66" t="s">
        <v>82</v>
      </c>
      <c r="N243" s="66" t="s">
        <v>83</v>
      </c>
      <c r="O243" s="66" t="s">
        <v>791</v>
      </c>
      <c r="P243" s="66"/>
      <c r="Q243" s="66" t="s">
        <v>176</v>
      </c>
      <c r="R243" s="66" t="s">
        <v>166</v>
      </c>
      <c r="S243" s="66" t="s">
        <v>674</v>
      </c>
      <c r="T243" s="32">
        <v>43709</v>
      </c>
      <c r="U243" s="21">
        <v>43921</v>
      </c>
      <c r="V243" s="66">
        <v>3.2599200000000002</v>
      </c>
      <c r="W243" s="66">
        <v>43.425559999999997</v>
      </c>
      <c r="X243" s="66" t="s">
        <v>186</v>
      </c>
      <c r="Y243" s="1">
        <v>300</v>
      </c>
      <c r="Z243" s="1">
        <v>300</v>
      </c>
      <c r="AA243" s="66">
        <v>50</v>
      </c>
      <c r="AB243" s="66">
        <v>45</v>
      </c>
      <c r="AC243" s="66">
        <v>49</v>
      </c>
      <c r="AD243" s="66">
        <v>99</v>
      </c>
      <c r="AE243" s="66">
        <v>108</v>
      </c>
      <c r="AF243" s="66" t="s">
        <v>192</v>
      </c>
      <c r="AG243" s="26" t="s">
        <v>813</v>
      </c>
      <c r="AH243" s="26" t="s">
        <v>201</v>
      </c>
      <c r="AI243" s="26" t="s">
        <v>202</v>
      </c>
      <c r="AJ243" s="16" t="s">
        <v>809</v>
      </c>
      <c r="AK243" s="16" t="s">
        <v>534</v>
      </c>
      <c r="AL243" s="16" t="s">
        <v>979</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N/A</v>
      </c>
      <c r="BA243" s="32">
        <f t="shared" si="68"/>
        <v>43738</v>
      </c>
      <c r="BB243" s="32">
        <f t="shared" si="69"/>
        <v>43921</v>
      </c>
      <c r="BC243" s="31">
        <f t="shared" si="70"/>
        <v>2020</v>
      </c>
      <c r="BD243" s="33">
        <f t="shared" si="71"/>
        <v>44104</v>
      </c>
      <c r="BE243" s="30">
        <f t="shared" si="72"/>
        <v>300</v>
      </c>
      <c r="BF243" s="30">
        <f t="shared" si="73"/>
        <v>50</v>
      </c>
      <c r="BG243" s="30">
        <f t="shared" si="74"/>
        <v>49</v>
      </c>
      <c r="BH243" s="30">
        <f t="shared" si="75"/>
        <v>45</v>
      </c>
      <c r="BI243" s="30">
        <f t="shared" si="76"/>
        <v>108</v>
      </c>
      <c r="BJ243" s="30">
        <f t="shared" si="77"/>
        <v>108</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979</v>
      </c>
      <c r="I244" s="66" t="s">
        <v>979</v>
      </c>
      <c r="J244" s="66"/>
      <c r="K244" s="66" t="s">
        <v>979</v>
      </c>
      <c r="L244" s="66" t="s">
        <v>979</v>
      </c>
      <c r="M244" s="66" t="s">
        <v>82</v>
      </c>
      <c r="N244" s="66" t="s">
        <v>83</v>
      </c>
      <c r="O244" s="66" t="s">
        <v>1</v>
      </c>
      <c r="P244" s="66"/>
      <c r="Q244" s="66" t="s">
        <v>176</v>
      </c>
      <c r="R244" s="66" t="s">
        <v>166</v>
      </c>
      <c r="S244" s="66" t="s">
        <v>674</v>
      </c>
      <c r="T244" s="32">
        <v>43709</v>
      </c>
      <c r="U244" s="21">
        <v>43921</v>
      </c>
      <c r="V244" s="66">
        <v>3.1171799999999998</v>
      </c>
      <c r="W244" s="66">
        <v>43.646900000000002</v>
      </c>
      <c r="X244" s="66" t="s">
        <v>186</v>
      </c>
      <c r="Y244" s="1">
        <v>180</v>
      </c>
      <c r="Z244" s="1">
        <v>180</v>
      </c>
      <c r="AA244" s="66">
        <v>30</v>
      </c>
      <c r="AB244" s="66">
        <v>27</v>
      </c>
      <c r="AC244" s="66">
        <v>29</v>
      </c>
      <c r="AD244" s="66">
        <v>59</v>
      </c>
      <c r="AE244" s="66">
        <v>65</v>
      </c>
      <c r="AF244" s="66" t="s">
        <v>192</v>
      </c>
      <c r="AG244" s="26" t="s">
        <v>814</v>
      </c>
      <c r="AH244" s="26" t="s">
        <v>201</v>
      </c>
      <c r="AI244" s="26" t="s">
        <v>202</v>
      </c>
      <c r="AJ244" s="16" t="s">
        <v>809</v>
      </c>
      <c r="AK244" s="16" t="s">
        <v>534</v>
      </c>
      <c r="AL244" s="16" t="s">
        <v>979</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N/A</v>
      </c>
      <c r="BA244" s="32">
        <f t="shared" si="68"/>
        <v>43738</v>
      </c>
      <c r="BB244" s="32">
        <f t="shared" si="69"/>
        <v>43921</v>
      </c>
      <c r="BC244" s="31">
        <f t="shared" si="70"/>
        <v>2020</v>
      </c>
      <c r="BD244" s="33">
        <f t="shared" si="71"/>
        <v>44104</v>
      </c>
      <c r="BE244" s="30">
        <f t="shared" si="72"/>
        <v>180</v>
      </c>
      <c r="BF244" s="30">
        <f t="shared" si="73"/>
        <v>30</v>
      </c>
      <c r="BG244" s="30">
        <f t="shared" si="74"/>
        <v>29</v>
      </c>
      <c r="BH244" s="30">
        <f t="shared" si="75"/>
        <v>27</v>
      </c>
      <c r="BI244" s="30">
        <f t="shared" si="76"/>
        <v>65</v>
      </c>
      <c r="BJ244" s="30">
        <f t="shared" si="77"/>
        <v>65</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979</v>
      </c>
      <c r="I245" s="66" t="s">
        <v>979</v>
      </c>
      <c r="J245" s="66"/>
      <c r="K245" s="66" t="s">
        <v>979</v>
      </c>
      <c r="L245" s="66" t="s">
        <v>979</v>
      </c>
      <c r="M245" s="66" t="s">
        <v>82</v>
      </c>
      <c r="N245" s="66" t="s">
        <v>83</v>
      </c>
      <c r="O245" s="66" t="s">
        <v>1</v>
      </c>
      <c r="P245" s="66"/>
      <c r="Q245" s="66" t="s">
        <v>176</v>
      </c>
      <c r="R245" s="66" t="s">
        <v>166</v>
      </c>
      <c r="S245" s="66" t="s">
        <v>674</v>
      </c>
      <c r="T245" s="32">
        <v>43709</v>
      </c>
      <c r="U245" s="21">
        <v>43921</v>
      </c>
      <c r="V245" s="66">
        <v>3.1171799999999998</v>
      </c>
      <c r="W245" s="66">
        <v>43.646900000000002</v>
      </c>
      <c r="X245" s="66" t="s">
        <v>186</v>
      </c>
      <c r="Y245" s="1">
        <v>180</v>
      </c>
      <c r="Z245" s="1">
        <v>180</v>
      </c>
      <c r="AA245" s="66">
        <v>30</v>
      </c>
      <c r="AB245" s="66">
        <v>27</v>
      </c>
      <c r="AC245" s="66">
        <v>29</v>
      </c>
      <c r="AD245" s="66">
        <v>59</v>
      </c>
      <c r="AE245" s="66">
        <v>65</v>
      </c>
      <c r="AF245" s="66" t="s">
        <v>192</v>
      </c>
      <c r="AG245" s="26" t="s">
        <v>813</v>
      </c>
      <c r="AH245" s="26" t="s">
        <v>201</v>
      </c>
      <c r="AI245" s="26" t="s">
        <v>202</v>
      </c>
      <c r="AJ245" s="16" t="s">
        <v>809</v>
      </c>
      <c r="AK245" s="16" t="s">
        <v>534</v>
      </c>
      <c r="AL245" s="16" t="s">
        <v>979</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N/A</v>
      </c>
      <c r="BA245" s="32">
        <f t="shared" si="68"/>
        <v>43738</v>
      </c>
      <c r="BB245" s="32">
        <f t="shared" si="69"/>
        <v>43921</v>
      </c>
      <c r="BC245" s="31">
        <f t="shared" si="70"/>
        <v>2020</v>
      </c>
      <c r="BD245" s="33">
        <f t="shared" si="71"/>
        <v>44104</v>
      </c>
      <c r="BE245" s="30">
        <f t="shared" si="72"/>
        <v>180</v>
      </c>
      <c r="BF245" s="30">
        <f t="shared" si="73"/>
        <v>30</v>
      </c>
      <c r="BG245" s="30">
        <f t="shared" si="74"/>
        <v>29</v>
      </c>
      <c r="BH245" s="30">
        <f t="shared" si="75"/>
        <v>27</v>
      </c>
      <c r="BI245" s="30">
        <f t="shared" si="76"/>
        <v>65</v>
      </c>
      <c r="BJ245" s="30">
        <f t="shared" si="77"/>
        <v>65</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979</v>
      </c>
      <c r="I246" s="66" t="s">
        <v>979</v>
      </c>
      <c r="J246" s="66"/>
      <c r="K246" s="66" t="s">
        <v>979</v>
      </c>
      <c r="L246" s="66" t="s">
        <v>979</v>
      </c>
      <c r="M246" s="66" t="s">
        <v>82</v>
      </c>
      <c r="N246" s="66" t="s">
        <v>83</v>
      </c>
      <c r="O246" s="66" t="s">
        <v>1</v>
      </c>
      <c r="P246" s="66"/>
      <c r="Q246" s="66" t="s">
        <v>176</v>
      </c>
      <c r="R246" s="66" t="s">
        <v>166</v>
      </c>
      <c r="S246" s="66" t="s">
        <v>674</v>
      </c>
      <c r="T246" s="32">
        <v>43709</v>
      </c>
      <c r="U246" s="21">
        <v>43921</v>
      </c>
      <c r="V246" s="66">
        <v>3.1171799999999998</v>
      </c>
      <c r="W246" s="66">
        <v>43.646900000000002</v>
      </c>
      <c r="X246" s="66" t="s">
        <v>186</v>
      </c>
      <c r="Y246" s="1">
        <v>450</v>
      </c>
      <c r="Z246" s="1">
        <v>450</v>
      </c>
      <c r="AA246" s="66">
        <v>75</v>
      </c>
      <c r="AB246" s="66">
        <v>67</v>
      </c>
      <c r="AC246" s="66">
        <v>73</v>
      </c>
      <c r="AD246" s="66">
        <v>148</v>
      </c>
      <c r="AE246" s="66">
        <v>162</v>
      </c>
      <c r="AF246" s="66" t="s">
        <v>192</v>
      </c>
      <c r="AG246" s="26" t="s">
        <v>812</v>
      </c>
      <c r="AH246" s="26" t="s">
        <v>201</v>
      </c>
      <c r="AI246" s="26" t="s">
        <v>202</v>
      </c>
      <c r="AJ246" s="16" t="s">
        <v>809</v>
      </c>
      <c r="AK246" s="16" t="s">
        <v>534</v>
      </c>
      <c r="AL246" s="16" t="s">
        <v>979</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N/A</v>
      </c>
      <c r="BA246" s="32">
        <f t="shared" si="68"/>
        <v>43738</v>
      </c>
      <c r="BB246" s="32">
        <f t="shared" si="69"/>
        <v>43921</v>
      </c>
      <c r="BC246" s="31">
        <f t="shared" si="70"/>
        <v>2020</v>
      </c>
      <c r="BD246" s="33">
        <f t="shared" si="71"/>
        <v>44104</v>
      </c>
      <c r="BE246" s="30">
        <f t="shared" si="72"/>
        <v>450</v>
      </c>
      <c r="BF246" s="30">
        <f t="shared" si="73"/>
        <v>75</v>
      </c>
      <c r="BG246" s="30">
        <f t="shared" si="74"/>
        <v>73</v>
      </c>
      <c r="BH246" s="30">
        <f t="shared" si="75"/>
        <v>67</v>
      </c>
      <c r="BI246" s="30">
        <f t="shared" si="76"/>
        <v>162</v>
      </c>
      <c r="BJ246" s="30">
        <f t="shared" si="77"/>
        <v>162</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982</v>
      </c>
      <c r="F247" s="66" t="s">
        <v>225</v>
      </c>
      <c r="G247" s="66" t="s">
        <v>174</v>
      </c>
      <c r="H247" s="66" t="s">
        <v>979</v>
      </c>
      <c r="I247" s="66" t="s">
        <v>979</v>
      </c>
      <c r="J247" s="66"/>
      <c r="K247" s="66" t="s">
        <v>979</v>
      </c>
      <c r="L247" s="66" t="s">
        <v>979</v>
      </c>
      <c r="M247" s="66" t="s">
        <v>33</v>
      </c>
      <c r="N247" s="66" t="s">
        <v>59</v>
      </c>
      <c r="O247" s="66" t="s">
        <v>528</v>
      </c>
      <c r="P247" s="66"/>
      <c r="Q247" s="66" t="s">
        <v>176</v>
      </c>
      <c r="R247" s="66" t="s">
        <v>166</v>
      </c>
      <c r="S247" s="66" t="s">
        <v>674</v>
      </c>
      <c r="T247" s="32">
        <v>43709</v>
      </c>
      <c r="U247" s="21">
        <v>43921</v>
      </c>
      <c r="V247" s="66">
        <v>11.003220000000001</v>
      </c>
      <c r="W247" s="66">
        <v>48.305909999999997</v>
      </c>
      <c r="X247" s="66" t="s">
        <v>187</v>
      </c>
      <c r="Y247" s="1">
        <v>108</v>
      </c>
      <c r="Z247" s="1">
        <v>108</v>
      </c>
      <c r="AA247" s="66">
        <v>18</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N/A</v>
      </c>
      <c r="BA247" s="32">
        <f t="shared" si="68"/>
        <v>43738</v>
      </c>
      <c r="BB247" s="32">
        <f t="shared" si="69"/>
        <v>43921</v>
      </c>
      <c r="BC247" s="31">
        <f t="shared" si="70"/>
        <v>2020</v>
      </c>
      <c r="BD247" s="33">
        <f t="shared" si="71"/>
        <v>44104</v>
      </c>
      <c r="BE247" s="30">
        <f t="shared" si="72"/>
        <v>108</v>
      </c>
      <c r="BF247" s="30">
        <f t="shared" si="73"/>
        <v>18</v>
      </c>
      <c r="BG247" s="30">
        <f t="shared" si="74"/>
        <v>21</v>
      </c>
      <c r="BH247" s="30">
        <f t="shared" si="75"/>
        <v>19</v>
      </c>
      <c r="BI247" s="30">
        <f t="shared" si="76"/>
        <v>35</v>
      </c>
      <c r="BJ247" s="30">
        <f t="shared" si="77"/>
        <v>35</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979</v>
      </c>
      <c r="I248" s="66" t="s">
        <v>979</v>
      </c>
      <c r="J248" s="66"/>
      <c r="K248" s="66" t="s">
        <v>979</v>
      </c>
      <c r="L248" s="66" t="s">
        <v>979</v>
      </c>
      <c r="M248" s="66" t="s">
        <v>33</v>
      </c>
      <c r="N248" s="66" t="s">
        <v>59</v>
      </c>
      <c r="O248" s="66" t="s">
        <v>528</v>
      </c>
      <c r="P248" s="66"/>
      <c r="Q248" s="66" t="s">
        <v>176</v>
      </c>
      <c r="R248" s="66" t="s">
        <v>166</v>
      </c>
      <c r="S248" s="66" t="s">
        <v>674</v>
      </c>
      <c r="T248" s="32">
        <v>43709</v>
      </c>
      <c r="U248" s="21">
        <v>43921</v>
      </c>
      <c r="V248" s="66">
        <v>11.003220000000001</v>
      </c>
      <c r="W248" s="66">
        <v>48.305909999999997</v>
      </c>
      <c r="X248" s="66" t="s">
        <v>187</v>
      </c>
      <c r="Y248" s="1">
        <v>108</v>
      </c>
      <c r="Z248" s="1">
        <v>108</v>
      </c>
      <c r="AA248" s="66">
        <v>18</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N/A</v>
      </c>
      <c r="BA248" s="32">
        <f t="shared" si="68"/>
        <v>43738</v>
      </c>
      <c r="BB248" s="32">
        <f t="shared" si="69"/>
        <v>43921</v>
      </c>
      <c r="BC248" s="31">
        <f t="shared" si="70"/>
        <v>2020</v>
      </c>
      <c r="BD248" s="33">
        <f t="shared" si="71"/>
        <v>44104</v>
      </c>
      <c r="BE248" s="30">
        <f t="shared" si="72"/>
        <v>108</v>
      </c>
      <c r="BF248" s="30">
        <f t="shared" si="73"/>
        <v>18</v>
      </c>
      <c r="BG248" s="30">
        <f t="shared" si="74"/>
        <v>21</v>
      </c>
      <c r="BH248" s="30">
        <f t="shared" si="75"/>
        <v>19</v>
      </c>
      <c r="BI248" s="30">
        <f t="shared" si="76"/>
        <v>35</v>
      </c>
      <c r="BJ248" s="30">
        <f t="shared" si="77"/>
        <v>35</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979</v>
      </c>
      <c r="I249" s="66" t="s">
        <v>979</v>
      </c>
      <c r="J249" s="66"/>
      <c r="K249" s="66" t="s">
        <v>979</v>
      </c>
      <c r="L249" s="66" t="s">
        <v>979</v>
      </c>
      <c r="M249" s="66" t="s">
        <v>33</v>
      </c>
      <c r="N249" s="66" t="s">
        <v>59</v>
      </c>
      <c r="O249" s="66" t="s">
        <v>527</v>
      </c>
      <c r="P249" s="66"/>
      <c r="Q249" s="66" t="s">
        <v>176</v>
      </c>
      <c r="R249" s="66" t="s">
        <v>166</v>
      </c>
      <c r="S249" s="66" t="s">
        <v>674</v>
      </c>
      <c r="T249" s="32">
        <v>43709</v>
      </c>
      <c r="U249" s="21">
        <v>43921</v>
      </c>
      <c r="V249" s="66">
        <v>9.7479899999999997</v>
      </c>
      <c r="W249" s="66">
        <v>48.819879999999998</v>
      </c>
      <c r="X249" s="66" t="s">
        <v>187</v>
      </c>
      <c r="Y249" s="1">
        <v>600</v>
      </c>
      <c r="Z249" s="1">
        <v>600</v>
      </c>
      <c r="AA249" s="66">
        <v>100</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N/A</v>
      </c>
      <c r="BA249" s="32">
        <f t="shared" si="68"/>
        <v>43738</v>
      </c>
      <c r="BB249" s="32">
        <f t="shared" si="69"/>
        <v>43921</v>
      </c>
      <c r="BC249" s="31">
        <f t="shared" si="70"/>
        <v>2020</v>
      </c>
      <c r="BD249" s="33">
        <f t="shared" si="71"/>
        <v>44104</v>
      </c>
      <c r="BE249" s="30">
        <f t="shared" si="72"/>
        <v>600</v>
      </c>
      <c r="BF249" s="30">
        <f t="shared" si="73"/>
        <v>100</v>
      </c>
      <c r="BG249" s="30">
        <f t="shared" si="74"/>
        <v>114</v>
      </c>
      <c r="BH249" s="30">
        <f t="shared" si="75"/>
        <v>108</v>
      </c>
      <c r="BI249" s="30">
        <f t="shared" si="76"/>
        <v>194</v>
      </c>
      <c r="BJ249" s="30">
        <f t="shared" si="77"/>
        <v>194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N/A</v>
      </c>
      <c r="BA250" s="32">
        <f t="shared" si="68"/>
        <v>43738</v>
      </c>
      <c r="BB250" s="32">
        <f t="shared" si="69"/>
        <v>43921</v>
      </c>
      <c r="BC250" s="31">
        <f t="shared" si="70"/>
        <v>2020</v>
      </c>
      <c r="BD250" s="33">
        <f t="shared" si="71"/>
        <v>44104</v>
      </c>
      <c r="BE250" s="30">
        <f t="shared" si="72"/>
        <v>18</v>
      </c>
      <c r="BF250" s="30">
        <f t="shared" si="73"/>
        <v>3</v>
      </c>
      <c r="BG250" s="30">
        <f t="shared" si="74"/>
        <v>3</v>
      </c>
      <c r="BH250" s="30">
        <f t="shared" si="75"/>
        <v>3</v>
      </c>
      <c r="BI250" s="30">
        <f t="shared" si="76"/>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N/A</v>
      </c>
      <c r="BA251" s="32">
        <f t="shared" si="68"/>
        <v>43738</v>
      </c>
      <c r="BB251" s="32">
        <f t="shared" si="69"/>
        <v>43921</v>
      </c>
      <c r="BC251" s="31">
        <f t="shared" si="70"/>
        <v>2020</v>
      </c>
      <c r="BD251" s="33">
        <f t="shared" si="71"/>
        <v>44104</v>
      </c>
      <c r="BE251" s="30">
        <f t="shared" si="72"/>
        <v>30</v>
      </c>
      <c r="BF251" s="30">
        <f t="shared" si="73"/>
        <v>5</v>
      </c>
      <c r="BG251" s="30">
        <f t="shared" si="74"/>
        <v>6</v>
      </c>
      <c r="BH251" s="30">
        <f t="shared" si="75"/>
        <v>5</v>
      </c>
      <c r="BI251" s="30">
        <f t="shared" si="76"/>
        <v>10</v>
      </c>
      <c r="BJ251" s="30">
        <f t="shared" si="77"/>
        <v>10</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979</v>
      </c>
      <c r="I252" s="66" t="s">
        <v>979</v>
      </c>
      <c r="J252" s="66"/>
      <c r="K252" s="66" t="s">
        <v>979</v>
      </c>
      <c r="L252" s="66" t="s">
        <v>979</v>
      </c>
      <c r="M252" s="66" t="s">
        <v>82</v>
      </c>
      <c r="N252" s="66" t="s">
        <v>83</v>
      </c>
      <c r="O252" s="66" t="s">
        <v>46</v>
      </c>
      <c r="P252" s="66"/>
      <c r="Q252" s="66" t="s">
        <v>176</v>
      </c>
      <c r="R252" s="66" t="s">
        <v>166</v>
      </c>
      <c r="S252" s="66" t="s">
        <v>674</v>
      </c>
      <c r="T252" s="32">
        <v>43709</v>
      </c>
      <c r="U252" s="21">
        <v>43921</v>
      </c>
      <c r="V252" s="66">
        <v>3.0385599999999999</v>
      </c>
      <c r="W252" s="66">
        <v>43.478839999999998</v>
      </c>
      <c r="X252" s="66" t="s">
        <v>186</v>
      </c>
      <c r="Y252" s="1">
        <v>240</v>
      </c>
      <c r="Z252" s="1">
        <v>240</v>
      </c>
      <c r="AA252" s="66">
        <v>40</v>
      </c>
      <c r="AB252" s="66">
        <v>36</v>
      </c>
      <c r="AC252" s="66">
        <v>39</v>
      </c>
      <c r="AD252" s="66">
        <v>79</v>
      </c>
      <c r="AE252" s="66">
        <v>86</v>
      </c>
      <c r="AF252" s="66" t="s">
        <v>192</v>
      </c>
      <c r="AG252" s="26" t="s">
        <v>812</v>
      </c>
      <c r="AH252" s="26" t="s">
        <v>201</v>
      </c>
      <c r="AI252" s="26" t="s">
        <v>202</v>
      </c>
      <c r="AJ252" s="16" t="s">
        <v>809</v>
      </c>
      <c r="AK252" s="16" t="s">
        <v>534</v>
      </c>
      <c r="AL252" s="16" t="s">
        <v>979</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N/A</v>
      </c>
      <c r="BA252" s="32">
        <f t="shared" si="68"/>
        <v>43738</v>
      </c>
      <c r="BB252" s="32">
        <f t="shared" si="69"/>
        <v>43921</v>
      </c>
      <c r="BC252" s="31">
        <f t="shared" si="70"/>
        <v>2020</v>
      </c>
      <c r="BD252" s="33">
        <f t="shared" si="71"/>
        <v>44104</v>
      </c>
      <c r="BE252" s="30">
        <f t="shared" si="72"/>
        <v>240</v>
      </c>
      <c r="BF252" s="30">
        <f t="shared" si="73"/>
        <v>40</v>
      </c>
      <c r="BG252" s="30">
        <f t="shared" si="74"/>
        <v>39</v>
      </c>
      <c r="BH252" s="30">
        <f t="shared" si="75"/>
        <v>36</v>
      </c>
      <c r="BI252" s="30">
        <f t="shared" si="76"/>
        <v>86</v>
      </c>
      <c r="BJ252" s="30">
        <f t="shared" si="77"/>
        <v>86</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978</v>
      </c>
      <c r="F253" s="66" t="s">
        <v>225</v>
      </c>
      <c r="G253" s="66" t="s">
        <v>174</v>
      </c>
      <c r="H253" s="66" t="s">
        <v>979</v>
      </c>
      <c r="I253" s="66" t="s">
        <v>979</v>
      </c>
      <c r="J253" s="66"/>
      <c r="K253" s="66" t="s">
        <v>979</v>
      </c>
      <c r="L253" s="66" t="s">
        <v>979</v>
      </c>
      <c r="M253" s="66" t="s">
        <v>82</v>
      </c>
      <c r="N253" s="66" t="s">
        <v>83</v>
      </c>
      <c r="O253" s="66" t="s">
        <v>46</v>
      </c>
      <c r="P253" s="66"/>
      <c r="Q253" s="66" t="s">
        <v>176</v>
      </c>
      <c r="R253" s="66" t="s">
        <v>166</v>
      </c>
      <c r="S253" s="66" t="s">
        <v>674</v>
      </c>
      <c r="T253" s="32">
        <v>43709</v>
      </c>
      <c r="U253" s="21">
        <v>43921</v>
      </c>
      <c r="V253" s="66">
        <v>3.0385599999999999</v>
      </c>
      <c r="W253" s="66">
        <v>43.478839999999998</v>
      </c>
      <c r="X253" s="66" t="s">
        <v>186</v>
      </c>
      <c r="Y253" s="1">
        <v>180</v>
      </c>
      <c r="Z253" s="1">
        <v>180</v>
      </c>
      <c r="AA253" s="66">
        <v>30</v>
      </c>
      <c r="AB253" s="66">
        <v>27</v>
      </c>
      <c r="AC253" s="66">
        <v>29</v>
      </c>
      <c r="AD253" s="66">
        <v>59</v>
      </c>
      <c r="AE253" s="66">
        <v>65</v>
      </c>
      <c r="AF253" s="66" t="s">
        <v>192</v>
      </c>
      <c r="AG253" s="26" t="s">
        <v>980</v>
      </c>
      <c r="AH253" s="26" t="s">
        <v>202</v>
      </c>
      <c r="AI253" s="26" t="s">
        <v>202</v>
      </c>
      <c r="AJ253" s="16" t="s">
        <v>809</v>
      </c>
      <c r="AK253" s="16" t="s">
        <v>981</v>
      </c>
      <c r="AL253" s="16" t="s">
        <v>979</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N/A</v>
      </c>
      <c r="BA253" s="32">
        <f t="shared" si="68"/>
        <v>43738</v>
      </c>
      <c r="BB253" s="32">
        <f t="shared" si="69"/>
        <v>43921</v>
      </c>
      <c r="BC253" s="31">
        <f t="shared" si="70"/>
        <v>2020</v>
      </c>
      <c r="BD253" s="33">
        <f t="shared" si="71"/>
        <v>44104</v>
      </c>
      <c r="BE253" s="30">
        <f t="shared" si="72"/>
        <v>180</v>
      </c>
      <c r="BF253" s="30">
        <f t="shared" si="73"/>
        <v>30</v>
      </c>
      <c r="BG253" s="30">
        <f t="shared" si="74"/>
        <v>29</v>
      </c>
      <c r="BH253" s="30">
        <f t="shared" si="75"/>
        <v>27</v>
      </c>
      <c r="BI253" s="30">
        <f t="shared" si="76"/>
        <v>65</v>
      </c>
      <c r="BJ253" s="30">
        <f t="shared" si="77"/>
        <v>65</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978</v>
      </c>
      <c r="F254" s="66" t="s">
        <v>225</v>
      </c>
      <c r="G254" s="66" t="s">
        <v>174</v>
      </c>
      <c r="H254" s="66" t="s">
        <v>979</v>
      </c>
      <c r="I254" s="66" t="s">
        <v>979</v>
      </c>
      <c r="J254" s="66"/>
      <c r="K254" s="66" t="s">
        <v>979</v>
      </c>
      <c r="L254" s="66" t="s">
        <v>979</v>
      </c>
      <c r="M254" s="66" t="s">
        <v>82</v>
      </c>
      <c r="N254" s="66" t="s">
        <v>83</v>
      </c>
      <c r="O254" s="66" t="s">
        <v>46</v>
      </c>
      <c r="P254" s="66"/>
      <c r="Q254" s="66" t="s">
        <v>176</v>
      </c>
      <c r="R254" s="66" t="s">
        <v>166</v>
      </c>
      <c r="S254" s="66" t="s">
        <v>787</v>
      </c>
      <c r="T254" s="32">
        <v>43709</v>
      </c>
      <c r="U254" s="21">
        <v>43881</v>
      </c>
      <c r="V254" s="66">
        <v>3.0385599999999999</v>
      </c>
      <c r="W254" s="66">
        <v>43.478839999999998</v>
      </c>
      <c r="X254" s="66" t="s">
        <v>186</v>
      </c>
      <c r="Y254" s="1">
        <v>180</v>
      </c>
      <c r="Z254" s="1">
        <v>180</v>
      </c>
      <c r="AA254" s="66">
        <v>30</v>
      </c>
      <c r="AB254" s="66">
        <v>27</v>
      </c>
      <c r="AC254" s="66">
        <v>29</v>
      </c>
      <c r="AD254" s="66">
        <v>59</v>
      </c>
      <c r="AE254" s="66">
        <v>65</v>
      </c>
      <c r="AF254" s="66" t="s">
        <v>192</v>
      </c>
      <c r="AG254" s="26" t="s">
        <v>980</v>
      </c>
      <c r="AH254" s="26" t="s">
        <v>201</v>
      </c>
      <c r="AI254" s="26" t="s">
        <v>789</v>
      </c>
      <c r="AJ254" s="16" t="s">
        <v>809</v>
      </c>
      <c r="AK254" s="16" t="s">
        <v>981</v>
      </c>
      <c r="AL254" s="16" t="s">
        <v>979</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N/A</v>
      </c>
      <c r="BA254" s="32">
        <f t="shared" si="68"/>
        <v>43738</v>
      </c>
      <c r="BB254" s="32">
        <f t="shared" si="69"/>
        <v>43890</v>
      </c>
      <c r="BC254" s="31">
        <f t="shared" si="70"/>
        <v>2020</v>
      </c>
      <c r="BD254" s="33">
        <f t="shared" si="71"/>
        <v>44104</v>
      </c>
      <c r="BE254" s="30">
        <f t="shared" si="72"/>
        <v>180</v>
      </c>
      <c r="BF254" s="30">
        <f t="shared" si="73"/>
        <v>30</v>
      </c>
      <c r="BG254" s="30">
        <f t="shared" si="74"/>
        <v>29</v>
      </c>
      <c r="BH254" s="30">
        <f t="shared" si="75"/>
        <v>27</v>
      </c>
      <c r="BI254" s="30">
        <f t="shared" si="76"/>
        <v>65</v>
      </c>
      <c r="BJ254" s="30">
        <f t="shared" si="77"/>
        <v>65</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979</v>
      </c>
      <c r="I255" s="66" t="s">
        <v>979</v>
      </c>
      <c r="J255" s="66"/>
      <c r="K255" s="66" t="s">
        <v>979</v>
      </c>
      <c r="L255" s="66" t="s">
        <v>979</v>
      </c>
      <c r="M255" s="66" t="s">
        <v>33</v>
      </c>
      <c r="N255" s="66" t="s">
        <v>59</v>
      </c>
      <c r="O255" s="66" t="s">
        <v>528</v>
      </c>
      <c r="P255" s="66"/>
      <c r="Q255" s="66" t="s">
        <v>176</v>
      </c>
      <c r="R255" s="66" t="s">
        <v>166</v>
      </c>
      <c r="S255" s="66" t="s">
        <v>674</v>
      </c>
      <c r="T255" s="32">
        <v>43709</v>
      </c>
      <c r="U255" s="21">
        <v>43921</v>
      </c>
      <c r="V255" s="66">
        <v>11.003220000000001</v>
      </c>
      <c r="W255" s="66">
        <v>48.305909999999997</v>
      </c>
      <c r="X255" s="66" t="s">
        <v>187</v>
      </c>
      <c r="Y255" s="1">
        <v>72</v>
      </c>
      <c r="Z255" s="1">
        <v>72</v>
      </c>
      <c r="AA255" s="66">
        <v>12</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N/A</v>
      </c>
      <c r="BA255" s="32">
        <f t="shared" si="68"/>
        <v>43738</v>
      </c>
      <c r="BB255" s="32">
        <f t="shared" si="69"/>
        <v>43921</v>
      </c>
      <c r="BC255" s="31">
        <f t="shared" si="70"/>
        <v>2020</v>
      </c>
      <c r="BD255" s="33">
        <f t="shared" si="71"/>
        <v>44104</v>
      </c>
      <c r="BE255" s="30">
        <f t="shared" si="72"/>
        <v>72</v>
      </c>
      <c r="BF255" s="30">
        <f t="shared" si="73"/>
        <v>12</v>
      </c>
      <c r="BG255" s="30">
        <f t="shared" si="74"/>
        <v>14</v>
      </c>
      <c r="BH255" s="30">
        <f t="shared" si="75"/>
        <v>13</v>
      </c>
      <c r="BI255" s="30">
        <f t="shared" si="76"/>
        <v>23</v>
      </c>
      <c r="BJ255" s="30">
        <f t="shared" si="77"/>
        <v>23</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979</v>
      </c>
      <c r="I256" s="66" t="s">
        <v>979</v>
      </c>
      <c r="J256" s="66"/>
      <c r="K256" s="66" t="s">
        <v>979</v>
      </c>
      <c r="L256" s="66" t="s">
        <v>979</v>
      </c>
      <c r="M256" s="66" t="s">
        <v>33</v>
      </c>
      <c r="N256" s="66" t="s">
        <v>59</v>
      </c>
      <c r="O256" s="66" t="s">
        <v>527</v>
      </c>
      <c r="P256" s="66"/>
      <c r="Q256" s="66" t="s">
        <v>176</v>
      </c>
      <c r="R256" s="66" t="s">
        <v>166</v>
      </c>
      <c r="S256" s="66" t="s">
        <v>674</v>
      </c>
      <c r="T256" s="32">
        <v>43709</v>
      </c>
      <c r="U256" s="21">
        <v>43921</v>
      </c>
      <c r="V256" s="66">
        <v>9.7479899999999997</v>
      </c>
      <c r="W256" s="66">
        <v>48.819879999999998</v>
      </c>
      <c r="X256" s="66" t="s">
        <v>187</v>
      </c>
      <c r="Y256" s="1">
        <v>390</v>
      </c>
      <c r="Z256" s="1">
        <v>390</v>
      </c>
      <c r="AA256" s="66">
        <v>65</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N/A</v>
      </c>
      <c r="BA256" s="32">
        <f t="shared" si="68"/>
        <v>43738</v>
      </c>
      <c r="BB256" s="32">
        <f t="shared" si="69"/>
        <v>43921</v>
      </c>
      <c r="BC256" s="31">
        <f t="shared" si="70"/>
        <v>2020</v>
      </c>
      <c r="BD256" s="33">
        <f t="shared" si="71"/>
        <v>44104</v>
      </c>
      <c r="BE256" s="30">
        <f t="shared" si="72"/>
        <v>390</v>
      </c>
      <c r="BF256" s="30">
        <f t="shared" si="73"/>
        <v>65</v>
      </c>
      <c r="BG256" s="30">
        <f t="shared" si="74"/>
        <v>74</v>
      </c>
      <c r="BH256" s="30">
        <f t="shared" si="75"/>
        <v>70</v>
      </c>
      <c r="BI256" s="30">
        <f t="shared" si="76"/>
        <v>126</v>
      </c>
      <c r="BJ256" s="30">
        <f t="shared" si="77"/>
        <v>126</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982</v>
      </c>
      <c r="F257" s="66" t="s">
        <v>225</v>
      </c>
      <c r="G257" s="66" t="s">
        <v>174</v>
      </c>
      <c r="H257" s="66" t="s">
        <v>979</v>
      </c>
      <c r="I257" s="66" t="s">
        <v>979</v>
      </c>
      <c r="J257" s="66"/>
      <c r="K257" s="66" t="s">
        <v>979</v>
      </c>
      <c r="L257" s="66" t="s">
        <v>979</v>
      </c>
      <c r="M257" s="66" t="s">
        <v>33</v>
      </c>
      <c r="N257" s="66" t="s">
        <v>59</v>
      </c>
      <c r="O257" s="66" t="s">
        <v>527</v>
      </c>
      <c r="P257" s="66"/>
      <c r="Q257" s="66" t="s">
        <v>176</v>
      </c>
      <c r="R257" s="66" t="s">
        <v>166</v>
      </c>
      <c r="S257" s="66" t="s">
        <v>674</v>
      </c>
      <c r="T257" s="32">
        <v>43709</v>
      </c>
      <c r="U257" s="21">
        <v>43921</v>
      </c>
      <c r="V257" s="66">
        <v>9.7479899999999997</v>
      </c>
      <c r="W257" s="66">
        <v>48.819879999999998</v>
      </c>
      <c r="X257" s="66" t="s">
        <v>187</v>
      </c>
      <c r="Y257" s="1">
        <v>72</v>
      </c>
      <c r="Z257" s="1">
        <v>72</v>
      </c>
      <c r="AA257" s="66">
        <v>12</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N/A</v>
      </c>
      <c r="BA257" s="32">
        <f t="shared" si="68"/>
        <v>43738</v>
      </c>
      <c r="BB257" s="32">
        <f t="shared" si="69"/>
        <v>43921</v>
      </c>
      <c r="BC257" s="31">
        <f t="shared" si="70"/>
        <v>2020</v>
      </c>
      <c r="BD257" s="33">
        <f t="shared" si="71"/>
        <v>44104</v>
      </c>
      <c r="BE257" s="30">
        <f t="shared" si="72"/>
        <v>72</v>
      </c>
      <c r="BF257" s="30">
        <f t="shared" si="73"/>
        <v>12</v>
      </c>
      <c r="BG257" s="30">
        <f t="shared" si="74"/>
        <v>14</v>
      </c>
      <c r="BH257" s="30">
        <f t="shared" si="75"/>
        <v>13</v>
      </c>
      <c r="BI257" s="30">
        <f t="shared" si="76"/>
        <v>23</v>
      </c>
      <c r="BJ257" s="30">
        <f t="shared" si="77"/>
        <v>23</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979</v>
      </c>
      <c r="I258" s="66" t="s">
        <v>979</v>
      </c>
      <c r="J258" s="66"/>
      <c r="K258" s="66" t="s">
        <v>979</v>
      </c>
      <c r="L258" s="66" t="s">
        <v>979</v>
      </c>
      <c r="M258" s="66" t="s">
        <v>33</v>
      </c>
      <c r="N258" s="66" t="s">
        <v>59</v>
      </c>
      <c r="O258" s="66" t="s">
        <v>528</v>
      </c>
      <c r="P258" s="66"/>
      <c r="Q258" s="66" t="s">
        <v>176</v>
      </c>
      <c r="R258" s="66" t="s">
        <v>166</v>
      </c>
      <c r="S258" s="66" t="s">
        <v>674</v>
      </c>
      <c r="T258" s="32">
        <v>43709</v>
      </c>
      <c r="U258" s="21">
        <v>43921</v>
      </c>
      <c r="V258" s="66">
        <v>11.003220000000001</v>
      </c>
      <c r="W258" s="66">
        <v>48.305909999999997</v>
      </c>
      <c r="X258" s="66" t="s">
        <v>187</v>
      </c>
      <c r="Y258" s="1">
        <v>90</v>
      </c>
      <c r="Z258" s="1">
        <v>90</v>
      </c>
      <c r="AA258" s="66">
        <v>15</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N/A</v>
      </c>
      <c r="BA258" s="32">
        <f t="shared" si="68"/>
        <v>43738</v>
      </c>
      <c r="BB258" s="32">
        <f t="shared" si="69"/>
        <v>43921</v>
      </c>
      <c r="BC258" s="31">
        <f t="shared" si="70"/>
        <v>2020</v>
      </c>
      <c r="BD258" s="33">
        <f t="shared" si="71"/>
        <v>44104</v>
      </c>
      <c r="BE258" s="30">
        <f t="shared" si="72"/>
        <v>90</v>
      </c>
      <c r="BF258" s="30">
        <f t="shared" si="73"/>
        <v>15</v>
      </c>
      <c r="BG258" s="30">
        <f t="shared" si="74"/>
        <v>17</v>
      </c>
      <c r="BH258" s="30">
        <f t="shared" si="75"/>
        <v>16</v>
      </c>
      <c r="BI258" s="30">
        <f t="shared" si="76"/>
        <v>29</v>
      </c>
      <c r="BJ258" s="30">
        <f t="shared" si="77"/>
        <v>29</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979</v>
      </c>
      <c r="I259" s="66" t="s">
        <v>979</v>
      </c>
      <c r="J259" s="66"/>
      <c r="K259" s="66" t="s">
        <v>979</v>
      </c>
      <c r="L259" s="66" t="s">
        <v>979</v>
      </c>
      <c r="M259" s="66" t="s">
        <v>33</v>
      </c>
      <c r="N259" s="66" t="s">
        <v>59</v>
      </c>
      <c r="O259" s="66" t="s">
        <v>527</v>
      </c>
      <c r="P259" s="66"/>
      <c r="Q259" s="66" t="s">
        <v>176</v>
      </c>
      <c r="R259" s="66" t="s">
        <v>166</v>
      </c>
      <c r="S259" s="66" t="s">
        <v>674</v>
      </c>
      <c r="T259" s="32">
        <v>43709</v>
      </c>
      <c r="U259" s="21">
        <v>43921</v>
      </c>
      <c r="V259" s="66">
        <v>9.7479899999999997</v>
      </c>
      <c r="W259" s="66">
        <v>48.819879999999998</v>
      </c>
      <c r="X259" s="66" t="s">
        <v>187</v>
      </c>
      <c r="Y259" s="1">
        <v>540</v>
      </c>
      <c r="Z259" s="1">
        <v>540</v>
      </c>
      <c r="AA259" s="66">
        <v>90</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N/A</v>
      </c>
      <c r="BA259" s="32">
        <f t="shared" si="68"/>
        <v>43738</v>
      </c>
      <c r="BB259" s="32">
        <f t="shared" si="69"/>
        <v>43921</v>
      </c>
      <c r="BC259" s="31">
        <f t="shared" si="70"/>
        <v>2020</v>
      </c>
      <c r="BD259" s="33">
        <f t="shared" si="71"/>
        <v>44104</v>
      </c>
      <c r="BE259" s="30">
        <f t="shared" si="72"/>
        <v>540</v>
      </c>
      <c r="BF259" s="30">
        <f t="shared" si="73"/>
        <v>90</v>
      </c>
      <c r="BG259" s="30">
        <f t="shared" si="74"/>
        <v>103</v>
      </c>
      <c r="BH259" s="30">
        <f t="shared" si="75"/>
        <v>97</v>
      </c>
      <c r="BI259" s="30">
        <f t="shared" si="76"/>
        <v>175</v>
      </c>
      <c r="BJ259" s="30">
        <f t="shared" si="77"/>
        <v>175</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982</v>
      </c>
      <c r="F260" s="66" t="s">
        <v>225</v>
      </c>
      <c r="G260" s="66" t="s">
        <v>174</v>
      </c>
      <c r="H260" s="66" t="s">
        <v>979</v>
      </c>
      <c r="I260" s="66" t="s">
        <v>979</v>
      </c>
      <c r="J260" s="66"/>
      <c r="K260" s="66" t="s">
        <v>979</v>
      </c>
      <c r="L260" s="66" t="s">
        <v>979</v>
      </c>
      <c r="M260" s="66" t="s">
        <v>33</v>
      </c>
      <c r="N260" s="66" t="s">
        <v>59</v>
      </c>
      <c r="O260" s="66" t="s">
        <v>527</v>
      </c>
      <c r="P260" s="66"/>
      <c r="Q260" s="66" t="s">
        <v>176</v>
      </c>
      <c r="R260" s="66" t="s">
        <v>166</v>
      </c>
      <c r="S260" s="66" t="s">
        <v>674</v>
      </c>
      <c r="T260" s="32">
        <v>43709</v>
      </c>
      <c r="U260" s="21">
        <v>43921</v>
      </c>
      <c r="V260" s="66">
        <v>9.7479899999999997</v>
      </c>
      <c r="W260" s="66">
        <v>48.819879999999998</v>
      </c>
      <c r="X260" s="66" t="s">
        <v>187</v>
      </c>
      <c r="Y260" s="1">
        <v>90</v>
      </c>
      <c r="Z260" s="1">
        <v>90</v>
      </c>
      <c r="AA260" s="66">
        <v>15</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TRIM(IF(TRIM(G260)="","N/A",PROPER(LEFT(TRIM(G260),10))))</f>
        <v>In-Kind</v>
      </c>
      <c r="AX260" s="55" t="str">
        <f>IF(TRIM(M260)="","N/A",VLOOKUP(TRIM(M260),Table2[#All],2,0))</f>
        <v>Sanaag</v>
      </c>
      <c r="AY260" s="55" t="str">
        <f>IF(TRIM(N260)="","N/A",VLOOKUP(TRIM(N260),Table4[#All],2,0))</f>
        <v>Laasqoray</v>
      </c>
      <c r="AZ260" s="55" t="str">
        <f t="shared" ref="AZ260:AZ323" si="87">IF(TRIM(P260)="","N/A",TRIM(P260))</f>
        <v>N/A</v>
      </c>
      <c r="BA260" s="32">
        <f t="shared" ref="BA260:BA323" si="88">EOMONTH(T260,0)</f>
        <v>43738</v>
      </c>
      <c r="BB260" s="32">
        <f t="shared" ref="BB260:BB323" si="89">EOMONTH(U260,0)</f>
        <v>43921</v>
      </c>
      <c r="BC260" s="31">
        <f t="shared" ref="BC260:BC323" si="90">YEAR(BB260)</f>
        <v>2020</v>
      </c>
      <c r="BD260" s="33">
        <f t="shared" ref="BD260:BD323" si="91">DATE(2020,9,30)</f>
        <v>44104</v>
      </c>
      <c r="BE260" s="30">
        <f t="shared" ref="BE260:BE323" si="92">Y260</f>
        <v>90</v>
      </c>
      <c r="BF260" s="30">
        <f t="shared" ref="BF260:BF323" si="93">AA260</f>
        <v>15</v>
      </c>
      <c r="BG260" s="30">
        <f t="shared" ref="BG260:BG323" si="94">AC260</f>
        <v>17</v>
      </c>
      <c r="BH260" s="30">
        <f t="shared" ref="BH260:BH323" si="95">AB260</f>
        <v>16</v>
      </c>
      <c r="BI260" s="30">
        <f t="shared" ref="BI260:BI323" si="96">AE260</f>
        <v>29</v>
      </c>
      <c r="BJ260" s="30">
        <f t="shared" ref="BJ260:BJ323" si="97">AE260</f>
        <v>29</v>
      </c>
      <c r="BK260" s="30">
        <v>2200000</v>
      </c>
      <c r="BL260" s="30">
        <v>1400000</v>
      </c>
      <c r="BM260" s="30" t="str">
        <f t="shared" ref="BM260:BM323" si="98">IF(ISBLANK(AH260),"Unk",AH260)</f>
        <v>yes</v>
      </c>
      <c r="BN260" s="30" t="str">
        <f t="shared" ref="BN260:BN323" si="99">IF(ISBLANK(AI260),"Unk",AI260)</f>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979</v>
      </c>
      <c r="I261" s="66" t="s">
        <v>979</v>
      </c>
      <c r="J261" s="66"/>
      <c r="K261" s="66" t="s">
        <v>979</v>
      </c>
      <c r="L261" s="66" t="s">
        <v>979</v>
      </c>
      <c r="M261" s="66" t="s">
        <v>82</v>
      </c>
      <c r="N261" s="66" t="s">
        <v>83</v>
      </c>
      <c r="O261" s="66" t="s">
        <v>1</v>
      </c>
      <c r="P261" s="66"/>
      <c r="Q261" s="66" t="s">
        <v>176</v>
      </c>
      <c r="R261" s="66" t="s">
        <v>166</v>
      </c>
      <c r="S261" s="66" t="s">
        <v>674</v>
      </c>
      <c r="T261" s="32">
        <v>43709</v>
      </c>
      <c r="U261" s="21">
        <v>43921</v>
      </c>
      <c r="V261" s="66">
        <v>3.1171799999999998</v>
      </c>
      <c r="W261" s="66">
        <v>43.646900000000002</v>
      </c>
      <c r="X261" s="66" t="s">
        <v>186</v>
      </c>
      <c r="Y261" s="1">
        <v>360</v>
      </c>
      <c r="Z261" s="1">
        <v>360</v>
      </c>
      <c r="AA261" s="66">
        <v>60</v>
      </c>
      <c r="AB261" s="66">
        <v>54</v>
      </c>
      <c r="AC261" s="66">
        <v>58</v>
      </c>
      <c r="AD261" s="66">
        <v>119</v>
      </c>
      <c r="AE261" s="66">
        <v>129</v>
      </c>
      <c r="AF261" s="66" t="s">
        <v>192</v>
      </c>
      <c r="AG261" s="26" t="s">
        <v>812</v>
      </c>
      <c r="AH261" s="26" t="s">
        <v>201</v>
      </c>
      <c r="AI261" s="26" t="s">
        <v>202</v>
      </c>
      <c r="AJ261" s="16" t="s">
        <v>809</v>
      </c>
      <c r="AK261" s="16" t="s">
        <v>534</v>
      </c>
      <c r="AL261" s="16" t="s">
        <v>979</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N/A</v>
      </c>
      <c r="BA261" s="32">
        <f t="shared" si="88"/>
        <v>43738</v>
      </c>
      <c r="BB261" s="32">
        <f t="shared" si="89"/>
        <v>43921</v>
      </c>
      <c r="BC261" s="31">
        <f t="shared" si="90"/>
        <v>2020</v>
      </c>
      <c r="BD261" s="33">
        <f t="shared" si="91"/>
        <v>44104</v>
      </c>
      <c r="BE261" s="30">
        <f t="shared" si="92"/>
        <v>360</v>
      </c>
      <c r="BF261" s="30">
        <f t="shared" si="93"/>
        <v>60</v>
      </c>
      <c r="BG261" s="30">
        <f t="shared" si="94"/>
        <v>58</v>
      </c>
      <c r="BH261" s="30">
        <f t="shared" si="95"/>
        <v>54</v>
      </c>
      <c r="BI261" s="30">
        <f t="shared" si="96"/>
        <v>129</v>
      </c>
      <c r="BJ261" s="30">
        <f t="shared" si="97"/>
        <v>129</v>
      </c>
      <c r="BK261" s="30">
        <v>2200000</v>
      </c>
      <c r="BL261" s="30">
        <v>1400000</v>
      </c>
      <c r="BM261" s="30" t="str">
        <f t="shared" si="98"/>
        <v>No</v>
      </c>
      <c r="BN261" s="30" t="str">
        <f t="shared" si="99"/>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979</v>
      </c>
      <c r="I262" s="66" t="s">
        <v>979</v>
      </c>
      <c r="J262" s="66"/>
      <c r="K262" s="66" t="s">
        <v>979</v>
      </c>
      <c r="L262" s="66" t="s">
        <v>979</v>
      </c>
      <c r="M262" s="66" t="s">
        <v>82</v>
      </c>
      <c r="N262" s="66" t="s">
        <v>83</v>
      </c>
      <c r="O262" s="66" t="s">
        <v>1</v>
      </c>
      <c r="P262" s="66"/>
      <c r="Q262" s="66" t="s">
        <v>176</v>
      </c>
      <c r="R262" s="66" t="s">
        <v>166</v>
      </c>
      <c r="S262" s="66" t="s">
        <v>674</v>
      </c>
      <c r="T262" s="32">
        <v>43709</v>
      </c>
      <c r="U262" s="21">
        <v>43921</v>
      </c>
      <c r="V262" s="66">
        <v>3.1171799999999998</v>
      </c>
      <c r="W262" s="66">
        <v>43.646900000000002</v>
      </c>
      <c r="X262" s="66" t="s">
        <v>186</v>
      </c>
      <c r="Y262" s="1">
        <v>360</v>
      </c>
      <c r="Z262" s="1">
        <v>360</v>
      </c>
      <c r="AA262" s="66">
        <v>60</v>
      </c>
      <c r="AB262" s="66">
        <v>54</v>
      </c>
      <c r="AC262" s="66">
        <v>58</v>
      </c>
      <c r="AD262" s="66">
        <v>119</v>
      </c>
      <c r="AE262" s="66">
        <v>129</v>
      </c>
      <c r="AF262" s="66" t="s">
        <v>192</v>
      </c>
      <c r="AG262" s="26" t="s">
        <v>813</v>
      </c>
      <c r="AH262" s="26" t="s">
        <v>201</v>
      </c>
      <c r="AI262" s="26" t="s">
        <v>202</v>
      </c>
      <c r="AJ262" s="16" t="s">
        <v>809</v>
      </c>
      <c r="AK262" s="16" t="s">
        <v>534</v>
      </c>
      <c r="AL262" s="16" t="s">
        <v>979</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N/A</v>
      </c>
      <c r="BA262" s="32">
        <f t="shared" si="88"/>
        <v>43738</v>
      </c>
      <c r="BB262" s="32">
        <f t="shared" si="89"/>
        <v>43921</v>
      </c>
      <c r="BC262" s="31">
        <f t="shared" si="90"/>
        <v>2020</v>
      </c>
      <c r="BD262" s="33">
        <f t="shared" si="91"/>
        <v>44104</v>
      </c>
      <c r="BE262" s="30">
        <f t="shared" si="92"/>
        <v>360</v>
      </c>
      <c r="BF262" s="30">
        <f t="shared" si="93"/>
        <v>60</v>
      </c>
      <c r="BG262" s="30">
        <f t="shared" si="94"/>
        <v>58</v>
      </c>
      <c r="BH262" s="30">
        <f t="shared" si="95"/>
        <v>54</v>
      </c>
      <c r="BI262" s="30">
        <f t="shared" si="96"/>
        <v>129</v>
      </c>
      <c r="BJ262" s="30">
        <f t="shared" si="97"/>
        <v>129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979</v>
      </c>
      <c r="I263" s="66" t="s">
        <v>979</v>
      </c>
      <c r="J263" s="66"/>
      <c r="K263" s="66" t="s">
        <v>979</v>
      </c>
      <c r="L263" s="66" t="s">
        <v>979</v>
      </c>
      <c r="M263" s="66" t="s">
        <v>82</v>
      </c>
      <c r="N263" s="66" t="s">
        <v>83</v>
      </c>
      <c r="O263" s="66" t="s">
        <v>1</v>
      </c>
      <c r="P263" s="66"/>
      <c r="Q263" s="66" t="s">
        <v>176</v>
      </c>
      <c r="R263" s="66" t="s">
        <v>166</v>
      </c>
      <c r="S263" s="66" t="s">
        <v>674</v>
      </c>
      <c r="T263" s="32">
        <v>43709</v>
      </c>
      <c r="U263" s="21">
        <v>43921</v>
      </c>
      <c r="V263" s="66">
        <v>3.1171799999999998</v>
      </c>
      <c r="W263" s="66">
        <v>43.646900000000002</v>
      </c>
      <c r="X263" s="66" t="s">
        <v>186</v>
      </c>
      <c r="Y263" s="1">
        <v>450</v>
      </c>
      <c r="Z263" s="1">
        <v>450</v>
      </c>
      <c r="AA263" s="66">
        <v>75</v>
      </c>
      <c r="AB263" s="66">
        <v>67</v>
      </c>
      <c r="AC263" s="66">
        <v>73</v>
      </c>
      <c r="AD263" s="66">
        <v>148</v>
      </c>
      <c r="AE263" s="66">
        <v>162</v>
      </c>
      <c r="AF263" s="66" t="s">
        <v>192</v>
      </c>
      <c r="AG263" s="26" t="s">
        <v>815</v>
      </c>
      <c r="AH263" s="26" t="s">
        <v>201</v>
      </c>
      <c r="AI263" s="26" t="s">
        <v>202</v>
      </c>
      <c r="AJ263" s="16" t="s">
        <v>809</v>
      </c>
      <c r="AK263" s="16" t="s">
        <v>534</v>
      </c>
      <c r="AL263" s="16" t="s">
        <v>979</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N/A</v>
      </c>
      <c r="BA263" s="32">
        <f t="shared" si="88"/>
        <v>43738</v>
      </c>
      <c r="BB263" s="32">
        <f t="shared" si="89"/>
        <v>43921</v>
      </c>
      <c r="BC263" s="31">
        <f t="shared" si="90"/>
        <v>2020</v>
      </c>
      <c r="BD263" s="33">
        <f t="shared" si="91"/>
        <v>44104</v>
      </c>
      <c r="BE263" s="30">
        <f t="shared" si="92"/>
        <v>450</v>
      </c>
      <c r="BF263" s="30">
        <f t="shared" si="93"/>
        <v>75</v>
      </c>
      <c r="BG263" s="30">
        <f t="shared" si="94"/>
        <v>73</v>
      </c>
      <c r="BH263" s="30">
        <f t="shared" si="95"/>
        <v>67</v>
      </c>
      <c r="BI263" s="30">
        <f t="shared" si="96"/>
        <v>162</v>
      </c>
      <c r="BJ263" s="30">
        <f t="shared" si="97"/>
        <v>162</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982</v>
      </c>
      <c r="F264" s="66" t="s">
        <v>225</v>
      </c>
      <c r="G264" s="66" t="s">
        <v>174</v>
      </c>
      <c r="H264" s="66" t="s">
        <v>979</v>
      </c>
      <c r="I264" s="66" t="s">
        <v>979</v>
      </c>
      <c r="J264" s="66"/>
      <c r="K264" s="66" t="s">
        <v>979</v>
      </c>
      <c r="L264" s="66" t="s">
        <v>979</v>
      </c>
      <c r="M264" s="66" t="s">
        <v>82</v>
      </c>
      <c r="N264" s="66" t="s">
        <v>83</v>
      </c>
      <c r="O264" s="66" t="s">
        <v>679</v>
      </c>
      <c r="P264" s="66"/>
      <c r="Q264" s="66" t="s">
        <v>176</v>
      </c>
      <c r="R264" s="66" t="s">
        <v>166</v>
      </c>
      <c r="S264" s="66" t="s">
        <v>787</v>
      </c>
      <c r="T264" s="32">
        <v>43709</v>
      </c>
      <c r="U264" s="21">
        <v>43881</v>
      </c>
      <c r="V264" s="66">
        <v>3.46834</v>
      </c>
      <c r="W264" s="66">
        <v>43.576259999999998</v>
      </c>
      <c r="X264" s="66" t="s">
        <v>186</v>
      </c>
      <c r="Y264" s="1">
        <v>180</v>
      </c>
      <c r="Z264" s="1">
        <v>180</v>
      </c>
      <c r="AA264" s="66">
        <v>30</v>
      </c>
      <c r="AB264" s="66">
        <v>27</v>
      </c>
      <c r="AC264" s="66">
        <v>29</v>
      </c>
      <c r="AD264" s="66">
        <v>59</v>
      </c>
      <c r="AE264" s="66">
        <v>65</v>
      </c>
      <c r="AF264" s="66" t="s">
        <v>192</v>
      </c>
      <c r="AG264" s="26" t="s">
        <v>983</v>
      </c>
      <c r="AH264" s="26" t="s">
        <v>201</v>
      </c>
      <c r="AI264" s="26" t="s">
        <v>789</v>
      </c>
      <c r="AJ264" s="16" t="s">
        <v>809</v>
      </c>
      <c r="AK264" s="16" t="s">
        <v>981</v>
      </c>
      <c r="AL264" s="16" t="s">
        <v>979</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N/A</v>
      </c>
      <c r="BA264" s="32">
        <f t="shared" si="88"/>
        <v>43738</v>
      </c>
      <c r="BB264" s="32">
        <f t="shared" si="89"/>
        <v>43890</v>
      </c>
      <c r="BC264" s="31">
        <f t="shared" si="90"/>
        <v>2020</v>
      </c>
      <c r="BD264" s="33">
        <f t="shared" si="91"/>
        <v>44104</v>
      </c>
      <c r="BE264" s="30">
        <f t="shared" si="92"/>
        <v>180</v>
      </c>
      <c r="BF264" s="30">
        <f t="shared" si="93"/>
        <v>30</v>
      </c>
      <c r="BG264" s="30">
        <f t="shared" si="94"/>
        <v>29</v>
      </c>
      <c r="BH264" s="30">
        <f t="shared" si="95"/>
        <v>27</v>
      </c>
      <c r="BI264" s="30">
        <f t="shared" si="96"/>
        <v>65</v>
      </c>
      <c r="BJ264" s="30">
        <f t="shared" si="97"/>
        <v>65</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979</v>
      </c>
      <c r="I265" s="66" t="s">
        <v>979</v>
      </c>
      <c r="J265" s="66"/>
      <c r="K265" s="66" t="s">
        <v>979</v>
      </c>
      <c r="L265" s="66" t="s">
        <v>979</v>
      </c>
      <c r="M265" s="66" t="s">
        <v>82</v>
      </c>
      <c r="N265" s="66" t="s">
        <v>83</v>
      </c>
      <c r="O265" s="66" t="s">
        <v>679</v>
      </c>
      <c r="P265" s="66"/>
      <c r="Q265" s="66" t="s">
        <v>176</v>
      </c>
      <c r="R265" s="66" t="s">
        <v>166</v>
      </c>
      <c r="S265" s="66" t="s">
        <v>674</v>
      </c>
      <c r="T265" s="32">
        <v>43709</v>
      </c>
      <c r="U265" s="21">
        <v>43921</v>
      </c>
      <c r="V265" s="66">
        <v>3.46834</v>
      </c>
      <c r="W265" s="66">
        <v>43.576259999999998</v>
      </c>
      <c r="X265" s="66" t="s">
        <v>186</v>
      </c>
      <c r="Y265" s="1">
        <v>360</v>
      </c>
      <c r="Z265" s="1">
        <v>360</v>
      </c>
      <c r="AA265" s="66">
        <v>60</v>
      </c>
      <c r="AB265" s="66">
        <v>54</v>
      </c>
      <c r="AC265" s="66">
        <v>58</v>
      </c>
      <c r="AD265" s="66">
        <v>119</v>
      </c>
      <c r="AE265" s="66">
        <v>129</v>
      </c>
      <c r="AF265" s="66" t="s">
        <v>192</v>
      </c>
      <c r="AG265" s="26" t="s">
        <v>814</v>
      </c>
      <c r="AH265" s="26" t="s">
        <v>201</v>
      </c>
      <c r="AI265" s="26" t="s">
        <v>202</v>
      </c>
      <c r="AJ265" s="16" t="s">
        <v>809</v>
      </c>
      <c r="AK265" s="16" t="s">
        <v>534</v>
      </c>
      <c r="AL265" s="16" t="s">
        <v>979</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N/A</v>
      </c>
      <c r="BA265" s="32">
        <f t="shared" si="88"/>
        <v>43738</v>
      </c>
      <c r="BB265" s="32">
        <f t="shared" si="89"/>
        <v>43921</v>
      </c>
      <c r="BC265" s="31">
        <f t="shared" si="90"/>
        <v>2020</v>
      </c>
      <c r="BD265" s="33">
        <f t="shared" si="91"/>
        <v>44104</v>
      </c>
      <c r="BE265" s="30">
        <f t="shared" si="92"/>
        <v>360</v>
      </c>
      <c r="BF265" s="30">
        <f t="shared" si="93"/>
        <v>60</v>
      </c>
      <c r="BG265" s="30">
        <f t="shared" si="94"/>
        <v>58</v>
      </c>
      <c r="BH265" s="30">
        <f t="shared" si="95"/>
        <v>54</v>
      </c>
      <c r="BI265" s="30">
        <f t="shared" si="96"/>
        <v>129</v>
      </c>
      <c r="BJ265" s="30">
        <f t="shared" si="97"/>
        <v>129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978</v>
      </c>
      <c r="F266" s="66" t="s">
        <v>225</v>
      </c>
      <c r="G266" s="66" t="s">
        <v>174</v>
      </c>
      <c r="H266" s="66" t="s">
        <v>979</v>
      </c>
      <c r="I266" s="66" t="s">
        <v>979</v>
      </c>
      <c r="J266" s="66"/>
      <c r="K266" s="66" t="s">
        <v>979</v>
      </c>
      <c r="L266" s="66" t="s">
        <v>979</v>
      </c>
      <c r="M266" s="66" t="s">
        <v>82</v>
      </c>
      <c r="N266" s="66" t="s">
        <v>83</v>
      </c>
      <c r="O266" s="66" t="s">
        <v>679</v>
      </c>
      <c r="P266" s="66"/>
      <c r="Q266" s="66" t="s">
        <v>176</v>
      </c>
      <c r="R266" s="66" t="s">
        <v>166</v>
      </c>
      <c r="S266" s="66" t="s">
        <v>674</v>
      </c>
      <c r="T266" s="32">
        <v>43709</v>
      </c>
      <c r="U266" s="21">
        <v>43921</v>
      </c>
      <c r="V266" s="66">
        <v>3.46834</v>
      </c>
      <c r="W266" s="66">
        <v>43.576259999999998</v>
      </c>
      <c r="X266" s="66" t="s">
        <v>186</v>
      </c>
      <c r="Y266" s="1">
        <v>180</v>
      </c>
      <c r="Z266" s="1">
        <v>180</v>
      </c>
      <c r="AA266" s="66">
        <v>30</v>
      </c>
      <c r="AB266" s="66">
        <v>27</v>
      </c>
      <c r="AC266" s="66">
        <v>29</v>
      </c>
      <c r="AD266" s="66">
        <v>59</v>
      </c>
      <c r="AE266" s="66">
        <v>65</v>
      </c>
      <c r="AF266" s="66" t="s">
        <v>192</v>
      </c>
      <c r="AG266" s="26" t="s">
        <v>980</v>
      </c>
      <c r="AH266" s="26" t="s">
        <v>202</v>
      </c>
      <c r="AI266" s="26" t="s">
        <v>202</v>
      </c>
      <c r="AJ266" s="16" t="s">
        <v>809</v>
      </c>
      <c r="AK266" s="16" t="s">
        <v>981</v>
      </c>
      <c r="AL266" s="16" t="s">
        <v>979</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N/A</v>
      </c>
      <c r="BA266" s="32">
        <f t="shared" si="88"/>
        <v>43738</v>
      </c>
      <c r="BB266" s="32">
        <f t="shared" si="89"/>
        <v>43921</v>
      </c>
      <c r="BC266" s="31">
        <f t="shared" si="90"/>
        <v>2020</v>
      </c>
      <c r="BD266" s="33">
        <f t="shared" si="91"/>
        <v>44104</v>
      </c>
      <c r="BE266" s="30">
        <f t="shared" si="92"/>
        <v>180</v>
      </c>
      <c r="BF266" s="30">
        <f t="shared" si="93"/>
        <v>30</v>
      </c>
      <c r="BG266" s="30">
        <f t="shared" si="94"/>
        <v>29</v>
      </c>
      <c r="BH266" s="30">
        <f t="shared" si="95"/>
        <v>27</v>
      </c>
      <c r="BI266" s="30">
        <f t="shared" si="96"/>
        <v>65</v>
      </c>
      <c r="BJ266" s="30">
        <f t="shared" si="97"/>
        <v>65</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979</v>
      </c>
      <c r="I267" s="66" t="s">
        <v>979</v>
      </c>
      <c r="J267" s="66"/>
      <c r="K267" s="66" t="s">
        <v>979</v>
      </c>
      <c r="L267" s="66" t="s">
        <v>979</v>
      </c>
      <c r="M267" s="66" t="s">
        <v>82</v>
      </c>
      <c r="N267" s="66" t="s">
        <v>83</v>
      </c>
      <c r="O267" s="66" t="s">
        <v>612</v>
      </c>
      <c r="P267" s="66"/>
      <c r="Q267" s="66" t="s">
        <v>176</v>
      </c>
      <c r="R267" s="66" t="s">
        <v>166</v>
      </c>
      <c r="S267" s="66" t="s">
        <v>674</v>
      </c>
      <c r="T267" s="32">
        <v>43709</v>
      </c>
      <c r="U267" s="21">
        <v>43921</v>
      </c>
      <c r="V267" s="66">
        <v>2.9673400000000001</v>
      </c>
      <c r="W267" s="66">
        <v>43.338130999999997</v>
      </c>
      <c r="X267" s="66" t="s">
        <v>186</v>
      </c>
      <c r="Y267" s="1">
        <v>420</v>
      </c>
      <c r="Z267" s="1">
        <v>420</v>
      </c>
      <c r="AA267" s="66">
        <v>70</v>
      </c>
      <c r="AB267" s="66">
        <v>62</v>
      </c>
      <c r="AC267" s="66">
        <v>68</v>
      </c>
      <c r="AD267" s="66">
        <v>139</v>
      </c>
      <c r="AE267" s="66">
        <v>151</v>
      </c>
      <c r="AF267" s="66" t="s">
        <v>192</v>
      </c>
      <c r="AG267" s="26" t="s">
        <v>812</v>
      </c>
      <c r="AH267" s="26" t="s">
        <v>201</v>
      </c>
      <c r="AI267" s="26" t="s">
        <v>202</v>
      </c>
      <c r="AJ267" s="16" t="s">
        <v>809</v>
      </c>
      <c r="AK267" s="16" t="s">
        <v>534</v>
      </c>
      <c r="AL267" s="16" t="s">
        <v>979</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N/A</v>
      </c>
      <c r="BA267" s="32">
        <f t="shared" si="88"/>
        <v>43738</v>
      </c>
      <c r="BB267" s="32">
        <f t="shared" si="89"/>
        <v>43921</v>
      </c>
      <c r="BC267" s="31">
        <f t="shared" si="90"/>
        <v>2020</v>
      </c>
      <c r="BD267" s="33">
        <f t="shared" si="91"/>
        <v>44104</v>
      </c>
      <c r="BE267" s="30">
        <f t="shared" si="92"/>
        <v>420</v>
      </c>
      <c r="BF267" s="30">
        <f t="shared" si="93"/>
        <v>70</v>
      </c>
      <c r="BG267" s="30">
        <f t="shared" si="94"/>
        <v>68</v>
      </c>
      <c r="BH267" s="30">
        <f t="shared" si="95"/>
        <v>62</v>
      </c>
      <c r="BI267" s="30">
        <f t="shared" si="96"/>
        <v>151</v>
      </c>
      <c r="BJ267" s="30">
        <f t="shared" si="97"/>
        <v>151</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979</v>
      </c>
      <c r="I268" s="66" t="s">
        <v>979</v>
      </c>
      <c r="J268" s="66"/>
      <c r="K268" s="66" t="s">
        <v>979</v>
      </c>
      <c r="L268" s="66" t="s">
        <v>979</v>
      </c>
      <c r="M268" s="66" t="s">
        <v>82</v>
      </c>
      <c r="N268" s="66" t="s">
        <v>83</v>
      </c>
      <c r="O268" s="66" t="s">
        <v>612</v>
      </c>
      <c r="P268" s="66"/>
      <c r="Q268" s="66" t="s">
        <v>176</v>
      </c>
      <c r="R268" s="66" t="s">
        <v>166</v>
      </c>
      <c r="S268" s="66" t="s">
        <v>674</v>
      </c>
      <c r="T268" s="32">
        <v>43709</v>
      </c>
      <c r="U268" s="21">
        <v>43921</v>
      </c>
      <c r="V268" s="66">
        <v>2.9673400000000001</v>
      </c>
      <c r="W268" s="66">
        <v>43.338130999999997</v>
      </c>
      <c r="X268" s="66" t="s">
        <v>186</v>
      </c>
      <c r="Y268" s="1">
        <v>420</v>
      </c>
      <c r="Z268" s="1">
        <v>420</v>
      </c>
      <c r="AA268" s="66">
        <v>70</v>
      </c>
      <c r="AB268" s="66">
        <v>62</v>
      </c>
      <c r="AC268" s="66">
        <v>68</v>
      </c>
      <c r="AD268" s="66">
        <v>139</v>
      </c>
      <c r="AE268" s="66">
        <v>151</v>
      </c>
      <c r="AF268" s="66" t="s">
        <v>192</v>
      </c>
      <c r="AG268" s="26" t="s">
        <v>813</v>
      </c>
      <c r="AH268" s="26" t="s">
        <v>201</v>
      </c>
      <c r="AI268" s="26" t="s">
        <v>202</v>
      </c>
      <c r="AJ268" s="16" t="s">
        <v>809</v>
      </c>
      <c r="AK268" s="16" t="s">
        <v>534</v>
      </c>
      <c r="AL268" s="16" t="s">
        <v>979</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N/A</v>
      </c>
      <c r="BA268" s="32">
        <f t="shared" si="88"/>
        <v>43738</v>
      </c>
      <c r="BB268" s="32">
        <f t="shared" si="89"/>
        <v>43921</v>
      </c>
      <c r="BC268" s="31">
        <f t="shared" si="90"/>
        <v>2020</v>
      </c>
      <c r="BD268" s="33">
        <f t="shared" si="91"/>
        <v>44104</v>
      </c>
      <c r="BE268" s="30">
        <f t="shared" si="92"/>
        <v>420</v>
      </c>
      <c r="BF268" s="30">
        <f t="shared" si="93"/>
        <v>70</v>
      </c>
      <c r="BG268" s="30">
        <f t="shared" si="94"/>
        <v>68</v>
      </c>
      <c r="BH268" s="30">
        <f t="shared" si="95"/>
        <v>62</v>
      </c>
      <c r="BI268" s="30">
        <f t="shared" si="96"/>
        <v>151</v>
      </c>
      <c r="BJ268" s="30">
        <f t="shared" si="97"/>
        <v>151</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979</v>
      </c>
      <c r="I269" s="66" t="s">
        <v>979</v>
      </c>
      <c r="J269" s="66"/>
      <c r="K269" s="66" t="s">
        <v>979</v>
      </c>
      <c r="L269" s="66" t="s">
        <v>979</v>
      </c>
      <c r="M269" s="66" t="s">
        <v>33</v>
      </c>
      <c r="N269" s="66" t="s">
        <v>59</v>
      </c>
      <c r="O269" s="66" t="s">
        <v>528</v>
      </c>
      <c r="P269" s="66"/>
      <c r="Q269" s="66" t="s">
        <v>114</v>
      </c>
      <c r="R269" s="66" t="s">
        <v>166</v>
      </c>
      <c r="S269" s="66" t="s">
        <v>674</v>
      </c>
      <c r="T269" s="32">
        <v>43709</v>
      </c>
      <c r="U269" s="21">
        <v>43921</v>
      </c>
      <c r="V269" s="66">
        <v>11.003220000000001</v>
      </c>
      <c r="W269" s="66">
        <v>48.305909999999997</v>
      </c>
      <c r="X269" s="66" t="s">
        <v>187</v>
      </c>
      <c r="Y269" s="1">
        <v>150</v>
      </c>
      <c r="Z269" s="1">
        <v>150</v>
      </c>
      <c r="AA269" s="66">
        <v>25</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N/A</v>
      </c>
      <c r="BA269" s="32">
        <f t="shared" si="88"/>
        <v>43738</v>
      </c>
      <c r="BB269" s="32">
        <f t="shared" si="89"/>
        <v>43921</v>
      </c>
      <c r="BC269" s="31">
        <f t="shared" si="90"/>
        <v>2020</v>
      </c>
      <c r="BD269" s="33">
        <f t="shared" si="91"/>
        <v>44104</v>
      </c>
      <c r="BE269" s="30">
        <f t="shared" si="92"/>
        <v>150</v>
      </c>
      <c r="BF269" s="30">
        <f t="shared" si="93"/>
        <v>25</v>
      </c>
      <c r="BG269" s="30">
        <f t="shared" si="94"/>
        <v>28</v>
      </c>
      <c r="BH269" s="30">
        <f t="shared" si="95"/>
        <v>27</v>
      </c>
      <c r="BI269" s="30">
        <f t="shared" si="96"/>
        <v>49</v>
      </c>
      <c r="BJ269" s="30">
        <f t="shared" si="97"/>
        <v>49</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982</v>
      </c>
      <c r="F270" s="66" t="s">
        <v>225</v>
      </c>
      <c r="G270" s="66" t="s">
        <v>174</v>
      </c>
      <c r="H270" s="66" t="s">
        <v>979</v>
      </c>
      <c r="I270" s="66" t="s">
        <v>979</v>
      </c>
      <c r="J270" s="66"/>
      <c r="K270" s="66" t="s">
        <v>979</v>
      </c>
      <c r="L270" s="66" t="s">
        <v>979</v>
      </c>
      <c r="M270" s="66" t="s">
        <v>33</v>
      </c>
      <c r="N270" s="66" t="s">
        <v>59</v>
      </c>
      <c r="O270" s="66" t="s">
        <v>528</v>
      </c>
      <c r="P270" s="66"/>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N/A</v>
      </c>
      <c r="BA270" s="32">
        <f t="shared" si="88"/>
        <v>43738</v>
      </c>
      <c r="BB270" s="32">
        <f t="shared" si="89"/>
        <v>43921</v>
      </c>
      <c r="BC270" s="31">
        <f t="shared" si="90"/>
        <v>2020</v>
      </c>
      <c r="BD270" s="33">
        <f t="shared" si="91"/>
        <v>44104</v>
      </c>
      <c r="BE270" s="30">
        <f t="shared" si="92"/>
        <v>30</v>
      </c>
      <c r="BF270" s="30">
        <f t="shared" si="93"/>
        <v>5</v>
      </c>
      <c r="BG270" s="30">
        <f t="shared" si="94"/>
        <v>6</v>
      </c>
      <c r="BH270" s="30">
        <f t="shared" si="95"/>
        <v>5</v>
      </c>
      <c r="BI270" s="30">
        <f t="shared" si="96"/>
        <v>10</v>
      </c>
      <c r="BJ270" s="30">
        <f t="shared" si="97"/>
        <v>10</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979</v>
      </c>
      <c r="I271" s="66" t="s">
        <v>979</v>
      </c>
      <c r="J271" s="66"/>
      <c r="K271" s="66" t="s">
        <v>979</v>
      </c>
      <c r="L271" s="66" t="s">
        <v>979</v>
      </c>
      <c r="M271" s="66" t="s">
        <v>33</v>
      </c>
      <c r="N271" s="66" t="s">
        <v>59</v>
      </c>
      <c r="O271" s="66" t="s">
        <v>528</v>
      </c>
      <c r="P271" s="66"/>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N/A</v>
      </c>
      <c r="BA271" s="32">
        <f t="shared" si="88"/>
        <v>43738</v>
      </c>
      <c r="BB271" s="32">
        <f t="shared" si="89"/>
        <v>43921</v>
      </c>
      <c r="BC271" s="31">
        <f t="shared" si="90"/>
        <v>2020</v>
      </c>
      <c r="BD271" s="33">
        <f t="shared" si="91"/>
        <v>44104</v>
      </c>
      <c r="BE271" s="30">
        <f t="shared" si="92"/>
        <v>30</v>
      </c>
      <c r="BF271" s="30">
        <f t="shared" si="93"/>
        <v>5</v>
      </c>
      <c r="BG271" s="30">
        <f t="shared" si="94"/>
        <v>6</v>
      </c>
      <c r="BH271" s="30">
        <f t="shared" si="95"/>
        <v>5</v>
      </c>
      <c r="BI271" s="30">
        <f t="shared" si="96"/>
        <v>10</v>
      </c>
      <c r="BJ271" s="30">
        <f t="shared" si="97"/>
        <v>10</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982</v>
      </c>
      <c r="F272" s="66" t="s">
        <v>225</v>
      </c>
      <c r="G272" s="66" t="s">
        <v>174</v>
      </c>
      <c r="H272" s="66" t="s">
        <v>979</v>
      </c>
      <c r="I272" s="66" t="s">
        <v>979</v>
      </c>
      <c r="J272" s="66"/>
      <c r="K272" s="66" t="s">
        <v>979</v>
      </c>
      <c r="L272" s="66" t="s">
        <v>979</v>
      </c>
      <c r="M272" s="66" t="s">
        <v>82</v>
      </c>
      <c r="N272" s="66" t="s">
        <v>83</v>
      </c>
      <c r="O272" s="66" t="s">
        <v>1</v>
      </c>
      <c r="P272" s="66"/>
      <c r="Q272" s="66" t="s">
        <v>176</v>
      </c>
      <c r="R272" s="66" t="s">
        <v>166</v>
      </c>
      <c r="S272" s="66" t="s">
        <v>787</v>
      </c>
      <c r="T272" s="32">
        <v>43709</v>
      </c>
      <c r="U272" s="21">
        <v>43881</v>
      </c>
      <c r="V272" s="66">
        <v>3.1171799999999998</v>
      </c>
      <c r="W272" s="66">
        <v>43.646900000000002</v>
      </c>
      <c r="X272" s="66" t="s">
        <v>186</v>
      </c>
      <c r="Y272" s="1">
        <v>360</v>
      </c>
      <c r="Z272" s="1">
        <v>360</v>
      </c>
      <c r="AA272" s="66">
        <v>60</v>
      </c>
      <c r="AB272" s="66">
        <v>54</v>
      </c>
      <c r="AC272" s="66">
        <v>58</v>
      </c>
      <c r="AD272" s="66">
        <v>119</v>
      </c>
      <c r="AE272" s="66">
        <v>129</v>
      </c>
      <c r="AF272" s="66" t="s">
        <v>192</v>
      </c>
      <c r="AG272" s="26" t="s">
        <v>983</v>
      </c>
      <c r="AH272" s="26" t="s">
        <v>201</v>
      </c>
      <c r="AI272" s="26" t="s">
        <v>789</v>
      </c>
      <c r="AJ272" s="16" t="s">
        <v>809</v>
      </c>
      <c r="AK272" s="16" t="s">
        <v>981</v>
      </c>
      <c r="AL272" s="16" t="s">
        <v>979</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N/A</v>
      </c>
      <c r="BA272" s="32">
        <f t="shared" si="88"/>
        <v>43738</v>
      </c>
      <c r="BB272" s="32">
        <f t="shared" si="89"/>
        <v>43890</v>
      </c>
      <c r="BC272" s="31">
        <f t="shared" si="90"/>
        <v>2020</v>
      </c>
      <c r="BD272" s="33">
        <f t="shared" si="91"/>
        <v>44104</v>
      </c>
      <c r="BE272" s="30">
        <f t="shared" si="92"/>
        <v>360</v>
      </c>
      <c r="BF272" s="30">
        <f t="shared" si="93"/>
        <v>60</v>
      </c>
      <c r="BG272" s="30">
        <f t="shared" si="94"/>
        <v>58</v>
      </c>
      <c r="BH272" s="30">
        <f t="shared" si="95"/>
        <v>54</v>
      </c>
      <c r="BI272" s="30">
        <f t="shared" si="96"/>
        <v>129</v>
      </c>
      <c r="BJ272" s="30">
        <f t="shared" si="97"/>
        <v>129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978</v>
      </c>
      <c r="F273" s="66" t="s">
        <v>225</v>
      </c>
      <c r="G273" s="66" t="s">
        <v>174</v>
      </c>
      <c r="H273" s="66" t="s">
        <v>979</v>
      </c>
      <c r="I273" s="66" t="s">
        <v>979</v>
      </c>
      <c r="J273" s="66"/>
      <c r="K273" s="66" t="s">
        <v>979</v>
      </c>
      <c r="L273" s="66" t="s">
        <v>979</v>
      </c>
      <c r="M273" s="66" t="s">
        <v>82</v>
      </c>
      <c r="N273" s="66" t="s">
        <v>83</v>
      </c>
      <c r="O273" s="66" t="s">
        <v>1</v>
      </c>
      <c r="P273" s="66"/>
      <c r="Q273" s="66" t="s">
        <v>176</v>
      </c>
      <c r="R273" s="66" t="s">
        <v>166</v>
      </c>
      <c r="S273" s="66" t="s">
        <v>674</v>
      </c>
      <c r="T273" s="32">
        <v>43709</v>
      </c>
      <c r="U273" s="21">
        <v>43921</v>
      </c>
      <c r="V273" s="66">
        <v>3.1171799999999998</v>
      </c>
      <c r="W273" s="66">
        <v>43.646900000000002</v>
      </c>
      <c r="X273" s="66" t="s">
        <v>186</v>
      </c>
      <c r="Y273" s="1">
        <v>360</v>
      </c>
      <c r="Z273" s="1">
        <v>360</v>
      </c>
      <c r="AA273" s="66">
        <v>60</v>
      </c>
      <c r="AB273" s="66">
        <v>54</v>
      </c>
      <c r="AC273" s="66">
        <v>58</v>
      </c>
      <c r="AD273" s="66">
        <v>119</v>
      </c>
      <c r="AE273" s="66">
        <v>129</v>
      </c>
      <c r="AF273" s="66" t="s">
        <v>192</v>
      </c>
      <c r="AG273" s="26" t="s">
        <v>980</v>
      </c>
      <c r="AH273" s="26" t="s">
        <v>202</v>
      </c>
      <c r="AI273" s="26" t="s">
        <v>202</v>
      </c>
      <c r="AJ273" s="16" t="s">
        <v>809</v>
      </c>
      <c r="AK273" s="16" t="s">
        <v>981</v>
      </c>
      <c r="AL273" s="16" t="s">
        <v>979</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N/A</v>
      </c>
      <c r="BA273" s="32">
        <f t="shared" si="88"/>
        <v>43738</v>
      </c>
      <c r="BB273" s="32">
        <f t="shared" si="89"/>
        <v>43921</v>
      </c>
      <c r="BC273" s="31">
        <f t="shared" si="90"/>
        <v>2020</v>
      </c>
      <c r="BD273" s="33">
        <f t="shared" si="91"/>
        <v>44104</v>
      </c>
      <c r="BE273" s="30">
        <f t="shared" si="92"/>
        <v>360</v>
      </c>
      <c r="BF273" s="30">
        <f t="shared" si="93"/>
        <v>60</v>
      </c>
      <c r="BG273" s="30">
        <f t="shared" si="94"/>
        <v>58</v>
      </c>
      <c r="BH273" s="30">
        <f t="shared" si="95"/>
        <v>54</v>
      </c>
      <c r="BI273" s="30">
        <f t="shared" si="96"/>
        <v>129</v>
      </c>
      <c r="BJ273" s="30">
        <f t="shared" si="97"/>
        <v>129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979</v>
      </c>
      <c r="I274" s="66" t="s">
        <v>979</v>
      </c>
      <c r="J274" s="66"/>
      <c r="K274" s="66" t="s">
        <v>979</v>
      </c>
      <c r="L274" s="66" t="s">
        <v>979</v>
      </c>
      <c r="M274" s="66" t="s">
        <v>33</v>
      </c>
      <c r="N274" s="66" t="s">
        <v>140</v>
      </c>
      <c r="O274" s="66" t="s">
        <v>529</v>
      </c>
      <c r="P274" s="66"/>
      <c r="Q274" s="66" t="s">
        <v>176</v>
      </c>
      <c r="R274" s="66" t="s">
        <v>166</v>
      </c>
      <c r="S274" s="66" t="s">
        <v>674</v>
      </c>
      <c r="T274" s="32">
        <v>43709</v>
      </c>
      <c r="U274" s="21">
        <v>43951</v>
      </c>
      <c r="V274" s="66">
        <v>9.9276099999999996</v>
      </c>
      <c r="W274" s="66">
        <v>47.21537</v>
      </c>
      <c r="X274" s="66" t="s">
        <v>187</v>
      </c>
      <c r="Y274" s="1">
        <v>1500</v>
      </c>
      <c r="Z274" s="1">
        <v>1500</v>
      </c>
      <c r="AA274" s="66">
        <v>250</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N/A</v>
      </c>
      <c r="BA274" s="32">
        <f t="shared" si="88"/>
        <v>43738</v>
      </c>
      <c r="BB274" s="32">
        <f t="shared" si="89"/>
        <v>43951</v>
      </c>
      <c r="BC274" s="31">
        <f t="shared" si="90"/>
        <v>2020</v>
      </c>
      <c r="BD274" s="33">
        <f t="shared" si="91"/>
        <v>44104</v>
      </c>
      <c r="BE274" s="30">
        <f t="shared" si="92"/>
        <v>1500</v>
      </c>
      <c r="BF274" s="30">
        <f t="shared" si="93"/>
        <v>250</v>
      </c>
      <c r="BG274" s="30">
        <f t="shared" si="94"/>
        <v>281</v>
      </c>
      <c r="BH274" s="30">
        <f t="shared" si="95"/>
        <v>266</v>
      </c>
      <c r="BI274" s="30">
        <f t="shared" si="96"/>
        <v>489</v>
      </c>
      <c r="BJ274" s="30">
        <f t="shared" si="97"/>
        <v>489</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982</v>
      </c>
      <c r="F275" s="66" t="s">
        <v>225</v>
      </c>
      <c r="G275" s="66" t="s">
        <v>174</v>
      </c>
      <c r="H275" s="66" t="s">
        <v>979</v>
      </c>
      <c r="I275" s="66" t="s">
        <v>979</v>
      </c>
      <c r="J275" s="66"/>
      <c r="K275" s="66" t="s">
        <v>979</v>
      </c>
      <c r="L275" s="66" t="s">
        <v>979</v>
      </c>
      <c r="M275" s="66" t="s">
        <v>33</v>
      </c>
      <c r="N275" s="66" t="s">
        <v>140</v>
      </c>
      <c r="O275" s="66" t="s">
        <v>529</v>
      </c>
      <c r="P275" s="66"/>
      <c r="Q275" s="66" t="s">
        <v>176</v>
      </c>
      <c r="R275" s="66" t="s">
        <v>166</v>
      </c>
      <c r="S275" s="66" t="s">
        <v>674</v>
      </c>
      <c r="T275" s="32">
        <v>43709</v>
      </c>
      <c r="U275" s="21">
        <v>43951</v>
      </c>
      <c r="V275" s="66">
        <v>9.9276099999999996</v>
      </c>
      <c r="W275" s="66">
        <v>47.21537</v>
      </c>
      <c r="X275" s="66" t="s">
        <v>187</v>
      </c>
      <c r="Y275" s="1">
        <v>360</v>
      </c>
      <c r="Z275" s="1">
        <v>360</v>
      </c>
      <c r="AA275" s="66">
        <v>60</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N/A</v>
      </c>
      <c r="BA275" s="32">
        <f t="shared" si="88"/>
        <v>43738</v>
      </c>
      <c r="BB275" s="32">
        <f t="shared" si="89"/>
        <v>43951</v>
      </c>
      <c r="BC275" s="31">
        <f t="shared" si="90"/>
        <v>2020</v>
      </c>
      <c r="BD275" s="33">
        <f t="shared" si="91"/>
        <v>44104</v>
      </c>
      <c r="BE275" s="30">
        <f t="shared" si="92"/>
        <v>360</v>
      </c>
      <c r="BF275" s="30">
        <f t="shared" si="93"/>
        <v>60</v>
      </c>
      <c r="BG275" s="30">
        <f t="shared" si="94"/>
        <v>67</v>
      </c>
      <c r="BH275" s="30">
        <f t="shared" si="95"/>
        <v>64</v>
      </c>
      <c r="BI275" s="30">
        <f t="shared" si="96"/>
        <v>117</v>
      </c>
      <c r="BJ275" s="30">
        <f t="shared" si="97"/>
        <v>117</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979</v>
      </c>
      <c r="I276" s="66" t="s">
        <v>979</v>
      </c>
      <c r="J276" s="66"/>
      <c r="K276" s="66" t="s">
        <v>979</v>
      </c>
      <c r="L276" s="66" t="s">
        <v>979</v>
      </c>
      <c r="M276" s="66" t="s">
        <v>33</v>
      </c>
      <c r="N276" s="66" t="s">
        <v>140</v>
      </c>
      <c r="O276" s="66" t="s">
        <v>529</v>
      </c>
      <c r="P276" s="66"/>
      <c r="Q276" s="66" t="s">
        <v>176</v>
      </c>
      <c r="R276" s="66" t="s">
        <v>166</v>
      </c>
      <c r="S276" s="66" t="s">
        <v>674</v>
      </c>
      <c r="T276" s="32">
        <v>43709</v>
      </c>
      <c r="U276" s="21">
        <v>43951</v>
      </c>
      <c r="V276" s="66">
        <v>9.9276099999999996</v>
      </c>
      <c r="W276" s="66">
        <v>47.21537</v>
      </c>
      <c r="X276" s="66" t="s">
        <v>187</v>
      </c>
      <c r="Y276" s="1">
        <v>360</v>
      </c>
      <c r="Z276" s="1">
        <v>360</v>
      </c>
      <c r="AA276" s="66">
        <v>60</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N/A</v>
      </c>
      <c r="BA276" s="32">
        <f t="shared" si="88"/>
        <v>43738</v>
      </c>
      <c r="BB276" s="32">
        <f t="shared" si="89"/>
        <v>43951</v>
      </c>
      <c r="BC276" s="31">
        <f t="shared" si="90"/>
        <v>2020</v>
      </c>
      <c r="BD276" s="33">
        <f t="shared" si="91"/>
        <v>44104</v>
      </c>
      <c r="BE276" s="30">
        <f t="shared" si="92"/>
        <v>360</v>
      </c>
      <c r="BF276" s="30">
        <f t="shared" si="93"/>
        <v>60</v>
      </c>
      <c r="BG276" s="30">
        <f t="shared" si="94"/>
        <v>67</v>
      </c>
      <c r="BH276" s="30">
        <f t="shared" si="95"/>
        <v>64</v>
      </c>
      <c r="BI276" s="30">
        <f t="shared" si="96"/>
        <v>117</v>
      </c>
      <c r="BJ276" s="30">
        <f t="shared" si="97"/>
        <v>117</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979</v>
      </c>
      <c r="I277" s="66" t="s">
        <v>979</v>
      </c>
      <c r="J277" s="66"/>
      <c r="K277" s="66" t="s">
        <v>979</v>
      </c>
      <c r="L277" s="66" t="s">
        <v>979</v>
      </c>
      <c r="M277" s="66" t="s">
        <v>82</v>
      </c>
      <c r="N277" s="66" t="s">
        <v>83</v>
      </c>
      <c r="O277" s="66" t="s">
        <v>584</v>
      </c>
      <c r="P277" s="66"/>
      <c r="Q277" s="66" t="s">
        <v>176</v>
      </c>
      <c r="R277" s="66" t="s">
        <v>166</v>
      </c>
      <c r="S277" s="66" t="s">
        <v>674</v>
      </c>
      <c r="T277" s="32">
        <v>43709</v>
      </c>
      <c r="U277" s="21">
        <v>43921</v>
      </c>
      <c r="V277" s="66">
        <v>3.1490100000000001</v>
      </c>
      <c r="W277" s="66">
        <v>43.568199999999997</v>
      </c>
      <c r="X277" s="66" t="s">
        <v>186</v>
      </c>
      <c r="Y277" s="1">
        <v>420</v>
      </c>
      <c r="Z277" s="1">
        <v>420</v>
      </c>
      <c r="AA277" s="66">
        <v>70</v>
      </c>
      <c r="AB277" s="66">
        <v>62</v>
      </c>
      <c r="AC277" s="66">
        <v>68</v>
      </c>
      <c r="AD277" s="66">
        <v>139</v>
      </c>
      <c r="AE277" s="66">
        <v>151</v>
      </c>
      <c r="AF277" s="66" t="s">
        <v>192</v>
      </c>
      <c r="AG277" s="26" t="s">
        <v>812</v>
      </c>
      <c r="AH277" s="26" t="s">
        <v>201</v>
      </c>
      <c r="AI277" s="26" t="s">
        <v>202</v>
      </c>
      <c r="AJ277" s="16" t="s">
        <v>809</v>
      </c>
      <c r="AK277" s="16" t="s">
        <v>534</v>
      </c>
      <c r="AL277" s="16" t="s">
        <v>979</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N/A</v>
      </c>
      <c r="BA277" s="32">
        <f t="shared" si="88"/>
        <v>43738</v>
      </c>
      <c r="BB277" s="32">
        <f t="shared" si="89"/>
        <v>43921</v>
      </c>
      <c r="BC277" s="31">
        <f t="shared" si="90"/>
        <v>2020</v>
      </c>
      <c r="BD277" s="33">
        <f t="shared" si="91"/>
        <v>44104</v>
      </c>
      <c r="BE277" s="30">
        <f t="shared" si="92"/>
        <v>420</v>
      </c>
      <c r="BF277" s="30">
        <f t="shared" si="93"/>
        <v>70</v>
      </c>
      <c r="BG277" s="30">
        <f t="shared" si="94"/>
        <v>68</v>
      </c>
      <c r="BH277" s="30">
        <f t="shared" si="95"/>
        <v>62</v>
      </c>
      <c r="BI277" s="30">
        <f t="shared" si="96"/>
        <v>151</v>
      </c>
      <c r="BJ277" s="30">
        <f t="shared" si="97"/>
        <v>151</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979</v>
      </c>
      <c r="I278" s="66" t="s">
        <v>979</v>
      </c>
      <c r="J278" s="66"/>
      <c r="K278" s="66" t="s">
        <v>979</v>
      </c>
      <c r="L278" s="66" t="s">
        <v>979</v>
      </c>
      <c r="M278" s="66" t="s">
        <v>82</v>
      </c>
      <c r="N278" s="66" t="s">
        <v>83</v>
      </c>
      <c r="O278" s="66" t="s">
        <v>584</v>
      </c>
      <c r="P278" s="66"/>
      <c r="Q278" s="66" t="s">
        <v>176</v>
      </c>
      <c r="R278" s="66" t="s">
        <v>166</v>
      </c>
      <c r="S278" s="66" t="s">
        <v>674</v>
      </c>
      <c r="T278" s="32">
        <v>43709</v>
      </c>
      <c r="U278" s="21">
        <v>43921</v>
      </c>
      <c r="V278" s="66">
        <v>3.1490100000000001</v>
      </c>
      <c r="W278" s="66">
        <v>43.568199999999997</v>
      </c>
      <c r="X278" s="66" t="s">
        <v>186</v>
      </c>
      <c r="Y278" s="1">
        <v>420</v>
      </c>
      <c r="Z278" s="1">
        <v>420</v>
      </c>
      <c r="AA278" s="66">
        <v>70</v>
      </c>
      <c r="AB278" s="66">
        <v>62</v>
      </c>
      <c r="AC278" s="66">
        <v>68</v>
      </c>
      <c r="AD278" s="66">
        <v>139</v>
      </c>
      <c r="AE278" s="66">
        <v>151</v>
      </c>
      <c r="AF278" s="66" t="s">
        <v>192</v>
      </c>
      <c r="AG278" s="26" t="s">
        <v>813</v>
      </c>
      <c r="AH278" s="26" t="s">
        <v>201</v>
      </c>
      <c r="AI278" s="26" t="s">
        <v>202</v>
      </c>
      <c r="AJ278" s="16" t="s">
        <v>809</v>
      </c>
      <c r="AK278" s="16" t="s">
        <v>534</v>
      </c>
      <c r="AL278" s="16" t="s">
        <v>979</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N/A</v>
      </c>
      <c r="BA278" s="32">
        <f t="shared" si="88"/>
        <v>43738</v>
      </c>
      <c r="BB278" s="32">
        <f t="shared" si="89"/>
        <v>43921</v>
      </c>
      <c r="BC278" s="31">
        <f t="shared" si="90"/>
        <v>2020</v>
      </c>
      <c r="BD278" s="33">
        <f t="shared" si="91"/>
        <v>44104</v>
      </c>
      <c r="BE278" s="30">
        <f t="shared" si="92"/>
        <v>420</v>
      </c>
      <c r="BF278" s="30">
        <f t="shared" si="93"/>
        <v>70</v>
      </c>
      <c r="BG278" s="30">
        <f t="shared" si="94"/>
        <v>68</v>
      </c>
      <c r="BH278" s="30">
        <f t="shared" si="95"/>
        <v>62</v>
      </c>
      <c r="BI278" s="30">
        <f t="shared" si="96"/>
        <v>151</v>
      </c>
      <c r="BJ278" s="30">
        <f t="shared" si="97"/>
        <v>151</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979</v>
      </c>
      <c r="I279" s="66" t="s">
        <v>979</v>
      </c>
      <c r="J279" s="66"/>
      <c r="K279" s="66" t="s">
        <v>979</v>
      </c>
      <c r="L279" s="66" t="s">
        <v>979</v>
      </c>
      <c r="M279" s="66" t="s">
        <v>33</v>
      </c>
      <c r="N279" s="66" t="s">
        <v>59</v>
      </c>
      <c r="O279" s="66" t="s">
        <v>528</v>
      </c>
      <c r="P279" s="66"/>
      <c r="Q279" s="66" t="s">
        <v>114</v>
      </c>
      <c r="R279" s="66" t="s">
        <v>166</v>
      </c>
      <c r="S279" s="66" t="s">
        <v>674</v>
      </c>
      <c r="T279" s="32">
        <v>43709</v>
      </c>
      <c r="U279" s="21">
        <v>43921</v>
      </c>
      <c r="V279" s="66">
        <v>11.003220000000001</v>
      </c>
      <c r="W279" s="66">
        <v>48.305909999999997</v>
      </c>
      <c r="X279" s="66" t="s">
        <v>187</v>
      </c>
      <c r="Y279" s="1">
        <v>600</v>
      </c>
      <c r="Z279" s="1">
        <v>600</v>
      </c>
      <c r="AA279" s="66">
        <v>100</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N/A</v>
      </c>
      <c r="BA279" s="32">
        <f t="shared" si="88"/>
        <v>43738</v>
      </c>
      <c r="BB279" s="32">
        <f t="shared" si="89"/>
        <v>43921</v>
      </c>
      <c r="BC279" s="31">
        <f t="shared" si="90"/>
        <v>2020</v>
      </c>
      <c r="BD279" s="33">
        <f t="shared" si="91"/>
        <v>44104</v>
      </c>
      <c r="BE279" s="30">
        <f t="shared" si="92"/>
        <v>600</v>
      </c>
      <c r="BF279" s="30">
        <f t="shared" si="93"/>
        <v>100</v>
      </c>
      <c r="BG279" s="30">
        <f t="shared" si="94"/>
        <v>114</v>
      </c>
      <c r="BH279" s="30">
        <f t="shared" si="95"/>
        <v>108</v>
      </c>
      <c r="BI279" s="30">
        <f t="shared" si="96"/>
        <v>194</v>
      </c>
      <c r="BJ279" s="30">
        <f t="shared" si="97"/>
        <v>194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982</v>
      </c>
      <c r="F280" s="66" t="s">
        <v>225</v>
      </c>
      <c r="G280" s="66" t="s">
        <v>174</v>
      </c>
      <c r="H280" s="66" t="s">
        <v>979</v>
      </c>
      <c r="I280" s="66" t="s">
        <v>979</v>
      </c>
      <c r="J280" s="66"/>
      <c r="K280" s="66" t="s">
        <v>979</v>
      </c>
      <c r="L280" s="66" t="s">
        <v>979</v>
      </c>
      <c r="M280" s="66" t="s">
        <v>33</v>
      </c>
      <c r="N280" s="66" t="s">
        <v>59</v>
      </c>
      <c r="O280" s="66" t="s">
        <v>528</v>
      </c>
      <c r="P280" s="66"/>
      <c r="Q280" s="66" t="s">
        <v>114</v>
      </c>
      <c r="R280" s="66" t="s">
        <v>166</v>
      </c>
      <c r="S280" s="66" t="s">
        <v>674</v>
      </c>
      <c r="T280" s="32">
        <v>43709</v>
      </c>
      <c r="U280" s="21">
        <v>43921</v>
      </c>
      <c r="V280" s="66">
        <v>11.003220000000001</v>
      </c>
      <c r="W280" s="66">
        <v>48.305909999999997</v>
      </c>
      <c r="X280" s="66" t="s">
        <v>187</v>
      </c>
      <c r="Y280" s="1">
        <v>120</v>
      </c>
      <c r="Z280" s="1">
        <v>120</v>
      </c>
      <c r="AA280" s="66">
        <v>20</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N/A</v>
      </c>
      <c r="BA280" s="32">
        <f t="shared" si="88"/>
        <v>43738</v>
      </c>
      <c r="BB280" s="32">
        <f t="shared" si="89"/>
        <v>43921</v>
      </c>
      <c r="BC280" s="31">
        <f t="shared" si="90"/>
        <v>2020</v>
      </c>
      <c r="BD280" s="33">
        <f t="shared" si="91"/>
        <v>44104</v>
      </c>
      <c r="BE280" s="30">
        <f t="shared" si="92"/>
        <v>120</v>
      </c>
      <c r="BF280" s="30">
        <f t="shared" si="93"/>
        <v>20</v>
      </c>
      <c r="BG280" s="30">
        <f t="shared" si="94"/>
        <v>23</v>
      </c>
      <c r="BH280" s="30">
        <f t="shared" si="95"/>
        <v>22</v>
      </c>
      <c r="BI280" s="30">
        <f t="shared" si="96"/>
        <v>39</v>
      </c>
      <c r="BJ280" s="30">
        <f t="shared" si="97"/>
        <v>39</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979</v>
      </c>
      <c r="I281" s="66" t="s">
        <v>979</v>
      </c>
      <c r="J281" s="66"/>
      <c r="K281" s="66" t="s">
        <v>979</v>
      </c>
      <c r="L281" s="66" t="s">
        <v>979</v>
      </c>
      <c r="M281" s="66" t="s">
        <v>33</v>
      </c>
      <c r="N281" s="66" t="s">
        <v>59</v>
      </c>
      <c r="O281" s="66" t="s">
        <v>528</v>
      </c>
      <c r="P281" s="66"/>
      <c r="Q281" s="66" t="s">
        <v>114</v>
      </c>
      <c r="R281" s="66" t="s">
        <v>166</v>
      </c>
      <c r="S281" s="66" t="s">
        <v>674</v>
      </c>
      <c r="T281" s="32">
        <v>43709</v>
      </c>
      <c r="U281" s="21">
        <v>43921</v>
      </c>
      <c r="V281" s="66">
        <v>11.003220000000001</v>
      </c>
      <c r="W281" s="66">
        <v>48.305909999999997</v>
      </c>
      <c r="X281" s="66" t="s">
        <v>187</v>
      </c>
      <c r="Y281" s="1">
        <v>120</v>
      </c>
      <c r="Z281" s="1">
        <v>120</v>
      </c>
      <c r="AA281" s="66">
        <v>20</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N/A</v>
      </c>
      <c r="BA281" s="32">
        <f t="shared" si="88"/>
        <v>43738</v>
      </c>
      <c r="BB281" s="32">
        <f t="shared" si="89"/>
        <v>43921</v>
      </c>
      <c r="BC281" s="31">
        <f t="shared" si="90"/>
        <v>2020</v>
      </c>
      <c r="BD281" s="33">
        <f t="shared" si="91"/>
        <v>44104</v>
      </c>
      <c r="BE281" s="30">
        <f t="shared" si="92"/>
        <v>120</v>
      </c>
      <c r="BF281" s="30">
        <f t="shared" si="93"/>
        <v>20</v>
      </c>
      <c r="BG281" s="30">
        <f t="shared" si="94"/>
        <v>23</v>
      </c>
      <c r="BH281" s="30">
        <f t="shared" si="95"/>
        <v>22</v>
      </c>
      <c r="BI281" s="30">
        <f t="shared" si="96"/>
        <v>39</v>
      </c>
      <c r="BJ281" s="30">
        <f t="shared" si="97"/>
        <v>39</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979</v>
      </c>
      <c r="I282" s="66" t="s">
        <v>979</v>
      </c>
      <c r="J282" s="66"/>
      <c r="K282" s="66" t="s">
        <v>979</v>
      </c>
      <c r="L282" s="66" t="s">
        <v>979</v>
      </c>
      <c r="M282" s="66" t="s">
        <v>33</v>
      </c>
      <c r="N282" s="66" t="s">
        <v>59</v>
      </c>
      <c r="O282" s="66" t="s">
        <v>528</v>
      </c>
      <c r="P282" s="66"/>
      <c r="Q282" s="66" t="s">
        <v>114</v>
      </c>
      <c r="R282" s="66" t="s">
        <v>166</v>
      </c>
      <c r="S282" s="66" t="s">
        <v>674</v>
      </c>
      <c r="T282" s="32">
        <v>43709</v>
      </c>
      <c r="U282" s="21">
        <v>43921</v>
      </c>
      <c r="V282" s="66">
        <v>11.003220000000001</v>
      </c>
      <c r="W282" s="66">
        <v>48.305909999999997</v>
      </c>
      <c r="X282" s="66" t="s">
        <v>187</v>
      </c>
      <c r="Y282" s="1">
        <v>1620</v>
      </c>
      <c r="Z282" s="1">
        <v>1620</v>
      </c>
      <c r="AA282" s="66">
        <v>270</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N/A</v>
      </c>
      <c r="BA282" s="32">
        <f t="shared" si="88"/>
        <v>43738</v>
      </c>
      <c r="BB282" s="32">
        <f t="shared" si="89"/>
        <v>43921</v>
      </c>
      <c r="BC282" s="31">
        <f t="shared" si="90"/>
        <v>2020</v>
      </c>
      <c r="BD282" s="33">
        <f t="shared" si="91"/>
        <v>44104</v>
      </c>
      <c r="BE282" s="30">
        <f t="shared" si="92"/>
        <v>1620</v>
      </c>
      <c r="BF282" s="30">
        <f t="shared" si="93"/>
        <v>270</v>
      </c>
      <c r="BG282" s="30">
        <f t="shared" si="94"/>
        <v>308</v>
      </c>
      <c r="BH282" s="30">
        <f t="shared" si="95"/>
        <v>291</v>
      </c>
      <c r="BI282" s="30">
        <f t="shared" si="96"/>
        <v>524</v>
      </c>
      <c r="BJ282" s="30">
        <f t="shared" si="97"/>
        <v>524</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982</v>
      </c>
      <c r="F283" s="66" t="s">
        <v>225</v>
      </c>
      <c r="G283" s="66" t="s">
        <v>174</v>
      </c>
      <c r="H283" s="66" t="s">
        <v>979</v>
      </c>
      <c r="I283" s="66" t="s">
        <v>979</v>
      </c>
      <c r="J283" s="66"/>
      <c r="K283" s="66" t="s">
        <v>979</v>
      </c>
      <c r="L283" s="66" t="s">
        <v>979</v>
      </c>
      <c r="M283" s="66" t="s">
        <v>33</v>
      </c>
      <c r="N283" s="66" t="s">
        <v>59</v>
      </c>
      <c r="O283" s="66" t="s">
        <v>528</v>
      </c>
      <c r="P283" s="66"/>
      <c r="Q283" s="66" t="s">
        <v>114</v>
      </c>
      <c r="R283" s="66" t="s">
        <v>166</v>
      </c>
      <c r="S283" s="66" t="s">
        <v>674</v>
      </c>
      <c r="T283" s="32">
        <v>43709</v>
      </c>
      <c r="U283" s="21">
        <v>43921</v>
      </c>
      <c r="V283" s="66">
        <v>11.003220000000001</v>
      </c>
      <c r="W283" s="66">
        <v>48.305909999999997</v>
      </c>
      <c r="X283" s="66" t="s">
        <v>187</v>
      </c>
      <c r="Y283" s="1">
        <v>324</v>
      </c>
      <c r="Z283" s="1">
        <v>324</v>
      </c>
      <c r="AA283" s="66">
        <v>54</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N/A</v>
      </c>
      <c r="BA283" s="32">
        <f t="shared" si="88"/>
        <v>43738</v>
      </c>
      <c r="BB283" s="32">
        <f t="shared" si="89"/>
        <v>43921</v>
      </c>
      <c r="BC283" s="31">
        <f t="shared" si="90"/>
        <v>2020</v>
      </c>
      <c r="BD283" s="33">
        <f t="shared" si="91"/>
        <v>44104</v>
      </c>
      <c r="BE283" s="30">
        <f t="shared" si="92"/>
        <v>324</v>
      </c>
      <c r="BF283" s="30">
        <f t="shared" si="93"/>
        <v>54</v>
      </c>
      <c r="BG283" s="30">
        <f t="shared" si="94"/>
        <v>62</v>
      </c>
      <c r="BH283" s="30">
        <f t="shared" si="95"/>
        <v>58</v>
      </c>
      <c r="BI283" s="30">
        <f t="shared" si="96"/>
        <v>105</v>
      </c>
      <c r="BJ283" s="30">
        <f t="shared" si="97"/>
        <v>105</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979</v>
      </c>
      <c r="I284" s="66" t="s">
        <v>979</v>
      </c>
      <c r="J284" s="66"/>
      <c r="K284" s="66" t="s">
        <v>979</v>
      </c>
      <c r="L284" s="66" t="s">
        <v>979</v>
      </c>
      <c r="M284" s="66" t="s">
        <v>33</v>
      </c>
      <c r="N284" s="66" t="s">
        <v>59</v>
      </c>
      <c r="O284" s="66" t="s">
        <v>528</v>
      </c>
      <c r="P284" s="66"/>
      <c r="Q284" s="66" t="s">
        <v>114</v>
      </c>
      <c r="R284" s="66" t="s">
        <v>166</v>
      </c>
      <c r="S284" s="66" t="s">
        <v>674</v>
      </c>
      <c r="T284" s="32">
        <v>43709</v>
      </c>
      <c r="U284" s="21">
        <v>43921</v>
      </c>
      <c r="V284" s="66">
        <v>11.003220000000001</v>
      </c>
      <c r="W284" s="66">
        <v>48.305909999999997</v>
      </c>
      <c r="X284" s="66" t="s">
        <v>187</v>
      </c>
      <c r="Y284" s="1">
        <v>324</v>
      </c>
      <c r="Z284" s="1">
        <v>324</v>
      </c>
      <c r="AA284" s="66">
        <v>54</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N/A</v>
      </c>
      <c r="BA284" s="32">
        <f t="shared" si="88"/>
        <v>43738</v>
      </c>
      <c r="BB284" s="32">
        <f t="shared" si="89"/>
        <v>43921</v>
      </c>
      <c r="BC284" s="31">
        <f t="shared" si="90"/>
        <v>2020</v>
      </c>
      <c r="BD284" s="33">
        <f t="shared" si="91"/>
        <v>44104</v>
      </c>
      <c r="BE284" s="30">
        <f t="shared" si="92"/>
        <v>324</v>
      </c>
      <c r="BF284" s="30">
        <f t="shared" si="93"/>
        <v>54</v>
      </c>
      <c r="BG284" s="30">
        <f t="shared" si="94"/>
        <v>62</v>
      </c>
      <c r="BH284" s="30">
        <f t="shared" si="95"/>
        <v>58</v>
      </c>
      <c r="BI284" s="30">
        <f t="shared" si="96"/>
        <v>105</v>
      </c>
      <c r="BJ284" s="30">
        <f t="shared" si="97"/>
        <v>105</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979</v>
      </c>
      <c r="I285" s="66" t="s">
        <v>979</v>
      </c>
      <c r="J285" s="66"/>
      <c r="K285" s="66" t="s">
        <v>979</v>
      </c>
      <c r="L285" s="66" t="s">
        <v>979</v>
      </c>
      <c r="M285" s="66" t="s">
        <v>33</v>
      </c>
      <c r="N285" s="66" t="s">
        <v>59</v>
      </c>
      <c r="O285" s="66" t="s">
        <v>528</v>
      </c>
      <c r="P285" s="66"/>
      <c r="Q285" s="66" t="s">
        <v>176</v>
      </c>
      <c r="R285" s="66" t="s">
        <v>166</v>
      </c>
      <c r="S285" s="66" t="s">
        <v>674</v>
      </c>
      <c r="T285" s="32">
        <v>43709</v>
      </c>
      <c r="U285" s="21">
        <v>43921</v>
      </c>
      <c r="V285" s="66">
        <v>11.003220000000001</v>
      </c>
      <c r="W285" s="66">
        <v>48.305909999999997</v>
      </c>
      <c r="X285" s="66" t="s">
        <v>187</v>
      </c>
      <c r="Y285" s="1">
        <v>600</v>
      </c>
      <c r="Z285" s="1">
        <v>600</v>
      </c>
      <c r="AA285" s="66">
        <v>100</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N/A</v>
      </c>
      <c r="BA285" s="32">
        <f t="shared" si="88"/>
        <v>43738</v>
      </c>
      <c r="BB285" s="32">
        <f t="shared" si="89"/>
        <v>43921</v>
      </c>
      <c r="BC285" s="31">
        <f t="shared" si="90"/>
        <v>2020</v>
      </c>
      <c r="BD285" s="33">
        <f t="shared" si="91"/>
        <v>44104</v>
      </c>
      <c r="BE285" s="30">
        <f t="shared" si="92"/>
        <v>600</v>
      </c>
      <c r="BF285" s="30">
        <f t="shared" si="93"/>
        <v>100</v>
      </c>
      <c r="BG285" s="30">
        <f t="shared" si="94"/>
        <v>114</v>
      </c>
      <c r="BH285" s="30">
        <f t="shared" si="95"/>
        <v>108</v>
      </c>
      <c r="BI285" s="30">
        <f t="shared" si="96"/>
        <v>194</v>
      </c>
      <c r="BJ285" s="30">
        <f t="shared" si="97"/>
        <v>194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979</v>
      </c>
      <c r="I286" s="66" t="s">
        <v>979</v>
      </c>
      <c r="J286" s="66"/>
      <c r="K286" s="66" t="s">
        <v>979</v>
      </c>
      <c r="L286" s="66" t="s">
        <v>979</v>
      </c>
      <c r="M286" s="66" t="s">
        <v>33</v>
      </c>
      <c r="N286" s="66" t="s">
        <v>59</v>
      </c>
      <c r="O286" s="66" t="s">
        <v>528</v>
      </c>
      <c r="P286" s="66"/>
      <c r="Q286" s="66" t="s">
        <v>176</v>
      </c>
      <c r="R286" s="66" t="s">
        <v>166</v>
      </c>
      <c r="S286" s="66" t="s">
        <v>674</v>
      </c>
      <c r="T286" s="32">
        <v>43709</v>
      </c>
      <c r="U286" s="21">
        <v>43921</v>
      </c>
      <c r="V286" s="66">
        <v>11.003220000000001</v>
      </c>
      <c r="W286" s="66">
        <v>48.305909999999997</v>
      </c>
      <c r="X286" s="66" t="s">
        <v>187</v>
      </c>
      <c r="Y286" s="1">
        <v>96</v>
      </c>
      <c r="Z286" s="1">
        <v>96</v>
      </c>
      <c r="AA286" s="66">
        <v>16</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N/A</v>
      </c>
      <c r="BA286" s="32">
        <f t="shared" si="88"/>
        <v>43738</v>
      </c>
      <c r="BB286" s="32">
        <f t="shared" si="89"/>
        <v>43921</v>
      </c>
      <c r="BC286" s="31">
        <f t="shared" si="90"/>
        <v>2020</v>
      </c>
      <c r="BD286" s="33">
        <f t="shared" si="91"/>
        <v>44104</v>
      </c>
      <c r="BE286" s="30">
        <f t="shared" si="92"/>
        <v>96</v>
      </c>
      <c r="BF286" s="30">
        <f t="shared" si="93"/>
        <v>16</v>
      </c>
      <c r="BG286" s="30">
        <f t="shared" si="94"/>
        <v>18</v>
      </c>
      <c r="BH286" s="30">
        <f t="shared" si="95"/>
        <v>17</v>
      </c>
      <c r="BI286" s="30">
        <f t="shared" si="96"/>
        <v>31</v>
      </c>
      <c r="BJ286" s="30">
        <f t="shared" si="97"/>
        <v>31</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982</v>
      </c>
      <c r="F287" s="66" t="s">
        <v>225</v>
      </c>
      <c r="G287" s="66" t="s">
        <v>174</v>
      </c>
      <c r="H287" s="66" t="s">
        <v>979</v>
      </c>
      <c r="I287" s="66" t="s">
        <v>979</v>
      </c>
      <c r="J287" s="66"/>
      <c r="K287" s="66" t="s">
        <v>979</v>
      </c>
      <c r="L287" s="66" t="s">
        <v>979</v>
      </c>
      <c r="M287" s="66" t="s">
        <v>33</v>
      </c>
      <c r="N287" s="66" t="s">
        <v>59</v>
      </c>
      <c r="O287" s="66" t="s">
        <v>527</v>
      </c>
      <c r="P287" s="66"/>
      <c r="Q287" s="66" t="s">
        <v>176</v>
      </c>
      <c r="R287" s="66" t="s">
        <v>166</v>
      </c>
      <c r="S287" s="66" t="s">
        <v>674</v>
      </c>
      <c r="T287" s="32">
        <v>43709</v>
      </c>
      <c r="U287" s="21">
        <v>43921</v>
      </c>
      <c r="V287" s="66">
        <v>9.7479899999999997</v>
      </c>
      <c r="W287" s="66">
        <v>48.819879999999998</v>
      </c>
      <c r="X287" s="66" t="s">
        <v>187</v>
      </c>
      <c r="Y287" s="1">
        <v>96</v>
      </c>
      <c r="Z287" s="1">
        <v>96</v>
      </c>
      <c r="AA287" s="66">
        <v>16</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N/A</v>
      </c>
      <c r="BA287" s="32">
        <f t="shared" si="88"/>
        <v>43738</v>
      </c>
      <c r="BB287" s="32">
        <f t="shared" si="89"/>
        <v>43921</v>
      </c>
      <c r="BC287" s="31">
        <f t="shared" si="90"/>
        <v>2020</v>
      </c>
      <c r="BD287" s="33">
        <f t="shared" si="91"/>
        <v>44104</v>
      </c>
      <c r="BE287" s="30">
        <f t="shared" si="92"/>
        <v>96</v>
      </c>
      <c r="BF287" s="30">
        <f t="shared" si="93"/>
        <v>16</v>
      </c>
      <c r="BG287" s="30">
        <f t="shared" si="94"/>
        <v>18</v>
      </c>
      <c r="BH287" s="30">
        <f t="shared" si="95"/>
        <v>17</v>
      </c>
      <c r="BI287" s="30">
        <f t="shared" si="96"/>
        <v>31</v>
      </c>
      <c r="BJ287" s="30">
        <f t="shared" si="97"/>
        <v>31</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979</v>
      </c>
      <c r="I288" s="66" t="s">
        <v>979</v>
      </c>
      <c r="J288" s="66"/>
      <c r="K288" s="66" t="s">
        <v>979</v>
      </c>
      <c r="L288" s="66" t="s">
        <v>979</v>
      </c>
      <c r="M288" s="66" t="s">
        <v>82</v>
      </c>
      <c r="N288" s="66" t="s">
        <v>83</v>
      </c>
      <c r="O288" s="66" t="s">
        <v>792</v>
      </c>
      <c r="P288" s="66"/>
      <c r="Q288" s="66" t="s">
        <v>176</v>
      </c>
      <c r="R288" s="66" t="s">
        <v>166</v>
      </c>
      <c r="S288" s="66" t="s">
        <v>674</v>
      </c>
      <c r="T288" s="32">
        <v>43709</v>
      </c>
      <c r="U288" s="21">
        <v>43921</v>
      </c>
      <c r="V288" s="66">
        <v>2.9562200000000001</v>
      </c>
      <c r="W288" s="66">
        <v>43.50517</v>
      </c>
      <c r="X288" s="66" t="s">
        <v>186</v>
      </c>
      <c r="Y288" s="1">
        <v>420</v>
      </c>
      <c r="Z288" s="1">
        <v>420</v>
      </c>
      <c r="AA288" s="66">
        <v>70</v>
      </c>
      <c r="AB288" s="66">
        <v>62</v>
      </c>
      <c r="AC288" s="66">
        <v>68</v>
      </c>
      <c r="AD288" s="66">
        <v>139</v>
      </c>
      <c r="AE288" s="66">
        <v>151</v>
      </c>
      <c r="AF288" s="66" t="s">
        <v>192</v>
      </c>
      <c r="AG288" s="26" t="s">
        <v>814</v>
      </c>
      <c r="AH288" s="26" t="s">
        <v>201</v>
      </c>
      <c r="AI288" s="26" t="s">
        <v>202</v>
      </c>
      <c r="AJ288" s="16" t="s">
        <v>809</v>
      </c>
      <c r="AK288" s="16" t="s">
        <v>534</v>
      </c>
      <c r="AL288" s="16" t="s">
        <v>979</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N/A</v>
      </c>
      <c r="BA288" s="32">
        <f t="shared" si="88"/>
        <v>43738</v>
      </c>
      <c r="BB288" s="32">
        <f t="shared" si="89"/>
        <v>43921</v>
      </c>
      <c r="BC288" s="31">
        <f t="shared" si="90"/>
        <v>2020</v>
      </c>
      <c r="BD288" s="33">
        <f t="shared" si="91"/>
        <v>44104</v>
      </c>
      <c r="BE288" s="30">
        <f t="shared" si="92"/>
        <v>420</v>
      </c>
      <c r="BF288" s="30">
        <f t="shared" si="93"/>
        <v>70</v>
      </c>
      <c r="BG288" s="30">
        <f t="shared" si="94"/>
        <v>68</v>
      </c>
      <c r="BH288" s="30">
        <f t="shared" si="95"/>
        <v>62</v>
      </c>
      <c r="BI288" s="30">
        <f t="shared" si="96"/>
        <v>151</v>
      </c>
      <c r="BJ288" s="30">
        <f t="shared" si="97"/>
        <v>151</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979</v>
      </c>
      <c r="I289" s="66" t="s">
        <v>979</v>
      </c>
      <c r="J289" s="66"/>
      <c r="K289" s="66" t="s">
        <v>979</v>
      </c>
      <c r="L289" s="66" t="s">
        <v>979</v>
      </c>
      <c r="M289" s="66" t="s">
        <v>82</v>
      </c>
      <c r="N289" s="66" t="s">
        <v>83</v>
      </c>
      <c r="O289" s="66" t="s">
        <v>788</v>
      </c>
      <c r="P289" s="66"/>
      <c r="Q289" s="66" t="s">
        <v>176</v>
      </c>
      <c r="R289" s="66" t="s">
        <v>166</v>
      </c>
      <c r="S289" s="66" t="s">
        <v>674</v>
      </c>
      <c r="T289" s="32">
        <v>43709</v>
      </c>
      <c r="U289" s="21">
        <v>43921</v>
      </c>
      <c r="V289" s="66">
        <v>3.2428699999999999</v>
      </c>
      <c r="W289" s="66">
        <v>43.460650999999999</v>
      </c>
      <c r="X289" s="66" t="s">
        <v>186</v>
      </c>
      <c r="Y289" s="1">
        <v>360</v>
      </c>
      <c r="Z289" s="1">
        <v>360</v>
      </c>
      <c r="AA289" s="66">
        <v>60</v>
      </c>
      <c r="AB289" s="66">
        <v>54</v>
      </c>
      <c r="AC289" s="66">
        <v>58</v>
      </c>
      <c r="AD289" s="66">
        <v>119</v>
      </c>
      <c r="AE289" s="66">
        <v>129</v>
      </c>
      <c r="AF289" s="66" t="s">
        <v>192</v>
      </c>
      <c r="AG289" s="26" t="s">
        <v>812</v>
      </c>
      <c r="AH289" s="26" t="s">
        <v>201</v>
      </c>
      <c r="AI289" s="26" t="s">
        <v>202</v>
      </c>
      <c r="AJ289" s="16" t="s">
        <v>809</v>
      </c>
      <c r="AK289" s="16" t="s">
        <v>534</v>
      </c>
      <c r="AL289" s="16" t="s">
        <v>979</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N/A</v>
      </c>
      <c r="BA289" s="32">
        <f t="shared" si="88"/>
        <v>43738</v>
      </c>
      <c r="BB289" s="32">
        <f t="shared" si="89"/>
        <v>43921</v>
      </c>
      <c r="BC289" s="31">
        <f t="shared" si="90"/>
        <v>2020</v>
      </c>
      <c r="BD289" s="33">
        <f t="shared" si="91"/>
        <v>44104</v>
      </c>
      <c r="BE289" s="30">
        <f t="shared" si="92"/>
        <v>360</v>
      </c>
      <c r="BF289" s="30">
        <f t="shared" si="93"/>
        <v>60</v>
      </c>
      <c r="BG289" s="30">
        <f t="shared" si="94"/>
        <v>58</v>
      </c>
      <c r="BH289" s="30">
        <f t="shared" si="95"/>
        <v>54</v>
      </c>
      <c r="BI289" s="30">
        <f t="shared" si="96"/>
        <v>129</v>
      </c>
      <c r="BJ289" s="30">
        <f t="shared" si="97"/>
        <v>129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978</v>
      </c>
      <c r="F290" s="66" t="s">
        <v>225</v>
      </c>
      <c r="G290" s="66" t="s">
        <v>174</v>
      </c>
      <c r="H290" s="66" t="s">
        <v>979</v>
      </c>
      <c r="I290" s="66" t="s">
        <v>979</v>
      </c>
      <c r="J290" s="66"/>
      <c r="K290" s="66" t="s">
        <v>979</v>
      </c>
      <c r="L290" s="66" t="s">
        <v>979</v>
      </c>
      <c r="M290" s="66" t="s">
        <v>82</v>
      </c>
      <c r="N290" s="66" t="s">
        <v>83</v>
      </c>
      <c r="O290" s="66" t="s">
        <v>788</v>
      </c>
      <c r="P290" s="66"/>
      <c r="Q290" s="66" t="s">
        <v>176</v>
      </c>
      <c r="R290" s="66" t="s">
        <v>166</v>
      </c>
      <c r="S290" s="66" t="s">
        <v>674</v>
      </c>
      <c r="T290" s="32">
        <v>43709</v>
      </c>
      <c r="U290" s="21">
        <v>43921</v>
      </c>
      <c r="V290" s="66">
        <v>3.2428699999999999</v>
      </c>
      <c r="W290" s="66">
        <v>43.460650999999999</v>
      </c>
      <c r="X290" s="66" t="s">
        <v>186</v>
      </c>
      <c r="Y290" s="1">
        <v>300</v>
      </c>
      <c r="Z290" s="1">
        <v>300</v>
      </c>
      <c r="AA290" s="66">
        <v>50</v>
      </c>
      <c r="AB290" s="66">
        <v>45</v>
      </c>
      <c r="AC290" s="66">
        <v>49</v>
      </c>
      <c r="AD290" s="66">
        <v>99</v>
      </c>
      <c r="AE290" s="66">
        <v>108</v>
      </c>
      <c r="AF290" s="66" t="s">
        <v>192</v>
      </c>
      <c r="AG290" s="26" t="s">
        <v>980</v>
      </c>
      <c r="AH290" s="26" t="s">
        <v>202</v>
      </c>
      <c r="AI290" s="26" t="s">
        <v>202</v>
      </c>
      <c r="AJ290" s="16" t="s">
        <v>809</v>
      </c>
      <c r="AK290" s="16" t="s">
        <v>981</v>
      </c>
      <c r="AL290" s="16" t="s">
        <v>979</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N/A</v>
      </c>
      <c r="BA290" s="32">
        <f t="shared" si="88"/>
        <v>43738</v>
      </c>
      <c r="BB290" s="32">
        <f t="shared" si="89"/>
        <v>43921</v>
      </c>
      <c r="BC290" s="31">
        <f t="shared" si="90"/>
        <v>2020</v>
      </c>
      <c r="BD290" s="33">
        <f t="shared" si="91"/>
        <v>44104</v>
      </c>
      <c r="BE290" s="30">
        <f t="shared" si="92"/>
        <v>300</v>
      </c>
      <c r="BF290" s="30">
        <f t="shared" si="93"/>
        <v>50</v>
      </c>
      <c r="BG290" s="30">
        <f t="shared" si="94"/>
        <v>49</v>
      </c>
      <c r="BH290" s="30">
        <f t="shared" si="95"/>
        <v>45</v>
      </c>
      <c r="BI290" s="30">
        <f t="shared" si="96"/>
        <v>108</v>
      </c>
      <c r="BJ290" s="30">
        <f t="shared" si="97"/>
        <v>108</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982</v>
      </c>
      <c r="F291" s="66" t="s">
        <v>225</v>
      </c>
      <c r="G291" s="66" t="s">
        <v>174</v>
      </c>
      <c r="H291" s="66" t="s">
        <v>979</v>
      </c>
      <c r="I291" s="66" t="s">
        <v>979</v>
      </c>
      <c r="J291" s="66"/>
      <c r="K291" s="66" t="s">
        <v>979</v>
      </c>
      <c r="L291" s="66" t="s">
        <v>979</v>
      </c>
      <c r="M291" s="66" t="s">
        <v>82</v>
      </c>
      <c r="N291" s="66" t="s">
        <v>83</v>
      </c>
      <c r="O291" s="66" t="s">
        <v>788</v>
      </c>
      <c r="P291" s="66"/>
      <c r="Q291" s="66" t="s">
        <v>176</v>
      </c>
      <c r="R291" s="66" t="s">
        <v>166</v>
      </c>
      <c r="S291" s="66" t="s">
        <v>787</v>
      </c>
      <c r="T291" s="32">
        <v>43709</v>
      </c>
      <c r="U291" s="21">
        <v>43881</v>
      </c>
      <c r="V291" s="66">
        <v>3.2428699999999999</v>
      </c>
      <c r="W291" s="66">
        <v>43.460650999999999</v>
      </c>
      <c r="X291" s="66" t="s">
        <v>186</v>
      </c>
      <c r="Y291" s="1">
        <v>300</v>
      </c>
      <c r="Z291" s="1">
        <v>300</v>
      </c>
      <c r="AA291" s="66">
        <v>50</v>
      </c>
      <c r="AB291" s="66">
        <v>45</v>
      </c>
      <c r="AC291" s="66">
        <v>49</v>
      </c>
      <c r="AD291" s="66">
        <v>99</v>
      </c>
      <c r="AE291" s="66">
        <v>108</v>
      </c>
      <c r="AF291" s="66" t="s">
        <v>192</v>
      </c>
      <c r="AG291" s="26" t="s">
        <v>983</v>
      </c>
      <c r="AH291" s="26" t="s">
        <v>201</v>
      </c>
      <c r="AI291" s="26" t="s">
        <v>789</v>
      </c>
      <c r="AJ291" s="16" t="s">
        <v>809</v>
      </c>
      <c r="AK291" s="16" t="s">
        <v>981</v>
      </c>
      <c r="AL291" s="16" t="s">
        <v>979</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N/A</v>
      </c>
      <c r="BA291" s="32">
        <f t="shared" si="88"/>
        <v>43738</v>
      </c>
      <c r="BB291" s="32">
        <f t="shared" si="89"/>
        <v>43890</v>
      </c>
      <c r="BC291" s="31">
        <f t="shared" si="90"/>
        <v>2020</v>
      </c>
      <c r="BD291" s="33">
        <f t="shared" si="91"/>
        <v>44104</v>
      </c>
      <c r="BE291" s="30">
        <f t="shared" si="92"/>
        <v>300</v>
      </c>
      <c r="BF291" s="30">
        <f t="shared" si="93"/>
        <v>50</v>
      </c>
      <c r="BG291" s="30">
        <f t="shared" si="94"/>
        <v>49</v>
      </c>
      <c r="BH291" s="30">
        <f t="shared" si="95"/>
        <v>45</v>
      </c>
      <c r="BI291" s="30">
        <f t="shared" si="96"/>
        <v>108</v>
      </c>
      <c r="BJ291" s="30">
        <f t="shared" si="97"/>
        <v>108</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979</v>
      </c>
      <c r="I292" s="66" t="s">
        <v>979</v>
      </c>
      <c r="J292" s="66"/>
      <c r="K292" s="66" t="s">
        <v>979</v>
      </c>
      <c r="L292" s="66" t="s">
        <v>979</v>
      </c>
      <c r="M292" s="66" t="s">
        <v>82</v>
      </c>
      <c r="N292" s="66" t="s">
        <v>83</v>
      </c>
      <c r="O292" s="66" t="s">
        <v>1</v>
      </c>
      <c r="P292" s="66"/>
      <c r="Q292" s="66" t="s">
        <v>176</v>
      </c>
      <c r="R292" s="66" t="s">
        <v>166</v>
      </c>
      <c r="S292" s="66" t="s">
        <v>674</v>
      </c>
      <c r="T292" s="32">
        <v>43709</v>
      </c>
      <c r="U292" s="21">
        <v>43921</v>
      </c>
      <c r="V292" s="66">
        <v>3.1171799999999998</v>
      </c>
      <c r="W292" s="66">
        <v>43.646900000000002</v>
      </c>
      <c r="X292" s="66" t="s">
        <v>186</v>
      </c>
      <c r="Y292" s="1">
        <v>390</v>
      </c>
      <c r="Z292" s="1">
        <v>390</v>
      </c>
      <c r="AA292" s="66">
        <v>65</v>
      </c>
      <c r="AB292" s="66">
        <v>58</v>
      </c>
      <c r="AC292" s="66">
        <v>63</v>
      </c>
      <c r="AD292" s="66">
        <v>129</v>
      </c>
      <c r="AE292" s="66">
        <v>140</v>
      </c>
      <c r="AF292" s="66" t="s">
        <v>192</v>
      </c>
      <c r="AG292" s="26" t="s">
        <v>812</v>
      </c>
      <c r="AH292" s="26" t="s">
        <v>201</v>
      </c>
      <c r="AI292" s="26" t="s">
        <v>202</v>
      </c>
      <c r="AJ292" s="16" t="s">
        <v>809</v>
      </c>
      <c r="AK292" s="16" t="s">
        <v>534</v>
      </c>
      <c r="AL292" s="16" t="s">
        <v>979</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N/A</v>
      </c>
      <c r="BA292" s="32">
        <f t="shared" si="88"/>
        <v>43738</v>
      </c>
      <c r="BB292" s="32">
        <f t="shared" si="89"/>
        <v>43921</v>
      </c>
      <c r="BC292" s="31">
        <f t="shared" si="90"/>
        <v>2020</v>
      </c>
      <c r="BD292" s="33">
        <f t="shared" si="91"/>
        <v>44104</v>
      </c>
      <c r="BE292" s="30">
        <f t="shared" si="92"/>
        <v>390</v>
      </c>
      <c r="BF292" s="30">
        <f t="shared" si="93"/>
        <v>65</v>
      </c>
      <c r="BG292" s="30">
        <f t="shared" si="94"/>
        <v>63</v>
      </c>
      <c r="BH292" s="30">
        <f t="shared" si="95"/>
        <v>58</v>
      </c>
      <c r="BI292" s="30">
        <f t="shared" si="96"/>
        <v>140</v>
      </c>
      <c r="BJ292" s="30">
        <f t="shared" si="97"/>
        <v>140</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979</v>
      </c>
      <c r="I293" s="66" t="s">
        <v>979</v>
      </c>
      <c r="J293" s="66"/>
      <c r="K293" s="66" t="s">
        <v>979</v>
      </c>
      <c r="L293" s="66" t="s">
        <v>979</v>
      </c>
      <c r="M293" s="66" t="s">
        <v>82</v>
      </c>
      <c r="N293" s="66" t="s">
        <v>83</v>
      </c>
      <c r="O293" s="66" t="s">
        <v>1</v>
      </c>
      <c r="P293" s="66"/>
      <c r="Q293" s="66" t="s">
        <v>176</v>
      </c>
      <c r="R293" s="66" t="s">
        <v>166</v>
      </c>
      <c r="S293" s="66" t="s">
        <v>674</v>
      </c>
      <c r="T293" s="32">
        <v>43709</v>
      </c>
      <c r="U293" s="21">
        <v>43921</v>
      </c>
      <c r="V293" s="66">
        <v>3.1171799999999998</v>
      </c>
      <c r="W293" s="66">
        <v>43.646900000000002</v>
      </c>
      <c r="X293" s="66" t="s">
        <v>186</v>
      </c>
      <c r="Y293" s="1">
        <v>390</v>
      </c>
      <c r="Z293" s="1">
        <v>390</v>
      </c>
      <c r="AA293" s="66">
        <v>65</v>
      </c>
      <c r="AB293" s="66">
        <v>58</v>
      </c>
      <c r="AC293" s="66">
        <v>63</v>
      </c>
      <c r="AD293" s="66">
        <v>129</v>
      </c>
      <c r="AE293" s="66">
        <v>140</v>
      </c>
      <c r="AF293" s="66" t="s">
        <v>192</v>
      </c>
      <c r="AG293" s="26" t="s">
        <v>813</v>
      </c>
      <c r="AH293" s="26" t="s">
        <v>201</v>
      </c>
      <c r="AI293" s="26" t="s">
        <v>202</v>
      </c>
      <c r="AJ293" s="16" t="s">
        <v>809</v>
      </c>
      <c r="AK293" s="16" t="s">
        <v>534</v>
      </c>
      <c r="AL293" s="16" t="s">
        <v>979</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N/A</v>
      </c>
      <c r="BA293" s="32">
        <f t="shared" si="88"/>
        <v>43738</v>
      </c>
      <c r="BB293" s="32">
        <f t="shared" si="89"/>
        <v>43921</v>
      </c>
      <c r="BC293" s="31">
        <f t="shared" si="90"/>
        <v>2020</v>
      </c>
      <c r="BD293" s="33">
        <f t="shared" si="91"/>
        <v>44104</v>
      </c>
      <c r="BE293" s="30">
        <f t="shared" si="92"/>
        <v>390</v>
      </c>
      <c r="BF293" s="30">
        <f t="shared" si="93"/>
        <v>65</v>
      </c>
      <c r="BG293" s="30">
        <f t="shared" si="94"/>
        <v>63</v>
      </c>
      <c r="BH293" s="30">
        <f t="shared" si="95"/>
        <v>58</v>
      </c>
      <c r="BI293" s="30">
        <f t="shared" si="96"/>
        <v>140</v>
      </c>
      <c r="BJ293" s="30">
        <f t="shared" si="97"/>
        <v>140</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979</v>
      </c>
      <c r="I294" s="66" t="s">
        <v>979</v>
      </c>
      <c r="J294" s="66"/>
      <c r="K294" s="66" t="s">
        <v>979</v>
      </c>
      <c r="L294" s="66" t="s">
        <v>979</v>
      </c>
      <c r="M294" s="66" t="s">
        <v>82</v>
      </c>
      <c r="N294" s="66" t="s">
        <v>83</v>
      </c>
      <c r="O294" s="66" t="s">
        <v>793</v>
      </c>
      <c r="P294" s="66"/>
      <c r="Q294" s="66" t="s">
        <v>176</v>
      </c>
      <c r="R294" s="66" t="s">
        <v>166</v>
      </c>
      <c r="S294" s="66" t="s">
        <v>674</v>
      </c>
      <c r="T294" s="32">
        <v>43709</v>
      </c>
      <c r="U294" s="21">
        <v>43921</v>
      </c>
      <c r="V294" s="66">
        <v>3.1533500000000001</v>
      </c>
      <c r="W294" s="66">
        <v>43.487319999999997</v>
      </c>
      <c r="X294" s="66" t="s">
        <v>186</v>
      </c>
      <c r="Y294" s="1">
        <v>270</v>
      </c>
      <c r="Z294" s="1">
        <v>270</v>
      </c>
      <c r="AA294" s="66">
        <v>45</v>
      </c>
      <c r="AB294" s="66">
        <v>40</v>
      </c>
      <c r="AC294" s="66">
        <v>44</v>
      </c>
      <c r="AD294" s="66">
        <v>89</v>
      </c>
      <c r="AE294" s="66">
        <v>97</v>
      </c>
      <c r="AF294" s="66" t="s">
        <v>192</v>
      </c>
      <c r="AG294" s="26" t="s">
        <v>812</v>
      </c>
      <c r="AH294" s="26" t="s">
        <v>201</v>
      </c>
      <c r="AI294" s="26" t="s">
        <v>202</v>
      </c>
      <c r="AJ294" s="16" t="s">
        <v>809</v>
      </c>
      <c r="AK294" s="16" t="s">
        <v>534</v>
      </c>
      <c r="AL294" s="16" t="s">
        <v>979</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N/A</v>
      </c>
      <c r="BA294" s="32">
        <f t="shared" si="88"/>
        <v>43738</v>
      </c>
      <c r="BB294" s="32">
        <f t="shared" si="89"/>
        <v>43921</v>
      </c>
      <c r="BC294" s="31">
        <f t="shared" si="90"/>
        <v>2020</v>
      </c>
      <c r="BD294" s="33">
        <f t="shared" si="91"/>
        <v>44104</v>
      </c>
      <c r="BE294" s="30">
        <f t="shared" si="92"/>
        <v>270</v>
      </c>
      <c r="BF294" s="30">
        <f t="shared" si="93"/>
        <v>45</v>
      </c>
      <c r="BG294" s="30">
        <f t="shared" si="94"/>
        <v>44</v>
      </c>
      <c r="BH294" s="30">
        <f t="shared" si="95"/>
        <v>40</v>
      </c>
      <c r="BI294" s="30">
        <f t="shared" si="96"/>
        <v>97</v>
      </c>
      <c r="BJ294" s="30">
        <f t="shared" si="97"/>
        <v>97</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979</v>
      </c>
      <c r="I295" s="66" t="s">
        <v>979</v>
      </c>
      <c r="J295" s="66"/>
      <c r="K295" s="66" t="s">
        <v>979</v>
      </c>
      <c r="L295" s="66" t="s">
        <v>979</v>
      </c>
      <c r="M295" s="66" t="s">
        <v>82</v>
      </c>
      <c r="N295" s="66" t="s">
        <v>83</v>
      </c>
      <c r="O295" s="66" t="s">
        <v>793</v>
      </c>
      <c r="P295" s="66"/>
      <c r="Q295" s="66" t="s">
        <v>176</v>
      </c>
      <c r="R295" s="66" t="s">
        <v>166</v>
      </c>
      <c r="S295" s="66" t="s">
        <v>674</v>
      </c>
      <c r="T295" s="32">
        <v>43709</v>
      </c>
      <c r="U295" s="21">
        <v>43921</v>
      </c>
      <c r="V295" s="66">
        <v>3.1533500000000001</v>
      </c>
      <c r="W295" s="66">
        <v>43.487319999999997</v>
      </c>
      <c r="X295" s="66" t="s">
        <v>186</v>
      </c>
      <c r="Y295" s="1">
        <v>270</v>
      </c>
      <c r="Z295" s="1">
        <v>270</v>
      </c>
      <c r="AA295" s="66">
        <v>45</v>
      </c>
      <c r="AB295" s="66">
        <v>40</v>
      </c>
      <c r="AC295" s="66">
        <v>44</v>
      </c>
      <c r="AD295" s="66">
        <v>89</v>
      </c>
      <c r="AE295" s="66">
        <v>97</v>
      </c>
      <c r="AF295" s="66" t="s">
        <v>192</v>
      </c>
      <c r="AG295" s="26" t="s">
        <v>813</v>
      </c>
      <c r="AH295" s="26" t="s">
        <v>201</v>
      </c>
      <c r="AI295" s="26" t="s">
        <v>202</v>
      </c>
      <c r="AJ295" s="16" t="s">
        <v>809</v>
      </c>
      <c r="AK295" s="16" t="s">
        <v>534</v>
      </c>
      <c r="AL295" s="16" t="s">
        <v>979</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N/A</v>
      </c>
      <c r="BA295" s="32">
        <f t="shared" si="88"/>
        <v>43738</v>
      </c>
      <c r="BB295" s="32">
        <f t="shared" si="89"/>
        <v>43921</v>
      </c>
      <c r="BC295" s="31">
        <f t="shared" si="90"/>
        <v>2020</v>
      </c>
      <c r="BD295" s="33">
        <f t="shared" si="91"/>
        <v>44104</v>
      </c>
      <c r="BE295" s="30">
        <f t="shared" si="92"/>
        <v>270</v>
      </c>
      <c r="BF295" s="30">
        <f t="shared" si="93"/>
        <v>45</v>
      </c>
      <c r="BG295" s="30">
        <f t="shared" si="94"/>
        <v>44</v>
      </c>
      <c r="BH295" s="30">
        <f t="shared" si="95"/>
        <v>40</v>
      </c>
      <c r="BI295" s="30">
        <f t="shared" si="96"/>
        <v>97</v>
      </c>
      <c r="BJ295" s="30">
        <f t="shared" si="97"/>
        <v>97</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982</v>
      </c>
      <c r="F296" s="66" t="s">
        <v>225</v>
      </c>
      <c r="G296" s="66" t="s">
        <v>174</v>
      </c>
      <c r="H296" s="66" t="s">
        <v>979</v>
      </c>
      <c r="I296" s="66" t="s">
        <v>979</v>
      </c>
      <c r="J296" s="66"/>
      <c r="K296" s="66" t="s">
        <v>979</v>
      </c>
      <c r="L296" s="66" t="s">
        <v>979</v>
      </c>
      <c r="M296" s="66" t="s">
        <v>82</v>
      </c>
      <c r="N296" s="66" t="s">
        <v>83</v>
      </c>
      <c r="O296" s="66" t="s">
        <v>1</v>
      </c>
      <c r="P296" s="66"/>
      <c r="Q296" s="66" t="s">
        <v>176</v>
      </c>
      <c r="R296" s="66" t="s">
        <v>166</v>
      </c>
      <c r="S296" s="66" t="s">
        <v>787</v>
      </c>
      <c r="T296" s="32">
        <v>43709</v>
      </c>
      <c r="U296" s="21">
        <v>43881</v>
      </c>
      <c r="V296" s="66">
        <v>3.1171799999999998</v>
      </c>
      <c r="W296" s="66">
        <v>43.646900000000002</v>
      </c>
      <c r="X296" s="66" t="s">
        <v>186</v>
      </c>
      <c r="Y296" s="1">
        <v>300</v>
      </c>
      <c r="Z296" s="1">
        <v>300</v>
      </c>
      <c r="AA296" s="66">
        <v>50</v>
      </c>
      <c r="AB296" s="66">
        <v>45</v>
      </c>
      <c r="AC296" s="66">
        <v>49</v>
      </c>
      <c r="AD296" s="66">
        <v>99</v>
      </c>
      <c r="AE296" s="66">
        <v>108</v>
      </c>
      <c r="AF296" s="66" t="s">
        <v>192</v>
      </c>
      <c r="AG296" s="26" t="s">
        <v>983</v>
      </c>
      <c r="AH296" s="26" t="s">
        <v>201</v>
      </c>
      <c r="AI296" s="26" t="s">
        <v>789</v>
      </c>
      <c r="AJ296" s="16" t="s">
        <v>809</v>
      </c>
      <c r="AK296" s="16" t="s">
        <v>981</v>
      </c>
      <c r="AL296" s="16" t="s">
        <v>979</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N/A</v>
      </c>
      <c r="BA296" s="32">
        <f t="shared" si="88"/>
        <v>43738</v>
      </c>
      <c r="BB296" s="32">
        <f t="shared" si="89"/>
        <v>43890</v>
      </c>
      <c r="BC296" s="31">
        <f t="shared" si="90"/>
        <v>2020</v>
      </c>
      <c r="BD296" s="33">
        <f t="shared" si="91"/>
        <v>44104</v>
      </c>
      <c r="BE296" s="30">
        <f t="shared" si="92"/>
        <v>300</v>
      </c>
      <c r="BF296" s="30">
        <f t="shared" si="93"/>
        <v>50</v>
      </c>
      <c r="BG296" s="30">
        <f t="shared" si="94"/>
        <v>49</v>
      </c>
      <c r="BH296" s="30">
        <f t="shared" si="95"/>
        <v>45</v>
      </c>
      <c r="BI296" s="30">
        <f t="shared" si="96"/>
        <v>108</v>
      </c>
      <c r="BJ296" s="30">
        <f t="shared" si="97"/>
        <v>108</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978</v>
      </c>
      <c r="F297" s="66" t="s">
        <v>225</v>
      </c>
      <c r="G297" s="66" t="s">
        <v>174</v>
      </c>
      <c r="H297" s="66" t="s">
        <v>979</v>
      </c>
      <c r="I297" s="66" t="s">
        <v>979</v>
      </c>
      <c r="J297" s="66"/>
      <c r="K297" s="66" t="s">
        <v>979</v>
      </c>
      <c r="L297" s="66" t="s">
        <v>979</v>
      </c>
      <c r="M297" s="66" t="s">
        <v>82</v>
      </c>
      <c r="N297" s="66" t="s">
        <v>83</v>
      </c>
      <c r="O297" s="66" t="s">
        <v>1</v>
      </c>
      <c r="P297" s="66"/>
      <c r="Q297" s="66" t="s">
        <v>176</v>
      </c>
      <c r="R297" s="66" t="s">
        <v>166</v>
      </c>
      <c r="S297" s="66" t="s">
        <v>674</v>
      </c>
      <c r="T297" s="32">
        <v>43709</v>
      </c>
      <c r="U297" s="21">
        <v>43921</v>
      </c>
      <c r="V297" s="66">
        <v>3.1171799999999998</v>
      </c>
      <c r="W297" s="66">
        <v>43.646900000000002</v>
      </c>
      <c r="X297" s="66" t="s">
        <v>186</v>
      </c>
      <c r="Y297" s="1">
        <v>300</v>
      </c>
      <c r="Z297" s="1">
        <v>300</v>
      </c>
      <c r="AA297" s="66">
        <v>50</v>
      </c>
      <c r="AB297" s="66">
        <v>45</v>
      </c>
      <c r="AC297" s="66">
        <v>49</v>
      </c>
      <c r="AD297" s="66">
        <v>99</v>
      </c>
      <c r="AE297" s="66">
        <v>108</v>
      </c>
      <c r="AF297" s="66" t="s">
        <v>192</v>
      </c>
      <c r="AG297" s="26" t="s">
        <v>980</v>
      </c>
      <c r="AH297" s="26" t="s">
        <v>202</v>
      </c>
      <c r="AI297" s="26" t="s">
        <v>202</v>
      </c>
      <c r="AJ297" s="16" t="s">
        <v>809</v>
      </c>
      <c r="AK297" s="16" t="s">
        <v>981</v>
      </c>
      <c r="AL297" s="16" t="s">
        <v>979</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N/A</v>
      </c>
      <c r="BA297" s="32">
        <f t="shared" si="88"/>
        <v>43738</v>
      </c>
      <c r="BB297" s="32">
        <f t="shared" si="89"/>
        <v>43921</v>
      </c>
      <c r="BC297" s="31">
        <f t="shared" si="90"/>
        <v>2020</v>
      </c>
      <c r="BD297" s="33">
        <f t="shared" si="91"/>
        <v>44104</v>
      </c>
      <c r="BE297" s="30">
        <f t="shared" si="92"/>
        <v>300</v>
      </c>
      <c r="BF297" s="30">
        <f t="shared" si="93"/>
        <v>50</v>
      </c>
      <c r="BG297" s="30">
        <f t="shared" si="94"/>
        <v>49</v>
      </c>
      <c r="BH297" s="30">
        <f t="shared" si="95"/>
        <v>45</v>
      </c>
      <c r="BI297" s="30">
        <f t="shared" si="96"/>
        <v>108</v>
      </c>
      <c r="BJ297" s="30">
        <f t="shared" si="97"/>
        <v>108</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979</v>
      </c>
      <c r="I298" s="66" t="s">
        <v>979</v>
      </c>
      <c r="J298" s="66"/>
      <c r="K298" s="66" t="s">
        <v>979</v>
      </c>
      <c r="L298" s="66" t="s">
        <v>979</v>
      </c>
      <c r="M298" s="66" t="s">
        <v>82</v>
      </c>
      <c r="N298" s="66" t="s">
        <v>83</v>
      </c>
      <c r="O298" s="66" t="s">
        <v>1</v>
      </c>
      <c r="P298" s="66"/>
      <c r="Q298" s="66" t="s">
        <v>176</v>
      </c>
      <c r="R298" s="66" t="s">
        <v>166</v>
      </c>
      <c r="S298" s="66" t="s">
        <v>674</v>
      </c>
      <c r="T298" s="32">
        <v>43709</v>
      </c>
      <c r="U298" s="21">
        <v>43921</v>
      </c>
      <c r="V298" s="66">
        <v>3.1171799999999998</v>
      </c>
      <c r="W298" s="66">
        <v>43.646900000000002</v>
      </c>
      <c r="X298" s="66" t="s">
        <v>186</v>
      </c>
      <c r="Y298" s="1">
        <v>240</v>
      </c>
      <c r="Z298" s="1">
        <v>240</v>
      </c>
      <c r="AA298" s="66">
        <v>40</v>
      </c>
      <c r="AB298" s="66">
        <v>36</v>
      </c>
      <c r="AC298" s="66">
        <v>39</v>
      </c>
      <c r="AD298" s="66">
        <v>79</v>
      </c>
      <c r="AE298" s="66">
        <v>86</v>
      </c>
      <c r="AF298" s="66" t="s">
        <v>192</v>
      </c>
      <c r="AG298" s="26" t="s">
        <v>812</v>
      </c>
      <c r="AH298" s="26" t="s">
        <v>201</v>
      </c>
      <c r="AI298" s="26" t="s">
        <v>202</v>
      </c>
      <c r="AJ298" s="16" t="s">
        <v>809</v>
      </c>
      <c r="AK298" s="16" t="s">
        <v>534</v>
      </c>
      <c r="AL298" s="16" t="s">
        <v>979</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N/A</v>
      </c>
      <c r="BA298" s="32">
        <f t="shared" si="88"/>
        <v>43738</v>
      </c>
      <c r="BB298" s="32">
        <f t="shared" si="89"/>
        <v>43921</v>
      </c>
      <c r="BC298" s="31">
        <f t="shared" si="90"/>
        <v>2020</v>
      </c>
      <c r="BD298" s="33">
        <f t="shared" si="91"/>
        <v>44104</v>
      </c>
      <c r="BE298" s="30">
        <f t="shared" si="92"/>
        <v>240</v>
      </c>
      <c r="BF298" s="30">
        <f t="shared" si="93"/>
        <v>40</v>
      </c>
      <c r="BG298" s="30">
        <f t="shared" si="94"/>
        <v>39</v>
      </c>
      <c r="BH298" s="30">
        <f t="shared" si="95"/>
        <v>36</v>
      </c>
      <c r="BI298" s="30">
        <f t="shared" si="96"/>
        <v>86</v>
      </c>
      <c r="BJ298" s="30">
        <f t="shared" si="97"/>
        <v>86</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979</v>
      </c>
      <c r="I299" s="66" t="s">
        <v>979</v>
      </c>
      <c r="J299" s="66"/>
      <c r="K299" s="66" t="s">
        <v>979</v>
      </c>
      <c r="L299" s="66" t="s">
        <v>979</v>
      </c>
      <c r="M299" s="66" t="s">
        <v>82</v>
      </c>
      <c r="N299" s="66" t="s">
        <v>83</v>
      </c>
      <c r="O299" s="66" t="s">
        <v>1</v>
      </c>
      <c r="P299" s="66"/>
      <c r="Q299" s="66" t="s">
        <v>176</v>
      </c>
      <c r="R299" s="66" t="s">
        <v>166</v>
      </c>
      <c r="S299" s="66" t="s">
        <v>674</v>
      </c>
      <c r="T299" s="32">
        <v>43709</v>
      </c>
      <c r="U299" s="21">
        <v>43921</v>
      </c>
      <c r="V299" s="66">
        <v>3.1171799999999998</v>
      </c>
      <c r="W299" s="66">
        <v>43.646900000000002</v>
      </c>
      <c r="X299" s="66" t="s">
        <v>186</v>
      </c>
      <c r="Y299" s="1">
        <v>240</v>
      </c>
      <c r="Z299" s="1">
        <v>240</v>
      </c>
      <c r="AA299" s="66">
        <v>40</v>
      </c>
      <c r="AB299" s="66">
        <v>36</v>
      </c>
      <c r="AC299" s="66">
        <v>39</v>
      </c>
      <c r="AD299" s="66">
        <v>79</v>
      </c>
      <c r="AE299" s="66">
        <v>86</v>
      </c>
      <c r="AF299" s="66" t="s">
        <v>192</v>
      </c>
      <c r="AG299" s="26" t="s">
        <v>813</v>
      </c>
      <c r="AH299" s="26" t="s">
        <v>201</v>
      </c>
      <c r="AI299" s="26" t="s">
        <v>202</v>
      </c>
      <c r="AJ299" s="16" t="s">
        <v>809</v>
      </c>
      <c r="AK299" s="16" t="s">
        <v>534</v>
      </c>
      <c r="AL299" s="16" t="s">
        <v>979</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N/A</v>
      </c>
      <c r="BA299" s="32">
        <f t="shared" si="88"/>
        <v>43738</v>
      </c>
      <c r="BB299" s="32">
        <f t="shared" si="89"/>
        <v>43921</v>
      </c>
      <c r="BC299" s="31">
        <f t="shared" si="90"/>
        <v>2020</v>
      </c>
      <c r="BD299" s="33">
        <f t="shared" si="91"/>
        <v>44104</v>
      </c>
      <c r="BE299" s="30">
        <f t="shared" si="92"/>
        <v>240</v>
      </c>
      <c r="BF299" s="30">
        <f t="shared" si="93"/>
        <v>40</v>
      </c>
      <c r="BG299" s="30">
        <f t="shared" si="94"/>
        <v>39</v>
      </c>
      <c r="BH299" s="30">
        <f t="shared" si="95"/>
        <v>36</v>
      </c>
      <c r="BI299" s="30">
        <f t="shared" si="96"/>
        <v>86</v>
      </c>
      <c r="BJ299" s="30">
        <f t="shared" si="97"/>
        <v>86</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979</v>
      </c>
      <c r="I300" s="66" t="s">
        <v>979</v>
      </c>
      <c r="J300" s="66"/>
      <c r="K300" s="66" t="s">
        <v>979</v>
      </c>
      <c r="L300" s="66" t="s">
        <v>979</v>
      </c>
      <c r="M300" s="66" t="s">
        <v>82</v>
      </c>
      <c r="N300" s="66" t="s">
        <v>83</v>
      </c>
      <c r="O300" s="66" t="s">
        <v>1</v>
      </c>
      <c r="P300" s="66"/>
      <c r="Q300" s="66" t="s">
        <v>176</v>
      </c>
      <c r="R300" s="66" t="s">
        <v>166</v>
      </c>
      <c r="S300" s="66" t="s">
        <v>674</v>
      </c>
      <c r="T300" s="32">
        <v>43709</v>
      </c>
      <c r="U300" s="21">
        <v>43921</v>
      </c>
      <c r="V300" s="66">
        <v>3.1171799999999998</v>
      </c>
      <c r="W300" s="66">
        <v>43.646900000000002</v>
      </c>
      <c r="X300" s="66" t="s">
        <v>186</v>
      </c>
      <c r="Y300" s="1">
        <v>330</v>
      </c>
      <c r="Z300" s="1">
        <v>330</v>
      </c>
      <c r="AA300" s="66">
        <v>55</v>
      </c>
      <c r="AB300" s="66">
        <v>49</v>
      </c>
      <c r="AC300" s="66">
        <v>53</v>
      </c>
      <c r="AD300" s="66">
        <v>109</v>
      </c>
      <c r="AE300" s="66">
        <v>119</v>
      </c>
      <c r="AF300" s="66" t="s">
        <v>192</v>
      </c>
      <c r="AG300" s="26" t="s">
        <v>815</v>
      </c>
      <c r="AH300" s="26" t="s">
        <v>201</v>
      </c>
      <c r="AI300" s="26" t="s">
        <v>202</v>
      </c>
      <c r="AJ300" s="16" t="s">
        <v>809</v>
      </c>
      <c r="AK300" s="16" t="s">
        <v>534</v>
      </c>
      <c r="AL300" s="16" t="s">
        <v>979</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N/A</v>
      </c>
      <c r="BA300" s="32">
        <f t="shared" si="88"/>
        <v>43738</v>
      </c>
      <c r="BB300" s="32">
        <f t="shared" si="89"/>
        <v>43921</v>
      </c>
      <c r="BC300" s="31">
        <f t="shared" si="90"/>
        <v>2020</v>
      </c>
      <c r="BD300" s="33">
        <f t="shared" si="91"/>
        <v>44104</v>
      </c>
      <c r="BE300" s="30">
        <f t="shared" si="92"/>
        <v>330</v>
      </c>
      <c r="BF300" s="30">
        <f t="shared" si="93"/>
        <v>55</v>
      </c>
      <c r="BG300" s="30">
        <f t="shared" si="94"/>
        <v>53</v>
      </c>
      <c r="BH300" s="30">
        <f t="shared" si="95"/>
        <v>49</v>
      </c>
      <c r="BI300" s="30">
        <f t="shared" si="96"/>
        <v>119</v>
      </c>
      <c r="BJ300" s="30">
        <f t="shared" si="97"/>
        <v>119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979</v>
      </c>
      <c r="I301" s="66" t="s">
        <v>979</v>
      </c>
      <c r="J301" s="66"/>
      <c r="K301" s="66" t="s">
        <v>979</v>
      </c>
      <c r="L301" s="66" t="s">
        <v>979</v>
      </c>
      <c r="M301" s="66" t="s">
        <v>82</v>
      </c>
      <c r="N301" s="66" t="s">
        <v>83</v>
      </c>
      <c r="O301" s="66" t="s">
        <v>794</v>
      </c>
      <c r="P301" s="66"/>
      <c r="Q301" s="66" t="s">
        <v>176</v>
      </c>
      <c r="R301" s="66" t="s">
        <v>166</v>
      </c>
      <c r="S301" s="66" t="s">
        <v>674</v>
      </c>
      <c r="T301" s="32">
        <v>43709</v>
      </c>
      <c r="U301" s="21">
        <v>43921</v>
      </c>
      <c r="V301" s="66">
        <v>3.1507999999999998</v>
      </c>
      <c r="W301" s="66">
        <v>43.216411999999998</v>
      </c>
      <c r="X301" s="66" t="s">
        <v>186</v>
      </c>
      <c r="Y301" s="1">
        <v>240</v>
      </c>
      <c r="Z301" s="1">
        <v>240</v>
      </c>
      <c r="AA301" s="66">
        <v>40</v>
      </c>
      <c r="AB301" s="66">
        <v>36</v>
      </c>
      <c r="AC301" s="66">
        <v>39</v>
      </c>
      <c r="AD301" s="66">
        <v>79</v>
      </c>
      <c r="AE301" s="66">
        <v>86</v>
      </c>
      <c r="AF301" s="66" t="s">
        <v>192</v>
      </c>
      <c r="AG301" s="26" t="s">
        <v>812</v>
      </c>
      <c r="AH301" s="26" t="s">
        <v>201</v>
      </c>
      <c r="AI301" s="26" t="s">
        <v>202</v>
      </c>
      <c r="AJ301" s="16" t="s">
        <v>809</v>
      </c>
      <c r="AK301" s="16" t="s">
        <v>534</v>
      </c>
      <c r="AL301" s="16" t="s">
        <v>979</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N/A</v>
      </c>
      <c r="BA301" s="32">
        <f t="shared" si="88"/>
        <v>43738</v>
      </c>
      <c r="BB301" s="32">
        <f t="shared" si="89"/>
        <v>43921</v>
      </c>
      <c r="BC301" s="31">
        <f t="shared" si="90"/>
        <v>2020</v>
      </c>
      <c r="BD301" s="33">
        <f t="shared" si="91"/>
        <v>44104</v>
      </c>
      <c r="BE301" s="30">
        <f t="shared" si="92"/>
        <v>240</v>
      </c>
      <c r="BF301" s="30">
        <f t="shared" si="93"/>
        <v>40</v>
      </c>
      <c r="BG301" s="30">
        <f t="shared" si="94"/>
        <v>39</v>
      </c>
      <c r="BH301" s="30">
        <f t="shared" si="95"/>
        <v>36</v>
      </c>
      <c r="BI301" s="30">
        <f t="shared" si="96"/>
        <v>86</v>
      </c>
      <c r="BJ301" s="30">
        <f t="shared" si="97"/>
        <v>86</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979</v>
      </c>
      <c r="I302" s="66" t="s">
        <v>979</v>
      </c>
      <c r="J302" s="66"/>
      <c r="K302" s="66" t="s">
        <v>979</v>
      </c>
      <c r="L302" s="66" t="s">
        <v>979</v>
      </c>
      <c r="M302" s="66" t="s">
        <v>82</v>
      </c>
      <c r="N302" s="66" t="s">
        <v>83</v>
      </c>
      <c r="O302" s="66" t="s">
        <v>794</v>
      </c>
      <c r="P302" s="66"/>
      <c r="Q302" s="66" t="s">
        <v>176</v>
      </c>
      <c r="R302" s="66" t="s">
        <v>166</v>
      </c>
      <c r="S302" s="66" t="s">
        <v>674</v>
      </c>
      <c r="T302" s="32">
        <v>43709</v>
      </c>
      <c r="U302" s="21">
        <v>43921</v>
      </c>
      <c r="V302" s="66">
        <v>3.1507999999999998</v>
      </c>
      <c r="W302" s="66">
        <v>43.216411999999998</v>
      </c>
      <c r="X302" s="66" t="s">
        <v>186</v>
      </c>
      <c r="Y302" s="1">
        <v>240</v>
      </c>
      <c r="Z302" s="1">
        <v>240</v>
      </c>
      <c r="AA302" s="66">
        <v>40</v>
      </c>
      <c r="AB302" s="66">
        <v>36</v>
      </c>
      <c r="AC302" s="66">
        <v>39</v>
      </c>
      <c r="AD302" s="66">
        <v>79</v>
      </c>
      <c r="AE302" s="66">
        <v>86</v>
      </c>
      <c r="AF302" s="66" t="s">
        <v>192</v>
      </c>
      <c r="AG302" s="26" t="s">
        <v>813</v>
      </c>
      <c r="AH302" s="26" t="s">
        <v>201</v>
      </c>
      <c r="AI302" s="26" t="s">
        <v>202</v>
      </c>
      <c r="AJ302" s="16" t="s">
        <v>809</v>
      </c>
      <c r="AK302" s="16" t="s">
        <v>534</v>
      </c>
      <c r="AL302" s="16" t="s">
        <v>979</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N/A</v>
      </c>
      <c r="BA302" s="32">
        <f t="shared" si="88"/>
        <v>43738</v>
      </c>
      <c r="BB302" s="32">
        <f t="shared" si="89"/>
        <v>43921</v>
      </c>
      <c r="BC302" s="31">
        <f t="shared" si="90"/>
        <v>2020</v>
      </c>
      <c r="BD302" s="33">
        <f t="shared" si="91"/>
        <v>44104</v>
      </c>
      <c r="BE302" s="30">
        <f t="shared" si="92"/>
        <v>240</v>
      </c>
      <c r="BF302" s="30">
        <f t="shared" si="93"/>
        <v>40</v>
      </c>
      <c r="BG302" s="30">
        <f t="shared" si="94"/>
        <v>39</v>
      </c>
      <c r="BH302" s="30">
        <f t="shared" si="95"/>
        <v>36</v>
      </c>
      <c r="BI302" s="30">
        <f t="shared" si="96"/>
        <v>86</v>
      </c>
      <c r="BJ302" s="30">
        <f t="shared" si="97"/>
        <v>86</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979</v>
      </c>
      <c r="I303" s="66" t="s">
        <v>979</v>
      </c>
      <c r="J303" s="66"/>
      <c r="K303" s="66" t="s">
        <v>979</v>
      </c>
      <c r="L303" s="66" t="s">
        <v>979</v>
      </c>
      <c r="M303" s="66" t="s">
        <v>82</v>
      </c>
      <c r="N303" s="66" t="s">
        <v>83</v>
      </c>
      <c r="O303" s="66" t="s">
        <v>1</v>
      </c>
      <c r="P303" s="66"/>
      <c r="Q303" s="66" t="s">
        <v>176</v>
      </c>
      <c r="R303" s="66" t="s">
        <v>166</v>
      </c>
      <c r="S303" s="66" t="s">
        <v>674</v>
      </c>
      <c r="T303" s="32">
        <v>43709</v>
      </c>
      <c r="U303" s="21">
        <v>43921</v>
      </c>
      <c r="V303" s="66">
        <v>3.1171799999999998</v>
      </c>
      <c r="W303" s="66">
        <v>43.646900000000002</v>
      </c>
      <c r="X303" s="66" t="s">
        <v>186</v>
      </c>
      <c r="Y303" s="1">
        <v>450</v>
      </c>
      <c r="Z303" s="1">
        <v>450</v>
      </c>
      <c r="AA303" s="66">
        <v>75</v>
      </c>
      <c r="AB303" s="66">
        <v>67</v>
      </c>
      <c r="AC303" s="66">
        <v>73</v>
      </c>
      <c r="AD303" s="66">
        <v>148</v>
      </c>
      <c r="AE303" s="66">
        <v>162</v>
      </c>
      <c r="AF303" s="66" t="s">
        <v>192</v>
      </c>
      <c r="AG303" s="26" t="s">
        <v>812</v>
      </c>
      <c r="AH303" s="26" t="s">
        <v>201</v>
      </c>
      <c r="AI303" s="26" t="s">
        <v>202</v>
      </c>
      <c r="AJ303" s="16" t="s">
        <v>809</v>
      </c>
      <c r="AK303" s="16" t="s">
        <v>534</v>
      </c>
      <c r="AL303" s="16" t="s">
        <v>979</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N/A</v>
      </c>
      <c r="BA303" s="32">
        <f t="shared" si="88"/>
        <v>43738</v>
      </c>
      <c r="BB303" s="32">
        <f t="shared" si="89"/>
        <v>43921</v>
      </c>
      <c r="BC303" s="31">
        <f t="shared" si="90"/>
        <v>2020</v>
      </c>
      <c r="BD303" s="33">
        <f t="shared" si="91"/>
        <v>44104</v>
      </c>
      <c r="BE303" s="30">
        <f t="shared" si="92"/>
        <v>450</v>
      </c>
      <c r="BF303" s="30">
        <f t="shared" si="93"/>
        <v>75</v>
      </c>
      <c r="BG303" s="30">
        <f t="shared" si="94"/>
        <v>73</v>
      </c>
      <c r="BH303" s="30">
        <f t="shared" si="95"/>
        <v>67</v>
      </c>
      <c r="BI303" s="30">
        <f t="shared" si="96"/>
        <v>162</v>
      </c>
      <c r="BJ303" s="30">
        <f t="shared" si="97"/>
        <v>162</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979</v>
      </c>
      <c r="I304" s="66" t="s">
        <v>979</v>
      </c>
      <c r="J304" s="66"/>
      <c r="K304" s="66" t="s">
        <v>979</v>
      </c>
      <c r="L304" s="66" t="s">
        <v>979</v>
      </c>
      <c r="M304" s="66" t="s">
        <v>82</v>
      </c>
      <c r="N304" s="66" t="s">
        <v>83</v>
      </c>
      <c r="O304" s="66" t="s">
        <v>1</v>
      </c>
      <c r="P304" s="66"/>
      <c r="Q304" s="66" t="s">
        <v>176</v>
      </c>
      <c r="R304" s="66" t="s">
        <v>166</v>
      </c>
      <c r="S304" s="66" t="s">
        <v>674</v>
      </c>
      <c r="T304" s="32">
        <v>43709</v>
      </c>
      <c r="U304" s="21">
        <v>43921</v>
      </c>
      <c r="V304" s="66">
        <v>3.1171799999999998</v>
      </c>
      <c r="W304" s="66">
        <v>43.646900000000002</v>
      </c>
      <c r="X304" s="66" t="s">
        <v>186</v>
      </c>
      <c r="Y304" s="1">
        <v>450</v>
      </c>
      <c r="Z304" s="1">
        <v>450</v>
      </c>
      <c r="AA304" s="66">
        <v>75</v>
      </c>
      <c r="AB304" s="66">
        <v>67</v>
      </c>
      <c r="AC304" s="66">
        <v>73</v>
      </c>
      <c r="AD304" s="66">
        <v>148</v>
      </c>
      <c r="AE304" s="66">
        <v>162</v>
      </c>
      <c r="AF304" s="66" t="s">
        <v>192</v>
      </c>
      <c r="AG304" s="26" t="s">
        <v>813</v>
      </c>
      <c r="AH304" s="26" t="s">
        <v>201</v>
      </c>
      <c r="AI304" s="26" t="s">
        <v>202</v>
      </c>
      <c r="AJ304" s="16" t="s">
        <v>809</v>
      </c>
      <c r="AK304" s="16" t="s">
        <v>534</v>
      </c>
      <c r="AL304" s="16" t="s">
        <v>979</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N/A</v>
      </c>
      <c r="BA304" s="32">
        <f t="shared" si="88"/>
        <v>43738</v>
      </c>
      <c r="BB304" s="32">
        <f t="shared" si="89"/>
        <v>43921</v>
      </c>
      <c r="BC304" s="31">
        <f t="shared" si="90"/>
        <v>2020</v>
      </c>
      <c r="BD304" s="33">
        <f t="shared" si="91"/>
        <v>44104</v>
      </c>
      <c r="BE304" s="30">
        <f t="shared" si="92"/>
        <v>450</v>
      </c>
      <c r="BF304" s="30">
        <f t="shared" si="93"/>
        <v>75</v>
      </c>
      <c r="BG304" s="30">
        <f t="shared" si="94"/>
        <v>73</v>
      </c>
      <c r="BH304" s="30">
        <f t="shared" si="95"/>
        <v>67</v>
      </c>
      <c r="BI304" s="30">
        <f t="shared" si="96"/>
        <v>162</v>
      </c>
      <c r="BJ304" s="30">
        <f t="shared" si="97"/>
        <v>162</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979</v>
      </c>
      <c r="I305" s="66" t="s">
        <v>979</v>
      </c>
      <c r="J305" s="66"/>
      <c r="K305" s="66" t="s">
        <v>979</v>
      </c>
      <c r="L305" s="66" t="s">
        <v>979</v>
      </c>
      <c r="M305" s="66" t="s">
        <v>82</v>
      </c>
      <c r="N305" s="66" t="s">
        <v>83</v>
      </c>
      <c r="O305" s="66" t="s">
        <v>1</v>
      </c>
      <c r="P305" s="66"/>
      <c r="Q305" s="66" t="s">
        <v>176</v>
      </c>
      <c r="R305" s="66" t="s">
        <v>166</v>
      </c>
      <c r="S305" s="66" t="s">
        <v>674</v>
      </c>
      <c r="T305" s="32">
        <v>43709</v>
      </c>
      <c r="U305" s="21">
        <v>43921</v>
      </c>
      <c r="V305" s="66">
        <v>3.1171799999999998</v>
      </c>
      <c r="W305" s="66">
        <v>43.646900000000002</v>
      </c>
      <c r="X305" s="66" t="s">
        <v>186</v>
      </c>
      <c r="Y305" s="1">
        <v>360</v>
      </c>
      <c r="Z305" s="1">
        <v>360</v>
      </c>
      <c r="AA305" s="66">
        <v>60</v>
      </c>
      <c r="AB305" s="66">
        <v>54</v>
      </c>
      <c r="AC305" s="66">
        <v>58</v>
      </c>
      <c r="AD305" s="66">
        <v>119</v>
      </c>
      <c r="AE305" s="66">
        <v>129</v>
      </c>
      <c r="AF305" s="66" t="s">
        <v>192</v>
      </c>
      <c r="AG305" s="26" t="s">
        <v>812</v>
      </c>
      <c r="AH305" s="26" t="s">
        <v>201</v>
      </c>
      <c r="AI305" s="26" t="s">
        <v>202</v>
      </c>
      <c r="AJ305" s="16" t="s">
        <v>809</v>
      </c>
      <c r="AK305" s="16" t="s">
        <v>534</v>
      </c>
      <c r="AL305" s="16" t="s">
        <v>979</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N/A</v>
      </c>
      <c r="BA305" s="32">
        <f t="shared" si="88"/>
        <v>43738</v>
      </c>
      <c r="BB305" s="32">
        <f t="shared" si="89"/>
        <v>43921</v>
      </c>
      <c r="BC305" s="31">
        <f t="shared" si="90"/>
        <v>2020</v>
      </c>
      <c r="BD305" s="33">
        <f t="shared" si="91"/>
        <v>44104</v>
      </c>
      <c r="BE305" s="30">
        <f t="shared" si="92"/>
        <v>360</v>
      </c>
      <c r="BF305" s="30">
        <f t="shared" si="93"/>
        <v>60</v>
      </c>
      <c r="BG305" s="30">
        <f t="shared" si="94"/>
        <v>58</v>
      </c>
      <c r="BH305" s="30">
        <f t="shared" si="95"/>
        <v>54</v>
      </c>
      <c r="BI305" s="30">
        <f t="shared" si="96"/>
        <v>129</v>
      </c>
      <c r="BJ305" s="30">
        <f t="shared" si="97"/>
        <v>129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979</v>
      </c>
      <c r="I306" s="66" t="s">
        <v>979</v>
      </c>
      <c r="J306" s="66"/>
      <c r="K306" s="66" t="s">
        <v>979</v>
      </c>
      <c r="L306" s="66" t="s">
        <v>979</v>
      </c>
      <c r="M306" s="66" t="s">
        <v>82</v>
      </c>
      <c r="N306" s="66" t="s">
        <v>83</v>
      </c>
      <c r="O306" s="66" t="s">
        <v>1</v>
      </c>
      <c r="P306" s="66"/>
      <c r="Q306" s="66" t="s">
        <v>176</v>
      </c>
      <c r="R306" s="66" t="s">
        <v>166</v>
      </c>
      <c r="S306" s="66" t="s">
        <v>674</v>
      </c>
      <c r="T306" s="32">
        <v>43709</v>
      </c>
      <c r="U306" s="21">
        <v>43921</v>
      </c>
      <c r="V306" s="66">
        <v>3.1171799999999998</v>
      </c>
      <c r="W306" s="66">
        <v>43.646900000000002</v>
      </c>
      <c r="X306" s="66" t="s">
        <v>186</v>
      </c>
      <c r="Y306" s="1">
        <v>240</v>
      </c>
      <c r="Z306" s="1">
        <v>240</v>
      </c>
      <c r="AA306" s="66">
        <v>40</v>
      </c>
      <c r="AB306" s="66">
        <v>36</v>
      </c>
      <c r="AC306" s="66">
        <v>39</v>
      </c>
      <c r="AD306" s="66">
        <v>79</v>
      </c>
      <c r="AE306" s="66">
        <v>86</v>
      </c>
      <c r="AF306" s="66" t="s">
        <v>192</v>
      </c>
      <c r="AG306" s="26" t="s">
        <v>816</v>
      </c>
      <c r="AH306" s="26" t="s">
        <v>202</v>
      </c>
      <c r="AI306" s="26" t="s">
        <v>202</v>
      </c>
      <c r="AJ306" s="16" t="s">
        <v>809</v>
      </c>
      <c r="AK306" s="16" t="s">
        <v>534</v>
      </c>
      <c r="AL306" s="16" t="s">
        <v>979</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N/A</v>
      </c>
      <c r="BA306" s="32">
        <f t="shared" si="88"/>
        <v>43738</v>
      </c>
      <c r="BB306" s="32">
        <f t="shared" si="89"/>
        <v>43921</v>
      </c>
      <c r="BC306" s="31">
        <f t="shared" si="90"/>
        <v>2020</v>
      </c>
      <c r="BD306" s="33">
        <f t="shared" si="91"/>
        <v>44104</v>
      </c>
      <c r="BE306" s="30">
        <f t="shared" si="92"/>
        <v>240</v>
      </c>
      <c r="BF306" s="30">
        <f t="shared" si="93"/>
        <v>40</v>
      </c>
      <c r="BG306" s="30">
        <f t="shared" si="94"/>
        <v>39</v>
      </c>
      <c r="BH306" s="30">
        <f t="shared" si="95"/>
        <v>36</v>
      </c>
      <c r="BI306" s="30">
        <f t="shared" si="96"/>
        <v>86</v>
      </c>
      <c r="BJ306" s="30">
        <f t="shared" si="97"/>
        <v>86</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979</v>
      </c>
      <c r="I307" s="66" t="s">
        <v>979</v>
      </c>
      <c r="J307" s="66"/>
      <c r="K307" s="66" t="s">
        <v>979</v>
      </c>
      <c r="L307" s="66" t="s">
        <v>979</v>
      </c>
      <c r="M307" s="66" t="s">
        <v>82</v>
      </c>
      <c r="N307" s="66" t="s">
        <v>83</v>
      </c>
      <c r="O307" s="66" t="s">
        <v>1</v>
      </c>
      <c r="P307" s="66"/>
      <c r="Q307" s="66" t="s">
        <v>176</v>
      </c>
      <c r="R307" s="66" t="s">
        <v>166</v>
      </c>
      <c r="S307" s="66" t="s">
        <v>674</v>
      </c>
      <c r="T307" s="32">
        <v>43709</v>
      </c>
      <c r="U307" s="21">
        <v>43921</v>
      </c>
      <c r="V307" s="66">
        <v>3.1171799999999998</v>
      </c>
      <c r="W307" s="66">
        <v>43.646900000000002</v>
      </c>
      <c r="X307" s="66" t="s">
        <v>186</v>
      </c>
      <c r="Y307" s="1">
        <v>480</v>
      </c>
      <c r="Z307" s="1">
        <v>480</v>
      </c>
      <c r="AA307" s="66">
        <v>80</v>
      </c>
      <c r="AB307" s="66">
        <v>71</v>
      </c>
      <c r="AC307" s="66">
        <v>78</v>
      </c>
      <c r="AD307" s="66">
        <v>158</v>
      </c>
      <c r="AE307" s="66">
        <v>172</v>
      </c>
      <c r="AF307" s="66" t="s">
        <v>192</v>
      </c>
      <c r="AG307" s="26" t="s">
        <v>812</v>
      </c>
      <c r="AH307" s="26" t="s">
        <v>201</v>
      </c>
      <c r="AI307" s="26" t="s">
        <v>202</v>
      </c>
      <c r="AJ307" s="16" t="s">
        <v>809</v>
      </c>
      <c r="AK307" s="16" t="s">
        <v>534</v>
      </c>
      <c r="AL307" s="16" t="s">
        <v>979</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N/A</v>
      </c>
      <c r="BA307" s="32">
        <f t="shared" si="88"/>
        <v>43738</v>
      </c>
      <c r="BB307" s="32">
        <f t="shared" si="89"/>
        <v>43921</v>
      </c>
      <c r="BC307" s="31">
        <f t="shared" si="90"/>
        <v>2020</v>
      </c>
      <c r="BD307" s="33">
        <f t="shared" si="91"/>
        <v>44104</v>
      </c>
      <c r="BE307" s="30">
        <f t="shared" si="92"/>
        <v>480</v>
      </c>
      <c r="BF307" s="30">
        <f t="shared" si="93"/>
        <v>80</v>
      </c>
      <c r="BG307" s="30">
        <f t="shared" si="94"/>
        <v>78</v>
      </c>
      <c r="BH307" s="30">
        <f t="shared" si="95"/>
        <v>71</v>
      </c>
      <c r="BI307" s="30">
        <f t="shared" si="96"/>
        <v>172</v>
      </c>
      <c r="BJ307" s="30">
        <f t="shared" si="97"/>
        <v>172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978</v>
      </c>
      <c r="F308" s="66" t="s">
        <v>225</v>
      </c>
      <c r="G308" s="66" t="s">
        <v>174</v>
      </c>
      <c r="H308" s="66" t="s">
        <v>979</v>
      </c>
      <c r="I308" s="66" t="s">
        <v>979</v>
      </c>
      <c r="J308" s="66"/>
      <c r="K308" s="66" t="s">
        <v>979</v>
      </c>
      <c r="L308" s="66" t="s">
        <v>979</v>
      </c>
      <c r="M308" s="66" t="s">
        <v>82</v>
      </c>
      <c r="N308" s="66" t="s">
        <v>83</v>
      </c>
      <c r="O308" s="66" t="s">
        <v>1</v>
      </c>
      <c r="P308" s="66"/>
      <c r="Q308" s="66" t="s">
        <v>176</v>
      </c>
      <c r="R308" s="66" t="s">
        <v>166</v>
      </c>
      <c r="S308" s="66" t="s">
        <v>787</v>
      </c>
      <c r="T308" s="32">
        <v>43709</v>
      </c>
      <c r="U308" s="21">
        <v>43881</v>
      </c>
      <c r="V308" s="66">
        <v>3.1171799999999998</v>
      </c>
      <c r="W308" s="66">
        <v>43.646900000000002</v>
      </c>
      <c r="X308" s="66" t="s">
        <v>186</v>
      </c>
      <c r="Y308" s="1">
        <v>180</v>
      </c>
      <c r="Z308" s="1">
        <v>180</v>
      </c>
      <c r="AA308" s="66">
        <v>30</v>
      </c>
      <c r="AB308" s="66">
        <v>27</v>
      </c>
      <c r="AC308" s="66">
        <v>29</v>
      </c>
      <c r="AD308" s="66">
        <v>59</v>
      </c>
      <c r="AE308" s="66">
        <v>65</v>
      </c>
      <c r="AF308" s="66" t="s">
        <v>192</v>
      </c>
      <c r="AG308" s="26" t="s">
        <v>980</v>
      </c>
      <c r="AH308" s="26" t="s">
        <v>201</v>
      </c>
      <c r="AI308" s="26" t="s">
        <v>789</v>
      </c>
      <c r="AJ308" s="16" t="s">
        <v>809</v>
      </c>
      <c r="AK308" s="16" t="s">
        <v>981</v>
      </c>
      <c r="AL308" s="16" t="s">
        <v>979</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N/A</v>
      </c>
      <c r="BA308" s="32">
        <f t="shared" si="88"/>
        <v>43738</v>
      </c>
      <c r="BB308" s="32">
        <f t="shared" si="89"/>
        <v>43890</v>
      </c>
      <c r="BC308" s="31">
        <f t="shared" si="90"/>
        <v>2020</v>
      </c>
      <c r="BD308" s="33">
        <f t="shared" si="91"/>
        <v>44104</v>
      </c>
      <c r="BE308" s="30">
        <f t="shared" si="92"/>
        <v>180</v>
      </c>
      <c r="BF308" s="30">
        <f t="shared" si="93"/>
        <v>30</v>
      </c>
      <c r="BG308" s="30">
        <f t="shared" si="94"/>
        <v>29</v>
      </c>
      <c r="BH308" s="30">
        <f t="shared" si="95"/>
        <v>27</v>
      </c>
      <c r="BI308" s="30">
        <f t="shared" si="96"/>
        <v>65</v>
      </c>
      <c r="BJ308" s="30">
        <f t="shared" si="97"/>
        <v>65</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978</v>
      </c>
      <c r="F309" s="66" t="s">
        <v>225</v>
      </c>
      <c r="G309" s="66" t="s">
        <v>174</v>
      </c>
      <c r="H309" s="66" t="s">
        <v>979</v>
      </c>
      <c r="I309" s="66" t="s">
        <v>979</v>
      </c>
      <c r="J309" s="66"/>
      <c r="K309" s="66" t="s">
        <v>979</v>
      </c>
      <c r="L309" s="66" t="s">
        <v>979</v>
      </c>
      <c r="M309" s="66" t="s">
        <v>82</v>
      </c>
      <c r="N309" s="66" t="s">
        <v>83</v>
      </c>
      <c r="O309" s="66" t="s">
        <v>1</v>
      </c>
      <c r="P309" s="66"/>
      <c r="Q309" s="66" t="s">
        <v>176</v>
      </c>
      <c r="R309" s="66" t="s">
        <v>166</v>
      </c>
      <c r="S309" s="66" t="s">
        <v>674</v>
      </c>
      <c r="T309" s="32">
        <v>43709</v>
      </c>
      <c r="U309" s="21">
        <v>43921</v>
      </c>
      <c r="V309" s="66">
        <v>3.1171799999999998</v>
      </c>
      <c r="W309" s="66">
        <v>43.646900000000002</v>
      </c>
      <c r="X309" s="66" t="s">
        <v>186</v>
      </c>
      <c r="Y309" s="1">
        <v>180</v>
      </c>
      <c r="Z309" s="1">
        <v>180</v>
      </c>
      <c r="AA309" s="66">
        <v>30</v>
      </c>
      <c r="AB309" s="66">
        <v>27</v>
      </c>
      <c r="AC309" s="66">
        <v>29</v>
      </c>
      <c r="AD309" s="66">
        <v>59</v>
      </c>
      <c r="AE309" s="66">
        <v>65</v>
      </c>
      <c r="AF309" s="66" t="s">
        <v>192</v>
      </c>
      <c r="AG309" s="26" t="s">
        <v>980</v>
      </c>
      <c r="AH309" s="26" t="s">
        <v>202</v>
      </c>
      <c r="AI309" s="26" t="s">
        <v>202</v>
      </c>
      <c r="AJ309" s="16" t="s">
        <v>809</v>
      </c>
      <c r="AK309" s="16" t="s">
        <v>981</v>
      </c>
      <c r="AL309" s="16" t="s">
        <v>979</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N/A</v>
      </c>
      <c r="BA309" s="32">
        <f t="shared" si="88"/>
        <v>43738</v>
      </c>
      <c r="BB309" s="32">
        <f t="shared" si="89"/>
        <v>43921</v>
      </c>
      <c r="BC309" s="31">
        <f t="shared" si="90"/>
        <v>2020</v>
      </c>
      <c r="BD309" s="33">
        <f t="shared" si="91"/>
        <v>44104</v>
      </c>
      <c r="BE309" s="30">
        <f t="shared" si="92"/>
        <v>180</v>
      </c>
      <c r="BF309" s="30">
        <f t="shared" si="93"/>
        <v>30</v>
      </c>
      <c r="BG309" s="30">
        <f t="shared" si="94"/>
        <v>29</v>
      </c>
      <c r="BH309" s="30">
        <f t="shared" si="95"/>
        <v>27</v>
      </c>
      <c r="BI309" s="30">
        <f t="shared" si="96"/>
        <v>65</v>
      </c>
      <c r="BJ309" s="30">
        <f t="shared" si="97"/>
        <v>65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979</v>
      </c>
      <c r="I310" s="66" t="s">
        <v>979</v>
      </c>
      <c r="J310" s="66"/>
      <c r="K310" s="66" t="s">
        <v>979</v>
      </c>
      <c r="L310" s="66" t="s">
        <v>979</v>
      </c>
      <c r="M310" s="66" t="s">
        <v>82</v>
      </c>
      <c r="N310" s="66" t="s">
        <v>83</v>
      </c>
      <c r="O310" s="66" t="s">
        <v>795</v>
      </c>
      <c r="P310" s="66"/>
      <c r="Q310" s="66" t="s">
        <v>176</v>
      </c>
      <c r="R310" s="66" t="s">
        <v>166</v>
      </c>
      <c r="S310" s="66" t="s">
        <v>674</v>
      </c>
      <c r="T310" s="32">
        <v>43709</v>
      </c>
      <c r="U310" s="21">
        <v>43921</v>
      </c>
      <c r="V310" s="66">
        <v>3.2017099999999998</v>
      </c>
      <c r="W310" s="66">
        <v>43.856099999999998</v>
      </c>
      <c r="X310" s="66" t="s">
        <v>186</v>
      </c>
      <c r="Y310" s="1">
        <v>360</v>
      </c>
      <c r="Z310" s="1">
        <v>360</v>
      </c>
      <c r="AA310" s="66">
        <v>60</v>
      </c>
      <c r="AB310" s="66">
        <v>54</v>
      </c>
      <c r="AC310" s="66">
        <v>58</v>
      </c>
      <c r="AD310" s="66">
        <v>119</v>
      </c>
      <c r="AE310" s="66">
        <v>129</v>
      </c>
      <c r="AF310" s="66" t="s">
        <v>192</v>
      </c>
      <c r="AG310" s="26" t="s">
        <v>812</v>
      </c>
      <c r="AH310" s="26" t="s">
        <v>201</v>
      </c>
      <c r="AI310" s="26" t="s">
        <v>202</v>
      </c>
      <c r="AJ310" s="16" t="s">
        <v>809</v>
      </c>
      <c r="AK310" s="16" t="s">
        <v>534</v>
      </c>
      <c r="AL310" s="16" t="s">
        <v>979</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N/A</v>
      </c>
      <c r="BA310" s="32">
        <f t="shared" si="88"/>
        <v>43738</v>
      </c>
      <c r="BB310" s="32">
        <f t="shared" si="89"/>
        <v>43921</v>
      </c>
      <c r="BC310" s="31">
        <f t="shared" si="90"/>
        <v>2020</v>
      </c>
      <c r="BD310" s="33">
        <f t="shared" si="91"/>
        <v>44104</v>
      </c>
      <c r="BE310" s="30">
        <f t="shared" si="92"/>
        <v>360</v>
      </c>
      <c r="BF310" s="30">
        <f t="shared" si="93"/>
        <v>60</v>
      </c>
      <c r="BG310" s="30">
        <f t="shared" si="94"/>
        <v>58</v>
      </c>
      <c r="BH310" s="30">
        <f t="shared" si="95"/>
        <v>54</v>
      </c>
      <c r="BI310" s="30">
        <f t="shared" si="96"/>
        <v>129</v>
      </c>
      <c r="BJ310" s="30">
        <f t="shared" si="97"/>
        <v>129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978</v>
      </c>
      <c r="F311" s="66" t="s">
        <v>225</v>
      </c>
      <c r="G311" s="66" t="s">
        <v>174</v>
      </c>
      <c r="H311" s="66" t="s">
        <v>979</v>
      </c>
      <c r="I311" s="66" t="s">
        <v>979</v>
      </c>
      <c r="J311" s="66"/>
      <c r="K311" s="66" t="s">
        <v>979</v>
      </c>
      <c r="L311" s="66" t="s">
        <v>979</v>
      </c>
      <c r="M311" s="66" t="s">
        <v>82</v>
      </c>
      <c r="N311" s="66" t="s">
        <v>83</v>
      </c>
      <c r="O311" s="66" t="s">
        <v>1</v>
      </c>
      <c r="P311" s="66"/>
      <c r="Q311" s="66" t="s">
        <v>176</v>
      </c>
      <c r="R311" s="66" t="s">
        <v>166</v>
      </c>
      <c r="S311" s="66" t="s">
        <v>787</v>
      </c>
      <c r="T311" s="32">
        <v>43709</v>
      </c>
      <c r="U311" s="21">
        <v>43881</v>
      </c>
      <c r="V311" s="66">
        <v>3.1171799999999998</v>
      </c>
      <c r="W311" s="66">
        <v>43.646900000000002</v>
      </c>
      <c r="X311" s="66" t="s">
        <v>186</v>
      </c>
      <c r="Y311" s="1">
        <v>240</v>
      </c>
      <c r="Z311" s="1">
        <v>240</v>
      </c>
      <c r="AA311" s="66">
        <v>40</v>
      </c>
      <c r="AB311" s="66">
        <v>36</v>
      </c>
      <c r="AC311" s="66">
        <v>39</v>
      </c>
      <c r="AD311" s="66">
        <v>79</v>
      </c>
      <c r="AE311" s="66">
        <v>86</v>
      </c>
      <c r="AF311" s="66" t="s">
        <v>192</v>
      </c>
      <c r="AG311" s="26" t="s">
        <v>980</v>
      </c>
      <c r="AH311" s="26" t="s">
        <v>201</v>
      </c>
      <c r="AI311" s="26" t="s">
        <v>789</v>
      </c>
      <c r="AJ311" s="16" t="s">
        <v>809</v>
      </c>
      <c r="AK311" s="16" t="s">
        <v>981</v>
      </c>
      <c r="AL311" s="16" t="s">
        <v>979</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N/A</v>
      </c>
      <c r="BA311" s="32">
        <f t="shared" si="88"/>
        <v>43738</v>
      </c>
      <c r="BB311" s="32">
        <f t="shared" si="89"/>
        <v>43890</v>
      </c>
      <c r="BC311" s="31">
        <f t="shared" si="90"/>
        <v>2020</v>
      </c>
      <c r="BD311" s="33">
        <f t="shared" si="91"/>
        <v>44104</v>
      </c>
      <c r="BE311" s="30">
        <f t="shared" si="92"/>
        <v>240</v>
      </c>
      <c r="BF311" s="30">
        <f t="shared" si="93"/>
        <v>40</v>
      </c>
      <c r="BG311" s="30">
        <f t="shared" si="94"/>
        <v>39</v>
      </c>
      <c r="BH311" s="30">
        <f t="shared" si="95"/>
        <v>36</v>
      </c>
      <c r="BI311" s="30">
        <f t="shared" si="96"/>
        <v>86</v>
      </c>
      <c r="BJ311" s="30">
        <f t="shared" si="97"/>
        <v>86</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978</v>
      </c>
      <c r="F312" s="66" t="s">
        <v>225</v>
      </c>
      <c r="G312" s="66" t="s">
        <v>174</v>
      </c>
      <c r="H312" s="66" t="s">
        <v>979</v>
      </c>
      <c r="I312" s="66" t="s">
        <v>979</v>
      </c>
      <c r="J312" s="66"/>
      <c r="K312" s="66" t="s">
        <v>979</v>
      </c>
      <c r="L312" s="66" t="s">
        <v>979</v>
      </c>
      <c r="M312" s="66" t="s">
        <v>82</v>
      </c>
      <c r="N312" s="66" t="s">
        <v>83</v>
      </c>
      <c r="O312" s="66" t="s">
        <v>1</v>
      </c>
      <c r="P312" s="66"/>
      <c r="Q312" s="66" t="s">
        <v>176</v>
      </c>
      <c r="R312" s="66" t="s">
        <v>166</v>
      </c>
      <c r="S312" s="66" t="s">
        <v>674</v>
      </c>
      <c r="T312" s="32">
        <v>43709</v>
      </c>
      <c r="U312" s="21">
        <v>43921</v>
      </c>
      <c r="V312" s="66">
        <v>3.1171799999999998</v>
      </c>
      <c r="W312" s="66">
        <v>43.646900000000002</v>
      </c>
      <c r="X312" s="66" t="s">
        <v>186</v>
      </c>
      <c r="Y312" s="1">
        <v>240</v>
      </c>
      <c r="Z312" s="1">
        <v>240</v>
      </c>
      <c r="AA312" s="66">
        <v>40</v>
      </c>
      <c r="AB312" s="66">
        <v>36</v>
      </c>
      <c r="AC312" s="66">
        <v>39</v>
      </c>
      <c r="AD312" s="66">
        <v>79</v>
      </c>
      <c r="AE312" s="66">
        <v>86</v>
      </c>
      <c r="AF312" s="66" t="s">
        <v>192</v>
      </c>
      <c r="AG312" s="26" t="s">
        <v>980</v>
      </c>
      <c r="AH312" s="26" t="s">
        <v>202</v>
      </c>
      <c r="AI312" s="26" t="s">
        <v>202</v>
      </c>
      <c r="AJ312" s="16" t="s">
        <v>809</v>
      </c>
      <c r="AK312" s="16" t="s">
        <v>981</v>
      </c>
      <c r="AL312" s="16" t="s">
        <v>979</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N/A</v>
      </c>
      <c r="BA312" s="32">
        <f t="shared" si="88"/>
        <v>43738</v>
      </c>
      <c r="BB312" s="32">
        <f t="shared" si="89"/>
        <v>43921</v>
      </c>
      <c r="BC312" s="31">
        <f t="shared" si="90"/>
        <v>2020</v>
      </c>
      <c r="BD312" s="33">
        <f t="shared" si="91"/>
        <v>44104</v>
      </c>
      <c r="BE312" s="30">
        <f t="shared" si="92"/>
        <v>240</v>
      </c>
      <c r="BF312" s="30">
        <f t="shared" si="93"/>
        <v>40</v>
      </c>
      <c r="BG312" s="30">
        <f t="shared" si="94"/>
        <v>39</v>
      </c>
      <c r="BH312" s="30">
        <f t="shared" si="95"/>
        <v>36</v>
      </c>
      <c r="BI312" s="30">
        <f t="shared" si="96"/>
        <v>86</v>
      </c>
      <c r="BJ312" s="30">
        <f t="shared" si="97"/>
        <v>86</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979</v>
      </c>
      <c r="I313" s="66" t="s">
        <v>979</v>
      </c>
      <c r="J313" s="66"/>
      <c r="K313" s="66" t="s">
        <v>979</v>
      </c>
      <c r="L313" s="66" t="s">
        <v>979</v>
      </c>
      <c r="M313" s="66" t="s">
        <v>82</v>
      </c>
      <c r="N313" s="66" t="s">
        <v>83</v>
      </c>
      <c r="O313" s="66" t="s">
        <v>1</v>
      </c>
      <c r="P313" s="66"/>
      <c r="Q313" s="66" t="s">
        <v>176</v>
      </c>
      <c r="R313" s="66" t="s">
        <v>166</v>
      </c>
      <c r="S313" s="66" t="s">
        <v>674</v>
      </c>
      <c r="T313" s="32">
        <v>43709</v>
      </c>
      <c r="U313" s="21">
        <v>43921</v>
      </c>
      <c r="V313" s="66">
        <v>3.1171799999999998</v>
      </c>
      <c r="W313" s="66">
        <v>43.646900000000002</v>
      </c>
      <c r="X313" s="66" t="s">
        <v>186</v>
      </c>
      <c r="Y313" s="1">
        <v>300</v>
      </c>
      <c r="Z313" s="1">
        <v>300</v>
      </c>
      <c r="AA313" s="66">
        <v>50</v>
      </c>
      <c r="AB313" s="66">
        <v>45</v>
      </c>
      <c r="AC313" s="66">
        <v>49</v>
      </c>
      <c r="AD313" s="66">
        <v>99</v>
      </c>
      <c r="AE313" s="66">
        <v>108</v>
      </c>
      <c r="AF313" s="66" t="s">
        <v>192</v>
      </c>
      <c r="AG313" s="26" t="s">
        <v>812</v>
      </c>
      <c r="AH313" s="26" t="s">
        <v>201</v>
      </c>
      <c r="AI313" s="26" t="s">
        <v>202</v>
      </c>
      <c r="AJ313" s="16" t="s">
        <v>809</v>
      </c>
      <c r="AK313" s="16" t="s">
        <v>534</v>
      </c>
      <c r="AL313" s="16" t="s">
        <v>979</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N/A</v>
      </c>
      <c r="BA313" s="32">
        <f t="shared" si="88"/>
        <v>43738</v>
      </c>
      <c r="BB313" s="32">
        <f t="shared" si="89"/>
        <v>43921</v>
      </c>
      <c r="BC313" s="31">
        <f t="shared" si="90"/>
        <v>2020</v>
      </c>
      <c r="BD313" s="33">
        <f t="shared" si="91"/>
        <v>44104</v>
      </c>
      <c r="BE313" s="30">
        <f t="shared" si="92"/>
        <v>300</v>
      </c>
      <c r="BF313" s="30">
        <f t="shared" si="93"/>
        <v>50</v>
      </c>
      <c r="BG313" s="30">
        <f t="shared" si="94"/>
        <v>49</v>
      </c>
      <c r="BH313" s="30">
        <f t="shared" si="95"/>
        <v>45</v>
      </c>
      <c r="BI313" s="30">
        <f t="shared" si="96"/>
        <v>108</v>
      </c>
      <c r="BJ313" s="30">
        <f t="shared" si="97"/>
        <v>108</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978</v>
      </c>
      <c r="F314" s="66" t="s">
        <v>225</v>
      </c>
      <c r="G314" s="66" t="s">
        <v>174</v>
      </c>
      <c r="H314" s="66" t="s">
        <v>979</v>
      </c>
      <c r="I314" s="66" t="s">
        <v>979</v>
      </c>
      <c r="J314" s="66"/>
      <c r="K314" s="66" t="s">
        <v>979</v>
      </c>
      <c r="L314" s="66" t="s">
        <v>979</v>
      </c>
      <c r="M314" s="66" t="s">
        <v>82</v>
      </c>
      <c r="N314" s="66" t="s">
        <v>83</v>
      </c>
      <c r="O314" s="66" t="s">
        <v>4</v>
      </c>
      <c r="P314" s="66"/>
      <c r="Q314" s="66" t="s">
        <v>176</v>
      </c>
      <c r="R314" s="66" t="s">
        <v>166</v>
      </c>
      <c r="S314" s="66" t="s">
        <v>674</v>
      </c>
      <c r="T314" s="32">
        <v>43709</v>
      </c>
      <c r="U314" s="21">
        <v>43921</v>
      </c>
      <c r="V314" s="66">
        <v>3.3685</v>
      </c>
      <c r="W314" s="66">
        <v>43.672600000000003</v>
      </c>
      <c r="X314" s="66" t="s">
        <v>186</v>
      </c>
      <c r="Y314" s="1">
        <v>120</v>
      </c>
      <c r="Z314" s="1">
        <v>120</v>
      </c>
      <c r="AA314" s="66">
        <v>20</v>
      </c>
      <c r="AB314" s="66">
        <v>18</v>
      </c>
      <c r="AC314" s="66">
        <v>19</v>
      </c>
      <c r="AD314" s="66">
        <v>40</v>
      </c>
      <c r="AE314" s="66">
        <v>43</v>
      </c>
      <c r="AF314" s="66" t="s">
        <v>192</v>
      </c>
      <c r="AG314" s="26" t="s">
        <v>980</v>
      </c>
      <c r="AH314" s="26" t="s">
        <v>202</v>
      </c>
      <c r="AI314" s="26" t="s">
        <v>202</v>
      </c>
      <c r="AJ314" s="16" t="s">
        <v>809</v>
      </c>
      <c r="AK314" s="16" t="s">
        <v>981</v>
      </c>
      <c r="AL314" s="16" t="s">
        <v>979</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N/A</v>
      </c>
      <c r="BA314" s="32">
        <f t="shared" si="88"/>
        <v>43738</v>
      </c>
      <c r="BB314" s="32">
        <f t="shared" si="89"/>
        <v>43921</v>
      </c>
      <c r="BC314" s="31">
        <f t="shared" si="90"/>
        <v>2020</v>
      </c>
      <c r="BD314" s="33">
        <f t="shared" si="91"/>
        <v>44104</v>
      </c>
      <c r="BE314" s="30">
        <f t="shared" si="92"/>
        <v>120</v>
      </c>
      <c r="BF314" s="30">
        <f t="shared" si="93"/>
        <v>20</v>
      </c>
      <c r="BG314" s="30">
        <f t="shared" si="94"/>
        <v>19</v>
      </c>
      <c r="BH314" s="30">
        <f t="shared" si="95"/>
        <v>18</v>
      </c>
      <c r="BI314" s="30">
        <f t="shared" si="96"/>
        <v>43</v>
      </c>
      <c r="BJ314" s="30">
        <f t="shared" si="97"/>
        <v>43</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978</v>
      </c>
      <c r="F315" s="66" t="s">
        <v>225</v>
      </c>
      <c r="G315" s="66" t="s">
        <v>174</v>
      </c>
      <c r="H315" s="66" t="s">
        <v>979</v>
      </c>
      <c r="I315" s="66" t="s">
        <v>979</v>
      </c>
      <c r="J315" s="66"/>
      <c r="K315" s="66" t="s">
        <v>979</v>
      </c>
      <c r="L315" s="66" t="s">
        <v>979</v>
      </c>
      <c r="M315" s="66" t="s">
        <v>82</v>
      </c>
      <c r="N315" s="66" t="s">
        <v>83</v>
      </c>
      <c r="O315" s="66" t="s">
        <v>4</v>
      </c>
      <c r="P315" s="66"/>
      <c r="Q315" s="66" t="s">
        <v>176</v>
      </c>
      <c r="R315" s="66" t="s">
        <v>166</v>
      </c>
      <c r="S315" s="66" t="s">
        <v>787</v>
      </c>
      <c r="T315" s="32">
        <v>43709</v>
      </c>
      <c r="U315" s="21">
        <v>43881</v>
      </c>
      <c r="V315" s="66">
        <v>3.3685</v>
      </c>
      <c r="W315" s="66">
        <v>43.672600000000003</v>
      </c>
      <c r="X315" s="66" t="s">
        <v>186</v>
      </c>
      <c r="Y315" s="1">
        <v>120</v>
      </c>
      <c r="Z315" s="1">
        <v>120</v>
      </c>
      <c r="AA315" s="66">
        <v>20</v>
      </c>
      <c r="AB315" s="66">
        <v>18</v>
      </c>
      <c r="AC315" s="66">
        <v>19</v>
      </c>
      <c r="AD315" s="66">
        <v>40</v>
      </c>
      <c r="AE315" s="66">
        <v>43</v>
      </c>
      <c r="AF315" s="66" t="s">
        <v>192</v>
      </c>
      <c r="AG315" s="26" t="s">
        <v>980</v>
      </c>
      <c r="AH315" s="26" t="s">
        <v>201</v>
      </c>
      <c r="AI315" s="26" t="s">
        <v>789</v>
      </c>
      <c r="AJ315" s="16" t="s">
        <v>809</v>
      </c>
      <c r="AK315" s="16" t="s">
        <v>981</v>
      </c>
      <c r="AL315" s="16" t="s">
        <v>979</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N/A</v>
      </c>
      <c r="BA315" s="32">
        <f t="shared" si="88"/>
        <v>43738</v>
      </c>
      <c r="BB315" s="32">
        <f t="shared" si="89"/>
        <v>43890</v>
      </c>
      <c r="BC315" s="31">
        <f t="shared" si="90"/>
        <v>2020</v>
      </c>
      <c r="BD315" s="33">
        <f t="shared" si="91"/>
        <v>44104</v>
      </c>
      <c r="BE315" s="30">
        <f t="shared" si="92"/>
        <v>120</v>
      </c>
      <c r="BF315" s="30">
        <f t="shared" si="93"/>
        <v>20</v>
      </c>
      <c r="BG315" s="30">
        <f t="shared" si="94"/>
        <v>19</v>
      </c>
      <c r="BH315" s="30">
        <f t="shared" si="95"/>
        <v>18</v>
      </c>
      <c r="BI315" s="30">
        <f t="shared" si="96"/>
        <v>43</v>
      </c>
      <c r="BJ315" s="30">
        <f t="shared" si="97"/>
        <v>43</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979</v>
      </c>
      <c r="I316" s="66" t="s">
        <v>979</v>
      </c>
      <c r="J316" s="66"/>
      <c r="K316" s="66" t="s">
        <v>979</v>
      </c>
      <c r="L316" s="66" t="s">
        <v>979</v>
      </c>
      <c r="M316" s="66" t="s">
        <v>82</v>
      </c>
      <c r="N316" s="66" t="s">
        <v>83</v>
      </c>
      <c r="O316" s="66" t="s">
        <v>5</v>
      </c>
      <c r="P316" s="66"/>
      <c r="Q316" s="66" t="s">
        <v>176</v>
      </c>
      <c r="R316" s="66" t="s">
        <v>166</v>
      </c>
      <c r="S316" s="66" t="s">
        <v>674</v>
      </c>
      <c r="T316" s="32">
        <v>43709</v>
      </c>
      <c r="U316" s="21">
        <v>43921</v>
      </c>
      <c r="V316" s="66">
        <v>2.9560599999999999</v>
      </c>
      <c r="W316" s="66">
        <v>43.486899999999999</v>
      </c>
      <c r="X316" s="66" t="s">
        <v>186</v>
      </c>
      <c r="Y316" s="1">
        <v>420</v>
      </c>
      <c r="Z316" s="1">
        <v>420</v>
      </c>
      <c r="AA316" s="66">
        <v>70</v>
      </c>
      <c r="AB316" s="66">
        <v>62</v>
      </c>
      <c r="AC316" s="66">
        <v>68</v>
      </c>
      <c r="AD316" s="66">
        <v>139</v>
      </c>
      <c r="AE316" s="66">
        <v>151</v>
      </c>
      <c r="AF316" s="66" t="s">
        <v>192</v>
      </c>
      <c r="AG316" s="26" t="s">
        <v>812</v>
      </c>
      <c r="AH316" s="26" t="s">
        <v>201</v>
      </c>
      <c r="AI316" s="26" t="s">
        <v>202</v>
      </c>
      <c r="AJ316" s="16" t="s">
        <v>809</v>
      </c>
      <c r="AK316" s="16" t="s">
        <v>534</v>
      </c>
      <c r="AL316" s="16" t="s">
        <v>979</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N/A</v>
      </c>
      <c r="BA316" s="32">
        <f t="shared" si="88"/>
        <v>43738</v>
      </c>
      <c r="BB316" s="32">
        <f t="shared" si="89"/>
        <v>43921</v>
      </c>
      <c r="BC316" s="31">
        <f t="shared" si="90"/>
        <v>2020</v>
      </c>
      <c r="BD316" s="33">
        <f t="shared" si="91"/>
        <v>44104</v>
      </c>
      <c r="BE316" s="30">
        <f t="shared" si="92"/>
        <v>420</v>
      </c>
      <c r="BF316" s="30">
        <f t="shared" si="93"/>
        <v>70</v>
      </c>
      <c r="BG316" s="30">
        <f t="shared" si="94"/>
        <v>68</v>
      </c>
      <c r="BH316" s="30">
        <f t="shared" si="95"/>
        <v>62</v>
      </c>
      <c r="BI316" s="30">
        <f t="shared" si="96"/>
        <v>151</v>
      </c>
      <c r="BJ316" s="30">
        <f t="shared" si="97"/>
        <v>151</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979</v>
      </c>
      <c r="I317" s="66" t="s">
        <v>979</v>
      </c>
      <c r="J317" s="66"/>
      <c r="K317" s="66" t="s">
        <v>979</v>
      </c>
      <c r="L317" s="66" t="s">
        <v>979</v>
      </c>
      <c r="M317" s="66" t="s">
        <v>82</v>
      </c>
      <c r="N317" s="66" t="s">
        <v>83</v>
      </c>
      <c r="O317" s="66" t="s">
        <v>5</v>
      </c>
      <c r="P317" s="66"/>
      <c r="Q317" s="66" t="s">
        <v>176</v>
      </c>
      <c r="R317" s="66" t="s">
        <v>166</v>
      </c>
      <c r="S317" s="66" t="s">
        <v>674</v>
      </c>
      <c r="T317" s="32">
        <v>43709</v>
      </c>
      <c r="U317" s="21">
        <v>43921</v>
      </c>
      <c r="V317" s="66">
        <v>2.9560599999999999</v>
      </c>
      <c r="W317" s="66">
        <v>43.486899999999999</v>
      </c>
      <c r="X317" s="66" t="s">
        <v>186</v>
      </c>
      <c r="Y317" s="1">
        <v>420</v>
      </c>
      <c r="Z317" s="1">
        <v>420</v>
      </c>
      <c r="AA317" s="66">
        <v>70</v>
      </c>
      <c r="AB317" s="66">
        <v>62</v>
      </c>
      <c r="AC317" s="66">
        <v>68</v>
      </c>
      <c r="AD317" s="66">
        <v>139</v>
      </c>
      <c r="AE317" s="66">
        <v>151</v>
      </c>
      <c r="AF317" s="66" t="s">
        <v>192</v>
      </c>
      <c r="AG317" s="26" t="s">
        <v>813</v>
      </c>
      <c r="AH317" s="26" t="s">
        <v>201</v>
      </c>
      <c r="AI317" s="26" t="s">
        <v>202</v>
      </c>
      <c r="AJ317" s="16" t="s">
        <v>809</v>
      </c>
      <c r="AK317" s="16" t="s">
        <v>534</v>
      </c>
      <c r="AL317" s="16" t="s">
        <v>979</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N/A</v>
      </c>
      <c r="BA317" s="32">
        <f t="shared" si="88"/>
        <v>43738</v>
      </c>
      <c r="BB317" s="32">
        <f t="shared" si="89"/>
        <v>43921</v>
      </c>
      <c r="BC317" s="31">
        <f t="shared" si="90"/>
        <v>2020</v>
      </c>
      <c r="BD317" s="33">
        <f t="shared" si="91"/>
        <v>44104</v>
      </c>
      <c r="BE317" s="30">
        <f t="shared" si="92"/>
        <v>420</v>
      </c>
      <c r="BF317" s="30">
        <f t="shared" si="93"/>
        <v>70</v>
      </c>
      <c r="BG317" s="30">
        <f t="shared" si="94"/>
        <v>68</v>
      </c>
      <c r="BH317" s="30">
        <f t="shared" si="95"/>
        <v>62</v>
      </c>
      <c r="BI317" s="30">
        <f t="shared" si="96"/>
        <v>151</v>
      </c>
      <c r="BJ317" s="30">
        <f t="shared" si="97"/>
        <v>151</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979</v>
      </c>
      <c r="I318" s="66" t="s">
        <v>979</v>
      </c>
      <c r="J318" s="66"/>
      <c r="K318" s="66" t="s">
        <v>979</v>
      </c>
      <c r="L318" s="66" t="s">
        <v>979</v>
      </c>
      <c r="M318" s="66" t="s">
        <v>82</v>
      </c>
      <c r="N318" s="66" t="s">
        <v>83</v>
      </c>
      <c r="O318" s="66" t="s">
        <v>1</v>
      </c>
      <c r="P318" s="66"/>
      <c r="Q318" s="66" t="s">
        <v>176</v>
      </c>
      <c r="R318" s="66" t="s">
        <v>166</v>
      </c>
      <c r="S318" s="66" t="s">
        <v>674</v>
      </c>
      <c r="T318" s="32">
        <v>43709</v>
      </c>
      <c r="U318" s="21">
        <v>43921</v>
      </c>
      <c r="V318" s="66">
        <v>3.1171799999999998</v>
      </c>
      <c r="W318" s="66">
        <v>43.646900000000002</v>
      </c>
      <c r="X318" s="66" t="s">
        <v>186</v>
      </c>
      <c r="Y318" s="1">
        <v>270</v>
      </c>
      <c r="Z318" s="1">
        <v>270</v>
      </c>
      <c r="AA318" s="66">
        <v>45</v>
      </c>
      <c r="AB318" s="66">
        <v>40</v>
      </c>
      <c r="AC318" s="66">
        <v>44</v>
      </c>
      <c r="AD318" s="66">
        <v>89</v>
      </c>
      <c r="AE318" s="66">
        <v>97</v>
      </c>
      <c r="AF318" s="66" t="s">
        <v>192</v>
      </c>
      <c r="AG318" s="26" t="s">
        <v>812</v>
      </c>
      <c r="AH318" s="26" t="s">
        <v>201</v>
      </c>
      <c r="AI318" s="26" t="s">
        <v>202</v>
      </c>
      <c r="AJ318" s="16" t="s">
        <v>809</v>
      </c>
      <c r="AK318" s="16" t="s">
        <v>534</v>
      </c>
      <c r="AL318" s="16" t="s">
        <v>979</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N/A</v>
      </c>
      <c r="BA318" s="32">
        <f t="shared" si="88"/>
        <v>43738</v>
      </c>
      <c r="BB318" s="32">
        <f t="shared" si="89"/>
        <v>43921</v>
      </c>
      <c r="BC318" s="31">
        <f t="shared" si="90"/>
        <v>2020</v>
      </c>
      <c r="BD318" s="33">
        <f t="shared" si="91"/>
        <v>44104</v>
      </c>
      <c r="BE318" s="30">
        <f t="shared" si="92"/>
        <v>270</v>
      </c>
      <c r="BF318" s="30">
        <f t="shared" si="93"/>
        <v>45</v>
      </c>
      <c r="BG318" s="30">
        <f t="shared" si="94"/>
        <v>44</v>
      </c>
      <c r="BH318" s="30">
        <f t="shared" si="95"/>
        <v>40</v>
      </c>
      <c r="BI318" s="30">
        <f t="shared" si="96"/>
        <v>97</v>
      </c>
      <c r="BJ318" s="30">
        <f t="shared" si="97"/>
        <v>97</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979</v>
      </c>
      <c r="I319" s="66" t="s">
        <v>979</v>
      </c>
      <c r="J319" s="66"/>
      <c r="K319" s="66" t="s">
        <v>979</v>
      </c>
      <c r="L319" s="66" t="s">
        <v>979</v>
      </c>
      <c r="M319" s="66" t="s">
        <v>82</v>
      </c>
      <c r="N319" s="66" t="s">
        <v>83</v>
      </c>
      <c r="O319" s="66" t="s">
        <v>1</v>
      </c>
      <c r="P319" s="66"/>
      <c r="Q319" s="66" t="s">
        <v>176</v>
      </c>
      <c r="R319" s="66" t="s">
        <v>166</v>
      </c>
      <c r="S319" s="66" t="s">
        <v>674</v>
      </c>
      <c r="T319" s="32">
        <v>43709</v>
      </c>
      <c r="U319" s="21">
        <v>43921</v>
      </c>
      <c r="V319" s="66">
        <v>3.1171799999999998</v>
      </c>
      <c r="W319" s="66">
        <v>43.646900000000002</v>
      </c>
      <c r="X319" s="66" t="s">
        <v>186</v>
      </c>
      <c r="Y319" s="1">
        <v>270</v>
      </c>
      <c r="Z319" s="1">
        <v>270</v>
      </c>
      <c r="AA319" s="66">
        <v>45</v>
      </c>
      <c r="AB319" s="66">
        <v>40</v>
      </c>
      <c r="AC319" s="66">
        <v>44</v>
      </c>
      <c r="AD319" s="66">
        <v>89</v>
      </c>
      <c r="AE319" s="66">
        <v>97</v>
      </c>
      <c r="AF319" s="66" t="s">
        <v>192</v>
      </c>
      <c r="AG319" s="26" t="s">
        <v>813</v>
      </c>
      <c r="AH319" s="26" t="s">
        <v>201</v>
      </c>
      <c r="AI319" s="26" t="s">
        <v>202</v>
      </c>
      <c r="AJ319" s="16" t="s">
        <v>809</v>
      </c>
      <c r="AK319" s="16" t="s">
        <v>534</v>
      </c>
      <c r="AL319" s="16" t="s">
        <v>979</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N/A</v>
      </c>
      <c r="BA319" s="32">
        <f t="shared" si="88"/>
        <v>43738</v>
      </c>
      <c r="BB319" s="32">
        <f t="shared" si="89"/>
        <v>43921</v>
      </c>
      <c r="BC319" s="31">
        <f t="shared" si="90"/>
        <v>2020</v>
      </c>
      <c r="BD319" s="33">
        <f t="shared" si="91"/>
        <v>44104</v>
      </c>
      <c r="BE319" s="30">
        <f t="shared" si="92"/>
        <v>270</v>
      </c>
      <c r="BF319" s="30">
        <f t="shared" si="93"/>
        <v>45</v>
      </c>
      <c r="BG319" s="30">
        <f t="shared" si="94"/>
        <v>44</v>
      </c>
      <c r="BH319" s="30">
        <f t="shared" si="95"/>
        <v>40</v>
      </c>
      <c r="BI319" s="30">
        <f t="shared" si="96"/>
        <v>97</v>
      </c>
      <c r="BJ319" s="30">
        <f t="shared" si="97"/>
        <v>97</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979</v>
      </c>
      <c r="I320" s="66" t="s">
        <v>979</v>
      </c>
      <c r="J320" s="66"/>
      <c r="K320" s="66" t="s">
        <v>979</v>
      </c>
      <c r="L320" s="66" t="s">
        <v>979</v>
      </c>
      <c r="M320" s="66" t="s">
        <v>82</v>
      </c>
      <c r="N320" s="66" t="s">
        <v>83</v>
      </c>
      <c r="O320" s="66" t="s">
        <v>537</v>
      </c>
      <c r="P320" s="66"/>
      <c r="Q320" s="66" t="s">
        <v>176</v>
      </c>
      <c r="R320" s="66" t="s">
        <v>166</v>
      </c>
      <c r="S320" s="66" t="s">
        <v>674</v>
      </c>
      <c r="T320" s="32">
        <v>43709</v>
      </c>
      <c r="U320" s="21">
        <v>43921</v>
      </c>
      <c r="V320" s="66">
        <v>3.1200999999999999</v>
      </c>
      <c r="W320" s="66">
        <v>43.644300000000001</v>
      </c>
      <c r="X320" s="66" t="s">
        <v>186</v>
      </c>
      <c r="Y320" s="1">
        <v>300</v>
      </c>
      <c r="Z320" s="1">
        <v>300</v>
      </c>
      <c r="AA320" s="66">
        <v>50</v>
      </c>
      <c r="AB320" s="66">
        <v>45</v>
      </c>
      <c r="AC320" s="66">
        <v>49</v>
      </c>
      <c r="AD320" s="66">
        <v>99</v>
      </c>
      <c r="AE320" s="66">
        <v>108</v>
      </c>
      <c r="AF320" s="66" t="s">
        <v>192</v>
      </c>
      <c r="AG320" s="26" t="s">
        <v>812</v>
      </c>
      <c r="AH320" s="26" t="s">
        <v>201</v>
      </c>
      <c r="AI320" s="26" t="s">
        <v>202</v>
      </c>
      <c r="AJ320" s="16" t="s">
        <v>809</v>
      </c>
      <c r="AK320" s="16" t="s">
        <v>534</v>
      </c>
      <c r="AL320" s="16" t="s">
        <v>979</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N/A</v>
      </c>
      <c r="BA320" s="32">
        <f t="shared" si="88"/>
        <v>43738</v>
      </c>
      <c r="BB320" s="32">
        <f t="shared" si="89"/>
        <v>43921</v>
      </c>
      <c r="BC320" s="31">
        <f t="shared" si="90"/>
        <v>2020</v>
      </c>
      <c r="BD320" s="33">
        <f t="shared" si="91"/>
        <v>44104</v>
      </c>
      <c r="BE320" s="30">
        <f t="shared" si="92"/>
        <v>300</v>
      </c>
      <c r="BF320" s="30">
        <f t="shared" si="93"/>
        <v>50</v>
      </c>
      <c r="BG320" s="30">
        <f t="shared" si="94"/>
        <v>49</v>
      </c>
      <c r="BH320" s="30">
        <f t="shared" si="95"/>
        <v>45</v>
      </c>
      <c r="BI320" s="30">
        <f t="shared" si="96"/>
        <v>108</v>
      </c>
      <c r="BJ320" s="30">
        <f t="shared" si="97"/>
        <v>108</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979</v>
      </c>
      <c r="I321" s="66" t="s">
        <v>979</v>
      </c>
      <c r="J321" s="66"/>
      <c r="K321" s="66" t="s">
        <v>979</v>
      </c>
      <c r="L321" s="66" t="s">
        <v>979</v>
      </c>
      <c r="M321" s="66" t="s">
        <v>82</v>
      </c>
      <c r="N321" s="66" t="s">
        <v>83</v>
      </c>
      <c r="O321" s="66" t="s">
        <v>537</v>
      </c>
      <c r="P321" s="66"/>
      <c r="Q321" s="66" t="s">
        <v>176</v>
      </c>
      <c r="R321" s="66" t="s">
        <v>166</v>
      </c>
      <c r="S321" s="66" t="s">
        <v>674</v>
      </c>
      <c r="T321" s="32">
        <v>43709</v>
      </c>
      <c r="U321" s="21">
        <v>43921</v>
      </c>
      <c r="V321" s="66">
        <v>3.1200999999999999</v>
      </c>
      <c r="W321" s="66">
        <v>43.644300000000001</v>
      </c>
      <c r="X321" s="66" t="s">
        <v>186</v>
      </c>
      <c r="Y321" s="1">
        <v>300</v>
      </c>
      <c r="Z321" s="1">
        <v>300</v>
      </c>
      <c r="AA321" s="66">
        <v>50</v>
      </c>
      <c r="AB321" s="66">
        <v>45</v>
      </c>
      <c r="AC321" s="66">
        <v>49</v>
      </c>
      <c r="AD321" s="66">
        <v>99</v>
      </c>
      <c r="AE321" s="66">
        <v>108</v>
      </c>
      <c r="AF321" s="66" t="s">
        <v>192</v>
      </c>
      <c r="AG321" s="26" t="s">
        <v>813</v>
      </c>
      <c r="AH321" s="26" t="s">
        <v>201</v>
      </c>
      <c r="AI321" s="26" t="s">
        <v>202</v>
      </c>
      <c r="AJ321" s="16" t="s">
        <v>809</v>
      </c>
      <c r="AK321" s="16" t="s">
        <v>534</v>
      </c>
      <c r="AL321" s="16" t="s">
        <v>979</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N/A</v>
      </c>
      <c r="BA321" s="32">
        <f t="shared" si="88"/>
        <v>43738</v>
      </c>
      <c r="BB321" s="32">
        <f t="shared" si="89"/>
        <v>43921</v>
      </c>
      <c r="BC321" s="31">
        <f t="shared" si="90"/>
        <v>2020</v>
      </c>
      <c r="BD321" s="33">
        <f t="shared" si="91"/>
        <v>44104</v>
      </c>
      <c r="BE321" s="30">
        <f t="shared" si="92"/>
        <v>300</v>
      </c>
      <c r="BF321" s="30">
        <f t="shared" si="93"/>
        <v>50</v>
      </c>
      <c r="BG321" s="30">
        <f t="shared" si="94"/>
        <v>49</v>
      </c>
      <c r="BH321" s="30">
        <f t="shared" si="95"/>
        <v>45</v>
      </c>
      <c r="BI321" s="30">
        <f t="shared" si="96"/>
        <v>108</v>
      </c>
      <c r="BJ321" s="30">
        <f t="shared" si="97"/>
        <v>108</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978</v>
      </c>
      <c r="F322" s="66" t="s">
        <v>225</v>
      </c>
      <c r="G322" s="66" t="s">
        <v>174</v>
      </c>
      <c r="H322" s="66" t="s">
        <v>979</v>
      </c>
      <c r="I322" s="66" t="s">
        <v>979</v>
      </c>
      <c r="J322" s="66"/>
      <c r="K322" s="66" t="s">
        <v>979</v>
      </c>
      <c r="L322" s="66" t="s">
        <v>979</v>
      </c>
      <c r="M322" s="66" t="s">
        <v>82</v>
      </c>
      <c r="N322" s="66" t="s">
        <v>83</v>
      </c>
      <c r="O322" s="66" t="s">
        <v>1</v>
      </c>
      <c r="P322" s="66"/>
      <c r="Q322" s="66" t="s">
        <v>176</v>
      </c>
      <c r="R322" s="66" t="s">
        <v>166</v>
      </c>
      <c r="S322" s="66" t="s">
        <v>787</v>
      </c>
      <c r="T322" s="32">
        <v>43709</v>
      </c>
      <c r="U322" s="21">
        <v>43881</v>
      </c>
      <c r="V322" s="66">
        <v>3.1171799999999998</v>
      </c>
      <c r="W322" s="66">
        <v>43.646900000000002</v>
      </c>
      <c r="X322" s="66" t="s">
        <v>186</v>
      </c>
      <c r="Y322" s="1">
        <v>240</v>
      </c>
      <c r="Z322" s="1">
        <v>240</v>
      </c>
      <c r="AA322" s="66">
        <v>40</v>
      </c>
      <c r="AB322" s="66">
        <v>36</v>
      </c>
      <c r="AC322" s="66">
        <v>39</v>
      </c>
      <c r="AD322" s="66">
        <v>79</v>
      </c>
      <c r="AE322" s="66">
        <v>86</v>
      </c>
      <c r="AF322" s="66" t="s">
        <v>192</v>
      </c>
      <c r="AG322" s="26" t="s">
        <v>980</v>
      </c>
      <c r="AH322" s="26" t="s">
        <v>201</v>
      </c>
      <c r="AI322" s="26" t="s">
        <v>789</v>
      </c>
      <c r="AJ322" s="16" t="s">
        <v>809</v>
      </c>
      <c r="AK322" s="16" t="s">
        <v>981</v>
      </c>
      <c r="AL322" s="16" t="s">
        <v>979</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N/A</v>
      </c>
      <c r="BA322" s="32">
        <f t="shared" si="88"/>
        <v>43738</v>
      </c>
      <c r="BB322" s="32">
        <f t="shared" si="89"/>
        <v>43890</v>
      </c>
      <c r="BC322" s="31">
        <f t="shared" si="90"/>
        <v>2020</v>
      </c>
      <c r="BD322" s="33">
        <f t="shared" si="91"/>
        <v>44104</v>
      </c>
      <c r="BE322" s="30">
        <f t="shared" si="92"/>
        <v>240</v>
      </c>
      <c r="BF322" s="30">
        <f t="shared" si="93"/>
        <v>40</v>
      </c>
      <c r="BG322" s="30">
        <f t="shared" si="94"/>
        <v>39</v>
      </c>
      <c r="BH322" s="30">
        <f t="shared" si="95"/>
        <v>36</v>
      </c>
      <c r="BI322" s="30">
        <f t="shared" si="96"/>
        <v>86</v>
      </c>
      <c r="BJ322" s="30">
        <f t="shared" si="97"/>
        <v>86</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978</v>
      </c>
      <c r="F323" s="66" t="s">
        <v>225</v>
      </c>
      <c r="G323" s="66" t="s">
        <v>174</v>
      </c>
      <c r="H323" s="66" t="s">
        <v>979</v>
      </c>
      <c r="I323" s="66" t="s">
        <v>979</v>
      </c>
      <c r="J323" s="66"/>
      <c r="K323" s="66" t="s">
        <v>979</v>
      </c>
      <c r="L323" s="66" t="s">
        <v>979</v>
      </c>
      <c r="M323" s="66" t="s">
        <v>82</v>
      </c>
      <c r="N323" s="66" t="s">
        <v>83</v>
      </c>
      <c r="O323" s="66" t="s">
        <v>1</v>
      </c>
      <c r="P323" s="66"/>
      <c r="Q323" s="66" t="s">
        <v>176</v>
      </c>
      <c r="R323" s="66" t="s">
        <v>166</v>
      </c>
      <c r="S323" s="66" t="s">
        <v>674</v>
      </c>
      <c r="T323" s="32">
        <v>43709</v>
      </c>
      <c r="U323" s="21">
        <v>43921</v>
      </c>
      <c r="V323" s="66">
        <v>3.1171799999999998</v>
      </c>
      <c r="W323" s="66">
        <v>43.646900000000002</v>
      </c>
      <c r="X323" s="66" t="s">
        <v>186</v>
      </c>
      <c r="Y323" s="1">
        <v>240</v>
      </c>
      <c r="Z323" s="1">
        <v>240</v>
      </c>
      <c r="AA323" s="66">
        <v>40</v>
      </c>
      <c r="AB323" s="66">
        <v>36</v>
      </c>
      <c r="AC323" s="66">
        <v>39</v>
      </c>
      <c r="AD323" s="66">
        <v>79</v>
      </c>
      <c r="AE323" s="66">
        <v>86</v>
      </c>
      <c r="AF323" s="66" t="s">
        <v>192</v>
      </c>
      <c r="AG323" s="26" t="s">
        <v>980</v>
      </c>
      <c r="AH323" s="26" t="s">
        <v>202</v>
      </c>
      <c r="AI323" s="26" t="s">
        <v>202</v>
      </c>
      <c r="AJ323" s="16" t="s">
        <v>809</v>
      </c>
      <c r="AK323" s="16" t="s">
        <v>981</v>
      </c>
      <c r="AL323" s="16" t="s">
        <v>979</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N/A</v>
      </c>
      <c r="BA323" s="32">
        <f t="shared" si="88"/>
        <v>43738</v>
      </c>
      <c r="BB323" s="32">
        <f t="shared" si="89"/>
        <v>43921</v>
      </c>
      <c r="BC323" s="31">
        <f t="shared" si="90"/>
        <v>2020</v>
      </c>
      <c r="BD323" s="33">
        <f t="shared" si="91"/>
        <v>44104</v>
      </c>
      <c r="BE323" s="30">
        <f t="shared" si="92"/>
        <v>240</v>
      </c>
      <c r="BF323" s="30">
        <f t="shared" si="93"/>
        <v>40</v>
      </c>
      <c r="BG323" s="30">
        <f t="shared" si="94"/>
        <v>39</v>
      </c>
      <c r="BH323" s="30">
        <f t="shared" si="95"/>
        <v>36</v>
      </c>
      <c r="BI323" s="30">
        <f t="shared" si="96"/>
        <v>86</v>
      </c>
      <c r="BJ323" s="30">
        <f t="shared" si="97"/>
        <v>86</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984</v>
      </c>
      <c r="F324" s="66" t="s">
        <v>225</v>
      </c>
      <c r="G324" s="66" t="s">
        <v>174</v>
      </c>
      <c r="H324" s="66" t="s">
        <v>979</v>
      </c>
      <c r="I324" s="66" t="s">
        <v>979</v>
      </c>
      <c r="J324" s="66"/>
      <c r="K324" s="66" t="s">
        <v>979</v>
      </c>
      <c r="L324" s="66" t="s">
        <v>979</v>
      </c>
      <c r="M324" s="66" t="s">
        <v>82</v>
      </c>
      <c r="N324" s="66" t="s">
        <v>83</v>
      </c>
      <c r="O324" s="66" t="s">
        <v>1</v>
      </c>
      <c r="P324" s="66"/>
      <c r="Q324" s="66" t="s">
        <v>176</v>
      </c>
      <c r="R324" s="66" t="s">
        <v>166</v>
      </c>
      <c r="S324" s="66" t="s">
        <v>674</v>
      </c>
      <c r="T324" s="32">
        <v>43709</v>
      </c>
      <c r="U324" s="21">
        <v>43921</v>
      </c>
      <c r="V324" s="66">
        <v>3.1171799999999998</v>
      </c>
      <c r="W324" s="66">
        <v>43.646900000000002</v>
      </c>
      <c r="X324" s="66" t="s">
        <v>186</v>
      </c>
      <c r="Y324" s="1">
        <v>180</v>
      </c>
      <c r="Z324" s="1">
        <v>180</v>
      </c>
      <c r="AA324" s="66">
        <v>30</v>
      </c>
      <c r="AB324" s="66">
        <v>27</v>
      </c>
      <c r="AC324" s="66">
        <v>29</v>
      </c>
      <c r="AD324" s="66">
        <v>59</v>
      </c>
      <c r="AE324" s="66">
        <v>65</v>
      </c>
      <c r="AF324" s="66" t="s">
        <v>192</v>
      </c>
      <c r="AG324" s="26" t="s">
        <v>985</v>
      </c>
      <c r="AH324" s="26" t="s">
        <v>202</v>
      </c>
      <c r="AI324" s="26" t="s">
        <v>202</v>
      </c>
      <c r="AJ324" s="16" t="s">
        <v>809</v>
      </c>
      <c r="AK324" s="16" t="s">
        <v>981</v>
      </c>
      <c r="AL324" s="16" t="s">
        <v>986</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TRIM(IF(TRIM(G324)="","N/A",PROPER(LEFT(TRIM(G324),10))))</f>
        <v>In-Kind</v>
      </c>
      <c r="AX324" s="55" t="str">
        <f>IF(TRIM(M324)="","N/A",VLOOKUP(TRIM(M324),Table2[#All],2,0))</f>
        <v>Bay</v>
      </c>
      <c r="AY324" s="55" t="str">
        <f>IF(TRIM(N324)="","N/A",VLOOKUP(TRIM(N324),Table4[#All],2,0))</f>
        <v>Baidoa</v>
      </c>
      <c r="AZ324" s="55" t="str">
        <f t="shared" ref="AZ324:AZ387" si="107">IF(TRIM(P324)="","N/A",TRIM(P324))</f>
        <v>N/A</v>
      </c>
      <c r="BA324" s="32">
        <f t="shared" ref="BA324:BA387" si="108">EOMONTH(T324,0)</f>
        <v>43738</v>
      </c>
      <c r="BB324" s="32">
        <f t="shared" ref="BB324:BB387" si="109">EOMONTH(U324,0)</f>
        <v>43921</v>
      </c>
      <c r="BC324" s="31">
        <f t="shared" ref="BC324:BC387" si="110">YEAR(BB324)</f>
        <v>2020</v>
      </c>
      <c r="BD324" s="33">
        <f t="shared" ref="BD324:BD387" si="111">DATE(2020,9,30)</f>
        <v>44104</v>
      </c>
      <c r="BE324" s="30">
        <f t="shared" ref="BE324:BE387" si="112">Y324</f>
        <v>180</v>
      </c>
      <c r="BF324" s="30">
        <f t="shared" ref="BF324:BF387" si="113">AA324</f>
        <v>30</v>
      </c>
      <c r="BG324" s="30">
        <f t="shared" ref="BG324:BG387" si="114">AC324</f>
        <v>29</v>
      </c>
      <c r="BH324" s="30">
        <f t="shared" ref="BH324:BH387" si="115">AB324</f>
        <v>27</v>
      </c>
      <c r="BI324" s="30">
        <f t="shared" ref="BI324:BI387" si="116">AE324</f>
        <v>65</v>
      </c>
      <c r="BJ324" s="30">
        <f t="shared" ref="BJ324:BJ387" si="117">AE324</f>
        <v>65</v>
      </c>
      <c r="BK324" s="30">
        <v>2200000</v>
      </c>
      <c r="BL324" s="30">
        <v>1400000</v>
      </c>
      <c r="BM324" s="30" t="str">
        <f t="shared" ref="BM324:BM387" si="118">IF(ISBLANK(AH324),"Unk",AH324)</f>
        <v>Yes</v>
      </c>
      <c r="BN324" s="30" t="str">
        <f t="shared" ref="BN324:BN387" si="119">IF(ISBLANK(AI324),"Unk",AI324)</f>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979</v>
      </c>
      <c r="I325" s="66" t="s">
        <v>979</v>
      </c>
      <c r="J325" s="66"/>
      <c r="K325" s="66" t="s">
        <v>979</v>
      </c>
      <c r="L325" s="66" t="s">
        <v>979</v>
      </c>
      <c r="M325" s="66" t="s">
        <v>82</v>
      </c>
      <c r="N325" s="66" t="s">
        <v>83</v>
      </c>
      <c r="O325" s="66" t="s">
        <v>1</v>
      </c>
      <c r="P325" s="66"/>
      <c r="Q325" s="66" t="s">
        <v>176</v>
      </c>
      <c r="R325" s="66" t="s">
        <v>166</v>
      </c>
      <c r="S325" s="66" t="s">
        <v>674</v>
      </c>
      <c r="T325" s="32">
        <v>43709</v>
      </c>
      <c r="U325" s="21">
        <v>43921</v>
      </c>
      <c r="V325" s="66">
        <v>3.1171799999999998</v>
      </c>
      <c r="W325" s="66">
        <v>43.646900000000002</v>
      </c>
      <c r="X325" s="66" t="s">
        <v>186</v>
      </c>
      <c r="Y325" s="1">
        <v>180</v>
      </c>
      <c r="Z325" s="1">
        <v>180</v>
      </c>
      <c r="AA325" s="66">
        <v>30</v>
      </c>
      <c r="AB325" s="66">
        <v>27</v>
      </c>
      <c r="AC325" s="66">
        <v>29</v>
      </c>
      <c r="AD325" s="66">
        <v>59</v>
      </c>
      <c r="AE325" s="66">
        <v>65</v>
      </c>
      <c r="AF325" s="66" t="s">
        <v>192</v>
      </c>
      <c r="AG325" s="26" t="s">
        <v>812</v>
      </c>
      <c r="AH325" s="26" t="s">
        <v>201</v>
      </c>
      <c r="AI325" s="26" t="s">
        <v>202</v>
      </c>
      <c r="AJ325" s="16" t="s">
        <v>809</v>
      </c>
      <c r="AK325" s="16" t="s">
        <v>534</v>
      </c>
      <c r="AL325" s="16" t="s">
        <v>979</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N/A</v>
      </c>
      <c r="BA325" s="32">
        <f t="shared" si="108"/>
        <v>43738</v>
      </c>
      <c r="BB325" s="32">
        <f t="shared" si="109"/>
        <v>43921</v>
      </c>
      <c r="BC325" s="31">
        <f t="shared" si="110"/>
        <v>2020</v>
      </c>
      <c r="BD325" s="33">
        <f t="shared" si="111"/>
        <v>44104</v>
      </c>
      <c r="BE325" s="30">
        <f t="shared" si="112"/>
        <v>180</v>
      </c>
      <c r="BF325" s="30">
        <f t="shared" si="113"/>
        <v>30</v>
      </c>
      <c r="BG325" s="30">
        <f t="shared" si="114"/>
        <v>29</v>
      </c>
      <c r="BH325" s="30">
        <f t="shared" si="115"/>
        <v>27</v>
      </c>
      <c r="BI325" s="30">
        <f t="shared" si="116"/>
        <v>65</v>
      </c>
      <c r="BJ325" s="30">
        <f t="shared" si="117"/>
        <v>65</v>
      </c>
      <c r="BK325" s="30">
        <v>2200000</v>
      </c>
      <c r="BL325" s="30">
        <v>1400000</v>
      </c>
      <c r="BM325" s="30" t="str">
        <f t="shared" si="118"/>
        <v>No</v>
      </c>
      <c r="BN325" s="30" t="str">
        <f t="shared" si="119"/>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979</v>
      </c>
      <c r="I326" s="66" t="s">
        <v>979</v>
      </c>
      <c r="J326" s="66"/>
      <c r="K326" s="66" t="s">
        <v>979</v>
      </c>
      <c r="L326" s="66" t="s">
        <v>979</v>
      </c>
      <c r="M326" s="66" t="s">
        <v>82</v>
      </c>
      <c r="N326" s="66" t="s">
        <v>83</v>
      </c>
      <c r="O326" s="66" t="s">
        <v>1</v>
      </c>
      <c r="P326" s="66"/>
      <c r="Q326" s="66" t="s">
        <v>176</v>
      </c>
      <c r="R326" s="66" t="s">
        <v>166</v>
      </c>
      <c r="S326" s="66" t="s">
        <v>674</v>
      </c>
      <c r="T326" s="32">
        <v>43709</v>
      </c>
      <c r="U326" s="21">
        <v>43921</v>
      </c>
      <c r="V326" s="66">
        <v>3.1171799999999998</v>
      </c>
      <c r="W326" s="66">
        <v>43.646900000000002</v>
      </c>
      <c r="X326" s="66" t="s">
        <v>186</v>
      </c>
      <c r="Y326" s="1">
        <v>180</v>
      </c>
      <c r="Z326" s="1">
        <v>180</v>
      </c>
      <c r="AA326" s="66">
        <v>30</v>
      </c>
      <c r="AB326" s="66">
        <v>27</v>
      </c>
      <c r="AC326" s="66">
        <v>29</v>
      </c>
      <c r="AD326" s="66">
        <v>59</v>
      </c>
      <c r="AE326" s="66">
        <v>65</v>
      </c>
      <c r="AF326" s="66" t="s">
        <v>192</v>
      </c>
      <c r="AG326" s="26" t="s">
        <v>813</v>
      </c>
      <c r="AH326" s="26" t="s">
        <v>201</v>
      </c>
      <c r="AI326" s="26" t="s">
        <v>202</v>
      </c>
      <c r="AJ326" s="16" t="s">
        <v>809</v>
      </c>
      <c r="AK326" s="16" t="s">
        <v>534</v>
      </c>
      <c r="AL326" s="16" t="s">
        <v>979</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N/A</v>
      </c>
      <c r="BA326" s="32">
        <f t="shared" si="108"/>
        <v>43738</v>
      </c>
      <c r="BB326" s="32">
        <f t="shared" si="109"/>
        <v>43921</v>
      </c>
      <c r="BC326" s="31">
        <f t="shared" si="110"/>
        <v>2020</v>
      </c>
      <c r="BD326" s="33">
        <f t="shared" si="111"/>
        <v>44104</v>
      </c>
      <c r="BE326" s="30">
        <f t="shared" si="112"/>
        <v>180</v>
      </c>
      <c r="BF326" s="30">
        <f t="shared" si="113"/>
        <v>30</v>
      </c>
      <c r="BG326" s="30">
        <f t="shared" si="114"/>
        <v>29</v>
      </c>
      <c r="BH326" s="30">
        <f t="shared" si="115"/>
        <v>27</v>
      </c>
      <c r="BI326" s="30">
        <f t="shared" si="116"/>
        <v>65</v>
      </c>
      <c r="BJ326" s="30">
        <f t="shared" si="117"/>
        <v>65</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979</v>
      </c>
      <c r="I327" s="66" t="s">
        <v>979</v>
      </c>
      <c r="J327" s="66"/>
      <c r="K327" s="66" t="s">
        <v>979</v>
      </c>
      <c r="L327" s="66" t="s">
        <v>979</v>
      </c>
      <c r="M327" s="66" t="s">
        <v>82</v>
      </c>
      <c r="N327" s="66" t="s">
        <v>83</v>
      </c>
      <c r="O327" s="66" t="s">
        <v>1</v>
      </c>
      <c r="P327" s="66"/>
      <c r="Q327" s="66" t="s">
        <v>176</v>
      </c>
      <c r="R327" s="66" t="s">
        <v>166</v>
      </c>
      <c r="S327" s="66" t="s">
        <v>674</v>
      </c>
      <c r="T327" s="32">
        <v>43709</v>
      </c>
      <c r="U327" s="21">
        <v>43921</v>
      </c>
      <c r="V327" s="66">
        <v>3.1171799999999998</v>
      </c>
      <c r="W327" s="66">
        <v>43.646900000000002</v>
      </c>
      <c r="X327" s="66" t="s">
        <v>186</v>
      </c>
      <c r="Y327" s="1">
        <v>450</v>
      </c>
      <c r="Z327" s="1">
        <v>450</v>
      </c>
      <c r="AA327" s="66">
        <v>75</v>
      </c>
      <c r="AB327" s="66">
        <v>67</v>
      </c>
      <c r="AC327" s="66">
        <v>73</v>
      </c>
      <c r="AD327" s="66">
        <v>148</v>
      </c>
      <c r="AE327" s="66">
        <v>162</v>
      </c>
      <c r="AF327" s="66" t="s">
        <v>192</v>
      </c>
      <c r="AG327" s="26" t="s">
        <v>812</v>
      </c>
      <c r="AH327" s="26" t="s">
        <v>201</v>
      </c>
      <c r="AI327" s="26" t="s">
        <v>202</v>
      </c>
      <c r="AJ327" s="16" t="s">
        <v>809</v>
      </c>
      <c r="AK327" s="16" t="s">
        <v>534</v>
      </c>
      <c r="AL327" s="16" t="s">
        <v>979</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N/A</v>
      </c>
      <c r="BA327" s="32">
        <f t="shared" si="108"/>
        <v>43738</v>
      </c>
      <c r="BB327" s="32">
        <f t="shared" si="109"/>
        <v>43921</v>
      </c>
      <c r="BC327" s="31">
        <f t="shared" si="110"/>
        <v>2020</v>
      </c>
      <c r="BD327" s="33">
        <f t="shared" si="111"/>
        <v>44104</v>
      </c>
      <c r="BE327" s="30">
        <f t="shared" si="112"/>
        <v>450</v>
      </c>
      <c r="BF327" s="30">
        <f t="shared" si="113"/>
        <v>75</v>
      </c>
      <c r="BG327" s="30">
        <f t="shared" si="114"/>
        <v>73</v>
      </c>
      <c r="BH327" s="30">
        <f t="shared" si="115"/>
        <v>67</v>
      </c>
      <c r="BI327" s="30">
        <f t="shared" si="116"/>
        <v>162</v>
      </c>
      <c r="BJ327" s="30">
        <f t="shared" si="117"/>
        <v>162</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338</v>
      </c>
      <c r="C328" s="66" t="s">
        <v>338</v>
      </c>
      <c r="D328" s="66" t="s">
        <v>183</v>
      </c>
      <c r="E328" s="66" t="s">
        <v>987</v>
      </c>
      <c r="F328" s="66" t="s">
        <v>219</v>
      </c>
      <c r="G328" s="66" t="s">
        <v>210</v>
      </c>
      <c r="H328" s="66" t="s">
        <v>979</v>
      </c>
      <c r="I328" s="66" t="s">
        <v>979</v>
      </c>
      <c r="J328" s="66"/>
      <c r="K328" s="66" t="s">
        <v>979</v>
      </c>
      <c r="L328" s="66" t="s">
        <v>979</v>
      </c>
      <c r="M328" s="66" t="s">
        <v>84</v>
      </c>
      <c r="N328" s="66" t="s">
        <v>85</v>
      </c>
      <c r="O328" s="66" t="s">
        <v>757</v>
      </c>
      <c r="P328" s="66"/>
      <c r="Q328" s="66" t="s">
        <v>176</v>
      </c>
      <c r="R328" s="66" t="s">
        <v>166</v>
      </c>
      <c r="S328" s="66" t="s">
        <v>753</v>
      </c>
      <c r="T328" s="32">
        <v>43678</v>
      </c>
      <c r="U328" s="21">
        <v>43861</v>
      </c>
      <c r="V328" s="66">
        <v>2.00353</v>
      </c>
      <c r="W328" s="66">
        <v>44.988700000000001</v>
      </c>
      <c r="X328" s="66" t="s">
        <v>187</v>
      </c>
      <c r="Y328" s="1">
        <v>780</v>
      </c>
      <c r="Z328" s="1">
        <v>780</v>
      </c>
      <c r="AA328" s="66">
        <v>130</v>
      </c>
      <c r="AB328" s="66">
        <v>117</v>
      </c>
      <c r="AC328" s="66">
        <v>142</v>
      </c>
      <c r="AD328" s="66">
        <v>235</v>
      </c>
      <c r="AE328" s="66">
        <v>285</v>
      </c>
      <c r="AF328" s="66" t="s">
        <v>196</v>
      </c>
      <c r="AG328" s="26" t="s">
        <v>979</v>
      </c>
      <c r="AJ328" s="16" t="s">
        <v>979</v>
      </c>
      <c r="AK328" s="16" t="s">
        <v>979</v>
      </c>
      <c r="AL328" s="16" t="s">
        <v>979</v>
      </c>
      <c r="AM328" s="16" t="s">
        <v>979</v>
      </c>
      <c r="AN328" s="66" t="s">
        <v>979</v>
      </c>
      <c r="AO328" s="26" t="str">
        <f t="shared" si="100"/>
        <v>AVORD</v>
      </c>
      <c r="AP328" s="26" t="str">
        <f t="shared" si="101"/>
        <v>AVORD</v>
      </c>
      <c r="AQ328" s="26" t="str">
        <f t="shared" si="102"/>
        <v>EMERGENCY SHELTER</v>
      </c>
      <c r="AR328" s="26" t="str">
        <f t="shared" si="103"/>
        <v>SHF</v>
      </c>
      <c r="AS328" s="64" t="str">
        <f>_xlfn.IFNA(VLOOKUP(TRIM(AF328),Lookups!$R$1:$S$14,2,0),"N/A")</f>
        <v>Conflict/Insecurity</v>
      </c>
      <c r="AT328" s="29" t="str">
        <f t="shared" si="104"/>
        <v>Completed</v>
      </c>
      <c r="AU328" s="65" t="str">
        <f>IF(TRIM(X328)="", "N/A",VLOOKUP(TRIM(X328),Lookups!$V$1:$W$8,2,0))</f>
        <v>PIDP</v>
      </c>
      <c r="AV328" s="26" t="str">
        <f t="shared" si="105"/>
        <v>Urban</v>
      </c>
      <c r="AW328" s="26" t="str">
        <f t="shared" si="106"/>
        <v>In-Kind</v>
      </c>
      <c r="AX328" s="55" t="str">
        <f>IF(TRIM(M328)="","N/A",VLOOKUP(TRIM(M328),Table2[#All],2,0))</f>
        <v>Lower Shabelle</v>
      </c>
      <c r="AY328" s="55" t="str">
        <f>IF(TRIM(N328)="","N/A",VLOOKUP(TRIM(N328),Table4[#All],2,0))</f>
        <v>Afgooye</v>
      </c>
      <c r="AZ328" s="55" t="str">
        <f t="shared" si="107"/>
        <v>N/A</v>
      </c>
      <c r="BA328" s="32">
        <f t="shared" si="108"/>
        <v>43708</v>
      </c>
      <c r="BB328" s="32">
        <f t="shared" si="109"/>
        <v>43861</v>
      </c>
      <c r="BC328" s="31">
        <f t="shared" si="110"/>
        <v>2020</v>
      </c>
      <c r="BD328" s="33">
        <f t="shared" si="111"/>
        <v>44104</v>
      </c>
      <c r="BE328" s="30">
        <f t="shared" si="112"/>
        <v>780</v>
      </c>
      <c r="BF328" s="30">
        <f t="shared" si="113"/>
        <v>130</v>
      </c>
      <c r="BG328" s="30">
        <f t="shared" si="114"/>
        <v>142</v>
      </c>
      <c r="BH328" s="30">
        <f t="shared" si="115"/>
        <v>117</v>
      </c>
      <c r="BI328" s="30">
        <f t="shared" si="116"/>
        <v>285</v>
      </c>
      <c r="BJ328" s="30">
        <f t="shared" si="117"/>
        <v>285</v>
      </c>
      <c r="BK328" s="30">
        <v>2200000</v>
      </c>
      <c r="BL328" s="30">
        <v>1400000</v>
      </c>
      <c r="BM328" s="30" t="str">
        <f t="shared" ref="BM328:BM351" si="120">IF(ISBLANK(AH328),"Unk",AH328)</f>
        <v>Unk</v>
      </c>
      <c r="BN328" s="30" t="str">
        <f t="shared" ref="BN328:BN351" si="121">IF(ISBLANK(AI328),"Unk",AI328)</f>
        <v>Unk</v>
      </c>
      <c r="BO328" s="30">
        <v>2020</v>
      </c>
      <c r="BP328" s="30">
        <v>325</v>
      </c>
      <c r="BQ328" s="30" t="str">
        <f>VLOOKUP(AQ328,Table3[#All],2,FALSE)</f>
        <v>SHELTER</v>
      </c>
    </row>
    <row r="329" spans="1:69" ht="28.5" customHeight="1" x14ac:dyDescent="0.25">
      <c r="A329" s="66" t="s">
        <v>168</v>
      </c>
      <c r="B329" s="66" t="s">
        <v>338</v>
      </c>
      <c r="C329" s="66" t="s">
        <v>338</v>
      </c>
      <c r="D329" s="66" t="s">
        <v>199</v>
      </c>
      <c r="E329" s="66" t="s">
        <v>758</v>
      </c>
      <c r="F329" s="66" t="s">
        <v>219</v>
      </c>
      <c r="G329" s="66" t="s">
        <v>210</v>
      </c>
      <c r="H329" s="66" t="s">
        <v>979</v>
      </c>
      <c r="I329" s="66" t="s">
        <v>979</v>
      </c>
      <c r="J329" s="66"/>
      <c r="K329" s="66" t="s">
        <v>979</v>
      </c>
      <c r="L329" s="66" t="s">
        <v>979</v>
      </c>
      <c r="M329" s="66" t="s">
        <v>84</v>
      </c>
      <c r="N329" s="66" t="s">
        <v>85</v>
      </c>
      <c r="O329" s="66" t="s">
        <v>757</v>
      </c>
      <c r="P329" s="66"/>
      <c r="Q329" s="66" t="s">
        <v>176</v>
      </c>
      <c r="R329" s="66" t="s">
        <v>166</v>
      </c>
      <c r="S329" s="66" t="s">
        <v>753</v>
      </c>
      <c r="T329" s="32">
        <v>43678</v>
      </c>
      <c r="U329" s="21">
        <v>43861</v>
      </c>
      <c r="V329" s="66">
        <v>2.00353</v>
      </c>
      <c r="W329" s="66">
        <v>44.988700000000001</v>
      </c>
      <c r="X329" s="66" t="s">
        <v>187</v>
      </c>
      <c r="Y329" s="1">
        <v>7200</v>
      </c>
      <c r="Z329" s="1">
        <v>7200</v>
      </c>
      <c r="AA329" s="66">
        <v>1200</v>
      </c>
      <c r="AB329" s="66">
        <v>1084</v>
      </c>
      <c r="AC329" s="66">
        <v>1315</v>
      </c>
      <c r="AD329" s="66">
        <v>2169</v>
      </c>
      <c r="AE329" s="66">
        <v>2631</v>
      </c>
      <c r="AF329" s="66" t="s">
        <v>196</v>
      </c>
      <c r="AG329" s="26" t="s">
        <v>979</v>
      </c>
      <c r="AJ329" s="16" t="s">
        <v>979</v>
      </c>
      <c r="AK329" s="16" t="s">
        <v>979</v>
      </c>
      <c r="AL329" s="16" t="s">
        <v>979</v>
      </c>
      <c r="AM329" s="16" t="s">
        <v>979</v>
      </c>
      <c r="AN329" s="66" t="s">
        <v>979</v>
      </c>
      <c r="AO329" s="26" t="str">
        <f t="shared" si="100"/>
        <v>AVORD</v>
      </c>
      <c r="AP329" s="26" t="str">
        <f t="shared" si="101"/>
        <v>AVORD</v>
      </c>
      <c r="AQ329" s="26" t="str">
        <f t="shared" si="102"/>
        <v>NFI KITS</v>
      </c>
      <c r="AR329" s="26" t="str">
        <f t="shared" si="103"/>
        <v>SHF</v>
      </c>
      <c r="AS329" s="64" t="str">
        <f>_xlfn.IFNA(VLOOKUP(TRIM(AF329),Lookups!$R$1:$S$14,2,0),"N/A")</f>
        <v>Conflict/Insecurity</v>
      </c>
      <c r="AT329" s="29" t="str">
        <f t="shared" si="104"/>
        <v>Completed</v>
      </c>
      <c r="AU329" s="65" t="str">
        <f>IF(TRIM(X329)="", "N/A",VLOOKUP(TRIM(X329),Lookups!$V$1:$W$8,2,0))</f>
        <v>PIDP</v>
      </c>
      <c r="AV329" s="26" t="str">
        <f t="shared" si="105"/>
        <v>Urban</v>
      </c>
      <c r="AW329" s="26" t="str">
        <f t="shared" si="106"/>
        <v>In-Kind</v>
      </c>
      <c r="AX329" s="55" t="str">
        <f>IF(TRIM(M329)="","N/A",VLOOKUP(TRIM(M329),Table2[#All],2,0))</f>
        <v>Lower Shabelle</v>
      </c>
      <c r="AY329" s="55" t="str">
        <f>IF(TRIM(N329)="","N/A",VLOOKUP(TRIM(N329),Table4[#All],2,0))</f>
        <v>Afgooye</v>
      </c>
      <c r="AZ329" s="55" t="str">
        <f t="shared" si="107"/>
        <v>N/A</v>
      </c>
      <c r="BA329" s="32">
        <f t="shared" si="108"/>
        <v>43708</v>
      </c>
      <c r="BB329" s="32">
        <f t="shared" si="109"/>
        <v>43861</v>
      </c>
      <c r="BC329" s="31">
        <f t="shared" si="110"/>
        <v>2020</v>
      </c>
      <c r="BD329" s="33">
        <f t="shared" si="111"/>
        <v>44104</v>
      </c>
      <c r="BE329" s="30">
        <f t="shared" si="112"/>
        <v>7200</v>
      </c>
      <c r="BF329" s="30">
        <f t="shared" si="113"/>
        <v>1200</v>
      </c>
      <c r="BG329" s="30">
        <f t="shared" si="114"/>
        <v>1315</v>
      </c>
      <c r="BH329" s="30">
        <f t="shared" si="115"/>
        <v>1084</v>
      </c>
      <c r="BI329" s="30">
        <f t="shared" si="116"/>
        <v>2631</v>
      </c>
      <c r="BJ329" s="30">
        <f t="shared" si="117"/>
        <v>2631</v>
      </c>
      <c r="BK329" s="30">
        <v>2200000</v>
      </c>
      <c r="BL329" s="30">
        <v>1400000</v>
      </c>
      <c r="BM329" s="30" t="str">
        <f t="shared" si="120"/>
        <v>Unk</v>
      </c>
      <c r="BN329" s="30" t="str">
        <f t="shared" si="121"/>
        <v>Unk</v>
      </c>
      <c r="BO329" s="30">
        <v>2020</v>
      </c>
      <c r="BP329" s="30">
        <v>326</v>
      </c>
      <c r="BQ329" s="30" t="str">
        <f>VLOOKUP(AQ329,Table3[#All],2,FALSE)</f>
        <v>NFI</v>
      </c>
    </row>
    <row r="330" spans="1:69" ht="28.5" customHeight="1" x14ac:dyDescent="0.25">
      <c r="A330" s="66" t="s">
        <v>168</v>
      </c>
      <c r="B330" s="66" t="s">
        <v>338</v>
      </c>
      <c r="C330" s="66" t="s">
        <v>338</v>
      </c>
      <c r="D330" s="66" t="s">
        <v>199</v>
      </c>
      <c r="E330" s="66" t="s">
        <v>893</v>
      </c>
      <c r="F330" s="66" t="s">
        <v>219</v>
      </c>
      <c r="G330" s="66" t="s">
        <v>210</v>
      </c>
      <c r="H330" s="66" t="s">
        <v>979</v>
      </c>
      <c r="I330" s="66" t="s">
        <v>979</v>
      </c>
      <c r="J330" s="66"/>
      <c r="K330" s="66" t="s">
        <v>979</v>
      </c>
      <c r="L330" s="66" t="s">
        <v>979</v>
      </c>
      <c r="M330" s="66" t="s">
        <v>143</v>
      </c>
      <c r="N330" s="66" t="s">
        <v>86</v>
      </c>
      <c r="O330" s="66" t="s">
        <v>22</v>
      </c>
      <c r="P330" s="66"/>
      <c r="Q330" s="66" t="s">
        <v>176</v>
      </c>
      <c r="R330" s="66" t="s">
        <v>166</v>
      </c>
      <c r="S330" s="66" t="s">
        <v>674</v>
      </c>
      <c r="T330" s="32">
        <v>43952</v>
      </c>
      <c r="U330" s="21">
        <v>44074</v>
      </c>
      <c r="V330" s="66">
        <v>4.12303</v>
      </c>
      <c r="W330" s="66">
        <v>43.890121000000001</v>
      </c>
      <c r="X330" s="66" t="s">
        <v>187</v>
      </c>
      <c r="Y330" s="1">
        <v>12000</v>
      </c>
      <c r="Z330" s="1">
        <v>12000</v>
      </c>
      <c r="AA330" s="66">
        <v>2000</v>
      </c>
      <c r="AB330" s="66">
        <v>2194</v>
      </c>
      <c r="AC330" s="66">
        <v>2576</v>
      </c>
      <c r="AD330" s="66">
        <v>3326</v>
      </c>
      <c r="AE330" s="66">
        <v>3904</v>
      </c>
      <c r="AF330" s="66" t="s">
        <v>193</v>
      </c>
      <c r="AG330" s="26" t="s">
        <v>979</v>
      </c>
      <c r="AJ330" s="16" t="s">
        <v>979</v>
      </c>
      <c r="AK330" s="16" t="s">
        <v>979</v>
      </c>
      <c r="AL330" s="16" t="s">
        <v>979</v>
      </c>
      <c r="AM330" s="16" t="s">
        <v>979</v>
      </c>
      <c r="AN330" s="66" t="s">
        <v>979</v>
      </c>
      <c r="AO330" s="26" t="str">
        <f t="shared" si="100"/>
        <v>AVORD</v>
      </c>
      <c r="AP330" s="26" t="str">
        <f t="shared" si="101"/>
        <v>AVORD</v>
      </c>
      <c r="AQ330" s="26" t="str">
        <f t="shared" si="102"/>
        <v>NFI KITS</v>
      </c>
      <c r="AR330" s="26" t="str">
        <f t="shared" si="103"/>
        <v>SHF</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Bakool</v>
      </c>
      <c r="AY330" s="55" t="str">
        <f>IF(TRIM(N330)="","N/A",VLOOKUP(TRIM(N330),Table4[#All],2,0))</f>
        <v>Xudur</v>
      </c>
      <c r="AZ330" s="55" t="str">
        <f t="shared" si="107"/>
        <v>N/A</v>
      </c>
      <c r="BA330" s="32">
        <f t="shared" si="108"/>
        <v>43982</v>
      </c>
      <c r="BB330" s="32">
        <f t="shared" si="109"/>
        <v>44074</v>
      </c>
      <c r="BC330" s="31">
        <f t="shared" si="110"/>
        <v>2020</v>
      </c>
      <c r="BD330" s="33">
        <f t="shared" si="111"/>
        <v>44104</v>
      </c>
      <c r="BE330" s="30">
        <f t="shared" si="112"/>
        <v>12000</v>
      </c>
      <c r="BF330" s="30">
        <f t="shared" si="113"/>
        <v>2000</v>
      </c>
      <c r="BG330" s="30">
        <f t="shared" si="114"/>
        <v>2576</v>
      </c>
      <c r="BH330" s="30">
        <f t="shared" si="115"/>
        <v>2194</v>
      </c>
      <c r="BI330" s="30">
        <f t="shared" si="116"/>
        <v>3904</v>
      </c>
      <c r="BJ330" s="30">
        <f t="shared" si="117"/>
        <v>3904</v>
      </c>
      <c r="BK330" s="30">
        <v>2200000</v>
      </c>
      <c r="BL330" s="30">
        <v>1400000</v>
      </c>
      <c r="BM330" s="30" t="str">
        <f t="shared" si="120"/>
        <v>Unk</v>
      </c>
      <c r="BN330" s="30" t="str">
        <f t="shared" si="121"/>
        <v>Unk</v>
      </c>
      <c r="BO330" s="30">
        <v>2020</v>
      </c>
      <c r="BP330" s="30">
        <v>327</v>
      </c>
      <c r="BQ330" s="30" t="str">
        <f>VLOOKUP(AQ330,Table3[#All],2,FALSE)</f>
        <v>NFI</v>
      </c>
    </row>
    <row r="331" spans="1:69" ht="28.5" customHeight="1" x14ac:dyDescent="0.25">
      <c r="A331" s="66" t="s">
        <v>168</v>
      </c>
      <c r="B331" s="66" t="s">
        <v>204</v>
      </c>
      <c r="C331" s="66" t="s">
        <v>338</v>
      </c>
      <c r="D331" s="66" t="s">
        <v>199</v>
      </c>
      <c r="E331" s="66" t="s">
        <v>796</v>
      </c>
      <c r="F331" s="66" t="s">
        <v>207</v>
      </c>
      <c r="G331" s="66" t="s">
        <v>210</v>
      </c>
      <c r="H331" s="66" t="s">
        <v>979</v>
      </c>
      <c r="I331" s="66" t="s">
        <v>979</v>
      </c>
      <c r="J331" s="66"/>
      <c r="K331" s="66" t="s">
        <v>979</v>
      </c>
      <c r="L331" s="66" t="s">
        <v>979</v>
      </c>
      <c r="M331" s="66" t="s">
        <v>82</v>
      </c>
      <c r="N331" s="66" t="s">
        <v>83</v>
      </c>
      <c r="O331" s="66" t="s">
        <v>1</v>
      </c>
      <c r="P331" s="66"/>
      <c r="Q331" s="66" t="s">
        <v>176</v>
      </c>
      <c r="R331" s="66" t="s">
        <v>166</v>
      </c>
      <c r="S331" s="66" t="s">
        <v>273</v>
      </c>
      <c r="T331" s="32">
        <v>43952</v>
      </c>
      <c r="U331" s="21">
        <v>43982</v>
      </c>
      <c r="V331" s="66">
        <v>3.1171799999999998</v>
      </c>
      <c r="W331" s="66">
        <v>43.646900000000002</v>
      </c>
      <c r="X331" s="66" t="s">
        <v>187</v>
      </c>
      <c r="Y331" s="1">
        <v>3000</v>
      </c>
      <c r="Z331" s="1">
        <v>3000</v>
      </c>
      <c r="AA331" s="66">
        <v>500</v>
      </c>
      <c r="AB331" s="66">
        <v>446</v>
      </c>
      <c r="AC331" s="66">
        <v>486</v>
      </c>
      <c r="AD331" s="66">
        <v>990</v>
      </c>
      <c r="AE331" s="66">
        <v>1078</v>
      </c>
      <c r="AF331" s="66" t="s">
        <v>846</v>
      </c>
      <c r="AG331" s="26" t="s">
        <v>838</v>
      </c>
      <c r="AJ331" s="16" t="s">
        <v>979</v>
      </c>
      <c r="AK331" s="16" t="s">
        <v>979</v>
      </c>
      <c r="AL331" s="16" t="s">
        <v>979</v>
      </c>
      <c r="AM331" s="16" t="s">
        <v>979</v>
      </c>
      <c r="AN331" s="66" t="s">
        <v>979</v>
      </c>
      <c r="AO331" s="26" t="str">
        <f t="shared" si="100"/>
        <v>UNHCR</v>
      </c>
      <c r="AP331" s="26" t="str">
        <f t="shared" si="101"/>
        <v>AVORD</v>
      </c>
      <c r="AQ331" s="26" t="str">
        <f t="shared" si="102"/>
        <v>NFI KITS</v>
      </c>
      <c r="AR331" s="26" t="str">
        <f t="shared" si="103"/>
        <v>Unknown</v>
      </c>
      <c r="AS331" s="64" t="str">
        <f>_xlfn.IFNA(VLOOKUP(TRIM(AF331),Lookups!$R$1:$S$14,2,0),"N/A")</f>
        <v>COVID-19</v>
      </c>
      <c r="AT331" s="29" t="str">
        <f t="shared" si="104"/>
        <v>Completed</v>
      </c>
      <c r="AU331" s="65" t="str">
        <f>IF(TRIM(X331)="", "N/A",VLOOKUP(TRIM(X331),Lookups!$V$1:$W$8,2,0))</f>
        <v>PIDP</v>
      </c>
      <c r="AV331" s="26" t="str">
        <f t="shared" si="105"/>
        <v>Urban</v>
      </c>
      <c r="AW331" s="26" t="str">
        <f t="shared" si="106"/>
        <v>In-Kind</v>
      </c>
      <c r="AX331" s="55" t="str">
        <f>IF(TRIM(M331)="","N/A",VLOOKUP(TRIM(M331),Table2[#All],2,0))</f>
        <v>Bay</v>
      </c>
      <c r="AY331" s="55" t="str">
        <f>IF(TRIM(N331)="","N/A",VLOOKUP(TRIM(N331),Table4[#All],2,0))</f>
        <v>Baidoa</v>
      </c>
      <c r="AZ331" s="55" t="str">
        <f t="shared" si="107"/>
        <v>N/A</v>
      </c>
      <c r="BA331" s="32">
        <f t="shared" si="108"/>
        <v>43982</v>
      </c>
      <c r="BB331" s="32">
        <f t="shared" si="109"/>
        <v>43982</v>
      </c>
      <c r="BC331" s="31">
        <f t="shared" si="110"/>
        <v>2020</v>
      </c>
      <c r="BD331" s="33">
        <f t="shared" si="111"/>
        <v>44104</v>
      </c>
      <c r="BE331" s="30">
        <f t="shared" si="112"/>
        <v>3000</v>
      </c>
      <c r="BF331" s="30">
        <f t="shared" si="113"/>
        <v>500</v>
      </c>
      <c r="BG331" s="30">
        <f t="shared" si="114"/>
        <v>486</v>
      </c>
      <c r="BH331" s="30">
        <f t="shared" si="115"/>
        <v>446</v>
      </c>
      <c r="BI331" s="30">
        <f t="shared" si="116"/>
        <v>1078</v>
      </c>
      <c r="BJ331" s="30">
        <f t="shared" si="117"/>
        <v>1078</v>
      </c>
      <c r="BK331" s="30">
        <v>2200000</v>
      </c>
      <c r="BL331" s="30">
        <v>1400000</v>
      </c>
      <c r="BM331" s="30" t="str">
        <f t="shared" si="120"/>
        <v>Unk</v>
      </c>
      <c r="BN331" s="30" t="str">
        <f t="shared" si="121"/>
        <v>Unk</v>
      </c>
      <c r="BO331" s="30">
        <v>2020</v>
      </c>
      <c r="BP331" s="30">
        <v>328</v>
      </c>
      <c r="BQ331" s="30" t="str">
        <f>VLOOKUP(AQ331,Table3[#All],2,FALSE)</f>
        <v>NFI</v>
      </c>
    </row>
    <row r="332" spans="1:69" ht="28.5" customHeight="1" x14ac:dyDescent="0.25">
      <c r="A332" s="66" t="s">
        <v>168</v>
      </c>
      <c r="B332" s="66" t="s">
        <v>204</v>
      </c>
      <c r="C332" s="66" t="s">
        <v>338</v>
      </c>
      <c r="D332" s="66" t="s">
        <v>183</v>
      </c>
      <c r="E332" s="66" t="s">
        <v>797</v>
      </c>
      <c r="F332" s="66" t="s">
        <v>207</v>
      </c>
      <c r="G332" s="66" t="s">
        <v>210</v>
      </c>
      <c r="H332" s="66" t="s">
        <v>979</v>
      </c>
      <c r="I332" s="66" t="s">
        <v>979</v>
      </c>
      <c r="J332" s="66"/>
      <c r="K332" s="66" t="s">
        <v>979</v>
      </c>
      <c r="L332" s="66" t="s">
        <v>979</v>
      </c>
      <c r="M332" s="66" t="s">
        <v>82</v>
      </c>
      <c r="N332" s="66" t="s">
        <v>83</v>
      </c>
      <c r="O332" s="66" t="s">
        <v>1</v>
      </c>
      <c r="P332" s="66"/>
      <c r="Q332" s="66" t="s">
        <v>176</v>
      </c>
      <c r="R332" s="66" t="s">
        <v>166</v>
      </c>
      <c r="S332" s="66" t="s">
        <v>208</v>
      </c>
      <c r="T332" s="32">
        <v>43952</v>
      </c>
      <c r="U332" s="21">
        <v>43981</v>
      </c>
      <c r="V332" s="66">
        <v>3.1171799999999998</v>
      </c>
      <c r="W332" s="66">
        <v>43.646900000000002</v>
      </c>
      <c r="X332" s="66" t="s">
        <v>187</v>
      </c>
      <c r="Y332" s="1">
        <v>2550</v>
      </c>
      <c r="Z332" s="1">
        <v>2550</v>
      </c>
      <c r="AA332" s="66">
        <v>425</v>
      </c>
      <c r="AB332" s="66">
        <v>379</v>
      </c>
      <c r="AC332" s="66">
        <v>413</v>
      </c>
      <c r="AD332" s="66">
        <v>841</v>
      </c>
      <c r="AE332" s="66">
        <v>916</v>
      </c>
      <c r="AF332" s="66" t="s">
        <v>846</v>
      </c>
      <c r="AG332" s="26" t="s">
        <v>838</v>
      </c>
      <c r="AJ332" s="16" t="s">
        <v>979</v>
      </c>
      <c r="AK332" s="16" t="s">
        <v>979</v>
      </c>
      <c r="AL332" s="16" t="s">
        <v>979</v>
      </c>
      <c r="AM332" s="16" t="s">
        <v>979</v>
      </c>
      <c r="AN332" s="66" t="s">
        <v>979</v>
      </c>
      <c r="AO332" s="26" t="str">
        <f t="shared" si="100"/>
        <v>UNHCR</v>
      </c>
      <c r="AP332" s="26" t="str">
        <f t="shared" si="101"/>
        <v>AVORD</v>
      </c>
      <c r="AQ332" s="26" t="str">
        <f t="shared" si="102"/>
        <v>EMERGENCY SHELTER</v>
      </c>
      <c r="AR332" s="26" t="str">
        <f t="shared" si="103"/>
        <v>Unknown</v>
      </c>
      <c r="AS332" s="64" t="str">
        <f>_xlfn.IFNA(VLOOKUP(TRIM(AF332),Lookups!$R$1:$S$14,2,0),"N/A")</f>
        <v>COVID-19</v>
      </c>
      <c r="AT332" s="29" t="str">
        <f t="shared" si="104"/>
        <v>Completed</v>
      </c>
      <c r="AU332" s="65" t="str">
        <f>IF(TRIM(X332)="", "N/A",VLOOKUP(TRIM(X332),Lookups!$V$1:$W$8,2,0))</f>
        <v>PIDP</v>
      </c>
      <c r="AV332" s="26" t="str">
        <f t="shared" si="105"/>
        <v>Urban</v>
      </c>
      <c r="AW332" s="26" t="str">
        <f t="shared" si="106"/>
        <v>In-Kind</v>
      </c>
      <c r="AX332" s="55" t="str">
        <f>IF(TRIM(M332)="","N/A",VLOOKUP(TRIM(M332),Table2[#All],2,0))</f>
        <v>Bay</v>
      </c>
      <c r="AY332" s="55" t="str">
        <f>IF(TRIM(N332)="","N/A",VLOOKUP(TRIM(N332),Table4[#All],2,0))</f>
        <v>Baidoa</v>
      </c>
      <c r="AZ332" s="55" t="str">
        <f t="shared" si="107"/>
        <v>N/A</v>
      </c>
      <c r="BA332" s="32">
        <f t="shared" si="108"/>
        <v>43982</v>
      </c>
      <c r="BB332" s="32">
        <f t="shared" si="109"/>
        <v>43982</v>
      </c>
      <c r="BC332" s="31">
        <f t="shared" si="110"/>
        <v>2020</v>
      </c>
      <c r="BD332" s="33">
        <f t="shared" si="111"/>
        <v>44104</v>
      </c>
      <c r="BE332" s="30">
        <f t="shared" si="112"/>
        <v>2550</v>
      </c>
      <c r="BF332" s="30">
        <f t="shared" si="113"/>
        <v>425</v>
      </c>
      <c r="BG332" s="30">
        <f t="shared" si="114"/>
        <v>413</v>
      </c>
      <c r="BH332" s="30">
        <f t="shared" si="115"/>
        <v>379</v>
      </c>
      <c r="BI332" s="30">
        <f t="shared" si="116"/>
        <v>916</v>
      </c>
      <c r="BJ332" s="30">
        <f t="shared" si="117"/>
        <v>916</v>
      </c>
      <c r="BK332" s="30">
        <v>2200000</v>
      </c>
      <c r="BL332" s="30">
        <v>1400000</v>
      </c>
      <c r="BM332" s="30" t="str">
        <f t="shared" si="120"/>
        <v>Unk</v>
      </c>
      <c r="BN332" s="30" t="str">
        <f t="shared" si="121"/>
        <v>Unk</v>
      </c>
      <c r="BO332" s="30">
        <v>2020</v>
      </c>
      <c r="BP332" s="30">
        <v>329</v>
      </c>
      <c r="BQ332" s="30" t="str">
        <f>VLOOKUP(AQ332,Table3[#All],2,FALSE)</f>
        <v>SHELTER</v>
      </c>
    </row>
    <row r="333" spans="1:69" ht="28.5" customHeight="1" x14ac:dyDescent="0.25">
      <c r="A333" s="66" t="s">
        <v>168</v>
      </c>
      <c r="B333" s="66" t="s">
        <v>338</v>
      </c>
      <c r="C333" s="66" t="s">
        <v>338</v>
      </c>
      <c r="D333" s="66" t="s">
        <v>199</v>
      </c>
      <c r="E333" s="66" t="s">
        <v>691</v>
      </c>
      <c r="F333" s="66" t="s">
        <v>219</v>
      </c>
      <c r="G333" s="66" t="s">
        <v>210</v>
      </c>
      <c r="H333" s="66" t="s">
        <v>979</v>
      </c>
      <c r="I333" s="66" t="s">
        <v>979</v>
      </c>
      <c r="J333" s="66"/>
      <c r="K333" s="66" t="s">
        <v>979</v>
      </c>
      <c r="L333" s="66" t="s">
        <v>979</v>
      </c>
      <c r="M333" s="66" t="s">
        <v>88</v>
      </c>
      <c r="N333" s="66" t="s">
        <v>66</v>
      </c>
      <c r="O333" s="66" t="s">
        <v>61</v>
      </c>
      <c r="P333" s="66"/>
      <c r="Q333" s="66" t="s">
        <v>176</v>
      </c>
      <c r="R333" s="66" t="s">
        <v>166</v>
      </c>
      <c r="S333" s="66" t="s">
        <v>753</v>
      </c>
      <c r="T333" s="32">
        <v>43794</v>
      </c>
      <c r="U333" s="21">
        <v>43854</v>
      </c>
      <c r="V333" s="66">
        <v>4.7359840000000002</v>
      </c>
      <c r="W333" s="66">
        <v>45.204267999999999</v>
      </c>
      <c r="X333" s="66" t="s">
        <v>186</v>
      </c>
      <c r="Y333" s="1">
        <v>19800</v>
      </c>
      <c r="Z333" s="1">
        <v>19800</v>
      </c>
      <c r="AA333" s="66">
        <v>3300</v>
      </c>
      <c r="AB333" s="66">
        <v>2956</v>
      </c>
      <c r="AC333" s="66">
        <v>2971</v>
      </c>
      <c r="AD333" s="66">
        <v>6919</v>
      </c>
      <c r="AE333" s="66">
        <v>6953</v>
      </c>
      <c r="AF333" s="66" t="s">
        <v>191</v>
      </c>
      <c r="AG333" s="26" t="s">
        <v>979</v>
      </c>
      <c r="AJ333" s="16" t="s">
        <v>979</v>
      </c>
      <c r="AK333" s="16" t="s">
        <v>979</v>
      </c>
      <c r="AL333" s="16" t="s">
        <v>979</v>
      </c>
      <c r="AM333" s="16" t="s">
        <v>979</v>
      </c>
      <c r="AN333" s="66" t="s">
        <v>979</v>
      </c>
      <c r="AO333" s="26" t="str">
        <f t="shared" si="100"/>
        <v>AVORD</v>
      </c>
      <c r="AP333" s="26" t="str">
        <f t="shared" si="101"/>
        <v>AVORD</v>
      </c>
      <c r="AQ333" s="26" t="str">
        <f t="shared" si="102"/>
        <v>NFI KITS</v>
      </c>
      <c r="AR333" s="26" t="str">
        <f t="shared" si="103"/>
        <v>SHF</v>
      </c>
      <c r="AS333" s="64" t="str">
        <f>_xlfn.IFNA(VLOOKUP(TRIM(AF333),Lookups!$R$1:$S$14,2,0),"N/A")</f>
        <v>Flood</v>
      </c>
      <c r="AT333" s="29" t="str">
        <f t="shared" si="104"/>
        <v>Completed</v>
      </c>
      <c r="AU333" s="65" t="str">
        <f>IF(TRIM(X333)="", "N/A",VLOOKUP(TRIM(X333),Lookups!$V$1:$W$8,2,0))</f>
        <v>NIDP</v>
      </c>
      <c r="AV333" s="26" t="str">
        <f t="shared" si="105"/>
        <v>Urban</v>
      </c>
      <c r="AW333" s="26" t="str">
        <f t="shared" si="106"/>
        <v>In-Kind</v>
      </c>
      <c r="AX333" s="55" t="str">
        <f>IF(TRIM(M333)="","N/A",VLOOKUP(TRIM(M333),Table2[#All],2,0))</f>
        <v>Hiraan</v>
      </c>
      <c r="AY333" s="55" t="str">
        <f>IF(TRIM(N333)="","N/A",VLOOKUP(TRIM(N333),Table4[#All],2,0))</f>
        <v>Belet Weyne</v>
      </c>
      <c r="AZ333" s="55" t="str">
        <f t="shared" si="107"/>
        <v>N/A</v>
      </c>
      <c r="BA333" s="32">
        <f t="shared" si="108"/>
        <v>43799</v>
      </c>
      <c r="BB333" s="32">
        <f t="shared" si="109"/>
        <v>43861</v>
      </c>
      <c r="BC333" s="31">
        <f t="shared" si="110"/>
        <v>2020</v>
      </c>
      <c r="BD333" s="33">
        <f t="shared" si="111"/>
        <v>44104</v>
      </c>
      <c r="BE333" s="30">
        <f t="shared" si="112"/>
        <v>19800</v>
      </c>
      <c r="BF333" s="30">
        <f t="shared" si="113"/>
        <v>3300</v>
      </c>
      <c r="BG333" s="30">
        <f t="shared" si="114"/>
        <v>2971</v>
      </c>
      <c r="BH333" s="30">
        <f t="shared" si="115"/>
        <v>2956</v>
      </c>
      <c r="BI333" s="30">
        <f t="shared" si="116"/>
        <v>6953</v>
      </c>
      <c r="BJ333" s="30">
        <f t="shared" si="117"/>
        <v>6953</v>
      </c>
      <c r="BK333" s="30">
        <v>2200000</v>
      </c>
      <c r="BL333" s="30">
        <v>1400000</v>
      </c>
      <c r="BM333" s="30" t="str">
        <f t="shared" si="120"/>
        <v>Unk</v>
      </c>
      <c r="BN333" s="30" t="str">
        <f t="shared" si="121"/>
        <v>Unk</v>
      </c>
      <c r="BO333" s="30">
        <v>2020</v>
      </c>
      <c r="BP333" s="30">
        <v>330</v>
      </c>
      <c r="BQ333" s="30" t="str">
        <f>VLOOKUP(AQ333,Table3[#All],2,FALSE)</f>
        <v>NFI</v>
      </c>
    </row>
    <row r="334" spans="1:69" ht="28.5" customHeight="1" x14ac:dyDescent="0.25">
      <c r="A334" s="66" t="s">
        <v>168</v>
      </c>
      <c r="B334" s="66" t="s">
        <v>338</v>
      </c>
      <c r="C334" s="66" t="s">
        <v>338</v>
      </c>
      <c r="D334" s="66" t="s">
        <v>183</v>
      </c>
      <c r="E334" s="66" t="s">
        <v>988</v>
      </c>
      <c r="F334" s="66" t="s">
        <v>219</v>
      </c>
      <c r="G334" s="66" t="s">
        <v>210</v>
      </c>
      <c r="H334" s="66" t="s">
        <v>979</v>
      </c>
      <c r="I334" s="66" t="s">
        <v>979</v>
      </c>
      <c r="J334" s="66"/>
      <c r="K334" s="66" t="s">
        <v>979</v>
      </c>
      <c r="L334" s="66" t="s">
        <v>979</v>
      </c>
      <c r="M334" s="66" t="s">
        <v>88</v>
      </c>
      <c r="N334" s="66" t="s">
        <v>66</v>
      </c>
      <c r="O334" s="66" t="s">
        <v>61</v>
      </c>
      <c r="P334" s="66"/>
      <c r="Q334" s="66" t="s">
        <v>176</v>
      </c>
      <c r="R334" s="66" t="s">
        <v>166</v>
      </c>
      <c r="S334" s="66" t="s">
        <v>753</v>
      </c>
      <c r="T334" s="32">
        <v>43794</v>
      </c>
      <c r="U334" s="21">
        <v>43876</v>
      </c>
      <c r="V334" s="66">
        <v>4.7359840000000002</v>
      </c>
      <c r="W334" s="66">
        <v>45.204267999999999</v>
      </c>
      <c r="X334" s="66" t="s">
        <v>187</v>
      </c>
      <c r="Y334" s="1">
        <v>900</v>
      </c>
      <c r="Z334" s="1">
        <v>900</v>
      </c>
      <c r="AA334" s="66">
        <v>150</v>
      </c>
      <c r="AB334" s="66">
        <v>134</v>
      </c>
      <c r="AC334" s="66">
        <v>135</v>
      </c>
      <c r="AD334" s="66">
        <v>314</v>
      </c>
      <c r="AE334" s="66">
        <v>316</v>
      </c>
      <c r="AF334" s="66" t="s">
        <v>191</v>
      </c>
      <c r="AG334" s="26" t="s">
        <v>979</v>
      </c>
      <c r="AJ334" s="16" t="s">
        <v>979</v>
      </c>
      <c r="AK334" s="16" t="s">
        <v>979</v>
      </c>
      <c r="AL334" s="16" t="s">
        <v>979</v>
      </c>
      <c r="AM334" s="16" t="s">
        <v>979</v>
      </c>
      <c r="AN334" s="66" t="s">
        <v>979</v>
      </c>
      <c r="AO334" s="26" t="str">
        <f t="shared" si="100"/>
        <v>AVORD</v>
      </c>
      <c r="AP334" s="26" t="str">
        <f t="shared" si="101"/>
        <v>AVORD</v>
      </c>
      <c r="AQ334" s="26" t="str">
        <f t="shared" si="102"/>
        <v>EMERGENCY SHELTER</v>
      </c>
      <c r="AR334" s="26" t="str">
        <f t="shared" si="103"/>
        <v>SHF</v>
      </c>
      <c r="AS334" s="64" t="str">
        <f>_xlfn.IFNA(VLOOKUP(TRIM(AF334),Lookups!$R$1:$S$14,2,0),"N/A")</f>
        <v>Flood</v>
      </c>
      <c r="AT334" s="29" t="str">
        <f t="shared" si="104"/>
        <v>Completed</v>
      </c>
      <c r="AU334" s="65" t="str">
        <f>IF(TRIM(X334)="", "N/A",VLOOKUP(TRIM(X334),Lookups!$V$1:$W$8,2,0))</f>
        <v>PIDP</v>
      </c>
      <c r="AV334" s="26" t="str">
        <f t="shared" si="105"/>
        <v>Urban</v>
      </c>
      <c r="AW334" s="26" t="str">
        <f t="shared" si="106"/>
        <v>In-Kind</v>
      </c>
      <c r="AX334" s="55" t="str">
        <f>IF(TRIM(M334)="","N/A",VLOOKUP(TRIM(M334),Table2[#All],2,0))</f>
        <v>Hiraan</v>
      </c>
      <c r="AY334" s="55" t="str">
        <f>IF(TRIM(N334)="","N/A",VLOOKUP(TRIM(N334),Table4[#All],2,0))</f>
        <v>Belet Weyne</v>
      </c>
      <c r="AZ334" s="55" t="str">
        <f t="shared" si="107"/>
        <v>N/A</v>
      </c>
      <c r="BA334" s="32">
        <f t="shared" si="108"/>
        <v>43799</v>
      </c>
      <c r="BB334" s="32">
        <f t="shared" si="109"/>
        <v>43890</v>
      </c>
      <c r="BC334" s="31">
        <f t="shared" si="110"/>
        <v>2020</v>
      </c>
      <c r="BD334" s="33">
        <f t="shared" si="111"/>
        <v>44104</v>
      </c>
      <c r="BE334" s="30">
        <f t="shared" si="112"/>
        <v>900</v>
      </c>
      <c r="BF334" s="30">
        <f t="shared" si="113"/>
        <v>150</v>
      </c>
      <c r="BG334" s="30">
        <f t="shared" si="114"/>
        <v>135</v>
      </c>
      <c r="BH334" s="30">
        <f t="shared" si="115"/>
        <v>134</v>
      </c>
      <c r="BI334" s="30">
        <f t="shared" si="116"/>
        <v>316</v>
      </c>
      <c r="BJ334" s="30">
        <f t="shared" si="117"/>
        <v>316</v>
      </c>
      <c r="BK334" s="30">
        <v>2200000</v>
      </c>
      <c r="BL334" s="30">
        <v>1400000</v>
      </c>
      <c r="BM334" s="30" t="str">
        <f t="shared" si="120"/>
        <v>Unk</v>
      </c>
      <c r="BN334" s="30" t="str">
        <f t="shared" si="121"/>
        <v>Unk</v>
      </c>
      <c r="BO334" s="30">
        <v>2020</v>
      </c>
      <c r="BP334" s="30">
        <v>331</v>
      </c>
      <c r="BQ334" s="30" t="str">
        <f>VLOOKUP(AQ334,Table3[#All],2,FALSE)</f>
        <v>SHELTER</v>
      </c>
    </row>
    <row r="335" spans="1:69" ht="28.5" customHeight="1" x14ac:dyDescent="0.25">
      <c r="A335" s="66" t="s">
        <v>168</v>
      </c>
      <c r="B335" s="66" t="s">
        <v>338</v>
      </c>
      <c r="C335" s="66" t="s">
        <v>338</v>
      </c>
      <c r="D335" s="66" t="s">
        <v>199</v>
      </c>
      <c r="E335" s="66" t="s">
        <v>692</v>
      </c>
      <c r="F335" s="66" t="s">
        <v>219</v>
      </c>
      <c r="G335" s="66" t="s">
        <v>210</v>
      </c>
      <c r="H335" s="66" t="s">
        <v>979</v>
      </c>
      <c r="I335" s="66" t="s">
        <v>979</v>
      </c>
      <c r="J335" s="66"/>
      <c r="K335" s="66" t="s">
        <v>979</v>
      </c>
      <c r="L335" s="66" t="s">
        <v>979</v>
      </c>
      <c r="M335" s="66" t="s">
        <v>149</v>
      </c>
      <c r="N335" s="66" t="s">
        <v>118</v>
      </c>
      <c r="O335" s="66" t="s">
        <v>634</v>
      </c>
      <c r="P335" s="66"/>
      <c r="Q335" s="66" t="s">
        <v>176</v>
      </c>
      <c r="R335" s="66" t="s">
        <v>166</v>
      </c>
      <c r="S335" s="66" t="s">
        <v>753</v>
      </c>
      <c r="T335" s="32">
        <v>43794</v>
      </c>
      <c r="U335" s="21">
        <v>43914</v>
      </c>
      <c r="V335" s="66">
        <v>2.6266699999999998</v>
      </c>
      <c r="W335" s="66">
        <v>45.504798999999998</v>
      </c>
      <c r="X335" s="66" t="s">
        <v>186</v>
      </c>
      <c r="Y335" s="1">
        <v>3000</v>
      </c>
      <c r="Z335" s="1">
        <v>3000</v>
      </c>
      <c r="AA335" s="66">
        <v>500</v>
      </c>
      <c r="AB335" s="66">
        <v>535</v>
      </c>
      <c r="AC335" s="66">
        <v>617</v>
      </c>
      <c r="AD335" s="66">
        <v>858</v>
      </c>
      <c r="AE335" s="66">
        <v>989</v>
      </c>
      <c r="AF335" s="66" t="s">
        <v>191</v>
      </c>
      <c r="AG335" s="26" t="s">
        <v>979</v>
      </c>
      <c r="AJ335" s="16" t="s">
        <v>979</v>
      </c>
      <c r="AK335" s="16" t="s">
        <v>979</v>
      </c>
      <c r="AL335" s="16" t="s">
        <v>979</v>
      </c>
      <c r="AM335" s="16" t="s">
        <v>979</v>
      </c>
      <c r="AN335" s="66" t="s">
        <v>979</v>
      </c>
      <c r="AO335" s="26" t="str">
        <f t="shared" si="100"/>
        <v>AVORD</v>
      </c>
      <c r="AP335" s="26" t="str">
        <f t="shared" si="101"/>
        <v>AVORD</v>
      </c>
      <c r="AQ335" s="26" t="str">
        <f t="shared" si="102"/>
        <v>NFI KITS</v>
      </c>
      <c r="AR335" s="26" t="str">
        <f t="shared" si="103"/>
        <v>SHF</v>
      </c>
      <c r="AS335" s="64" t="str">
        <f>_xlfn.IFNA(VLOOKUP(TRIM(AF335),Lookups!$R$1:$S$14,2,0),"N/A")</f>
        <v>Flood</v>
      </c>
      <c r="AT335" s="29" t="str">
        <f t="shared" si="104"/>
        <v>Completed</v>
      </c>
      <c r="AU335" s="65" t="str">
        <f>IF(TRIM(X335)="", "N/A",VLOOKUP(TRIM(X335),Lookups!$V$1:$W$8,2,0))</f>
        <v>NIDP</v>
      </c>
      <c r="AV335" s="26" t="str">
        <f t="shared" si="105"/>
        <v>Urban</v>
      </c>
      <c r="AW335" s="26" t="str">
        <f t="shared" si="106"/>
        <v>In-Kind</v>
      </c>
      <c r="AX335" s="55" t="str">
        <f>IF(TRIM(M335)="","N/A",VLOOKUP(TRIM(M335),Table2[#All],2,0))</f>
        <v>Middle Shabelle</v>
      </c>
      <c r="AY335" s="55" t="str">
        <f>IF(TRIM(N335)="","N/A",VLOOKUP(TRIM(N335),Table4[#All],2,0))</f>
        <v>Balcad</v>
      </c>
      <c r="AZ335" s="55" t="str">
        <f t="shared" si="107"/>
        <v>N/A</v>
      </c>
      <c r="BA335" s="32">
        <f t="shared" si="108"/>
        <v>43799</v>
      </c>
      <c r="BB335" s="32">
        <f t="shared" si="109"/>
        <v>43921</v>
      </c>
      <c r="BC335" s="31">
        <f t="shared" si="110"/>
        <v>2020</v>
      </c>
      <c r="BD335" s="33">
        <f t="shared" si="111"/>
        <v>44104</v>
      </c>
      <c r="BE335" s="30">
        <f t="shared" si="112"/>
        <v>3000</v>
      </c>
      <c r="BF335" s="30">
        <f t="shared" si="113"/>
        <v>500</v>
      </c>
      <c r="BG335" s="30">
        <f t="shared" si="114"/>
        <v>617</v>
      </c>
      <c r="BH335" s="30">
        <f t="shared" si="115"/>
        <v>535</v>
      </c>
      <c r="BI335" s="30">
        <f t="shared" si="116"/>
        <v>989</v>
      </c>
      <c r="BJ335" s="30">
        <f t="shared" si="117"/>
        <v>989</v>
      </c>
      <c r="BK335" s="30">
        <v>2200000</v>
      </c>
      <c r="BL335" s="30">
        <v>1400000</v>
      </c>
      <c r="BM335" s="30" t="str">
        <f t="shared" si="120"/>
        <v>Unk</v>
      </c>
      <c r="BN335" s="30" t="str">
        <f t="shared" si="121"/>
        <v>Unk</v>
      </c>
      <c r="BO335" s="30">
        <v>2020</v>
      </c>
      <c r="BP335" s="30">
        <v>332</v>
      </c>
      <c r="BQ335" s="30" t="str">
        <f>VLOOKUP(AQ335,Table3[#All],2,FALSE)</f>
        <v>NFI</v>
      </c>
    </row>
    <row r="336" spans="1:69" ht="28.5" customHeight="1" x14ac:dyDescent="0.25">
      <c r="A336" s="66" t="s">
        <v>168</v>
      </c>
      <c r="B336" s="66" t="s">
        <v>300</v>
      </c>
      <c r="C336" s="66" t="s">
        <v>338</v>
      </c>
      <c r="D336" s="66" t="s">
        <v>199</v>
      </c>
      <c r="E336" s="66" t="s">
        <v>850</v>
      </c>
      <c r="F336" s="66" t="s">
        <v>207</v>
      </c>
      <c r="G336" s="66" t="s">
        <v>210</v>
      </c>
      <c r="H336" s="66" t="s">
        <v>979</v>
      </c>
      <c r="I336" s="66" t="s">
        <v>979</v>
      </c>
      <c r="J336" s="66"/>
      <c r="K336" s="66" t="s">
        <v>979</v>
      </c>
      <c r="L336" s="66" t="s">
        <v>979</v>
      </c>
      <c r="M336" s="66" t="s">
        <v>149</v>
      </c>
      <c r="N336" s="66" t="s">
        <v>115</v>
      </c>
      <c r="O336" s="66" t="s">
        <v>7</v>
      </c>
      <c r="P336" s="66"/>
      <c r="Q336" s="66" t="s">
        <v>176</v>
      </c>
      <c r="R336" s="66" t="s">
        <v>166</v>
      </c>
      <c r="S336" s="66" t="s">
        <v>203</v>
      </c>
      <c r="T336" s="32">
        <v>43952</v>
      </c>
      <c r="U336" s="21">
        <v>43982</v>
      </c>
      <c r="V336" s="66">
        <v>2.780875</v>
      </c>
      <c r="W336" s="66">
        <v>45.496817999999998</v>
      </c>
      <c r="X336" s="66" t="s">
        <v>186</v>
      </c>
      <c r="Y336" s="1">
        <v>3000</v>
      </c>
      <c r="Z336" s="1">
        <v>3000</v>
      </c>
      <c r="AA336" s="66">
        <v>500</v>
      </c>
      <c r="AB336" s="66">
        <v>558</v>
      </c>
      <c r="AC336" s="66">
        <v>613</v>
      </c>
      <c r="AD336" s="66">
        <v>871</v>
      </c>
      <c r="AE336" s="66">
        <v>958</v>
      </c>
      <c r="AF336" s="66" t="s">
        <v>191</v>
      </c>
      <c r="AG336" s="26" t="s">
        <v>979</v>
      </c>
      <c r="AJ336" s="16" t="s">
        <v>979</v>
      </c>
      <c r="AK336" s="16" t="s">
        <v>979</v>
      </c>
      <c r="AL336" s="16" t="s">
        <v>979</v>
      </c>
      <c r="AM336" s="16" t="s">
        <v>979</v>
      </c>
      <c r="AN336" s="66" t="s">
        <v>979</v>
      </c>
      <c r="AO336" s="26" t="str">
        <f t="shared" si="100"/>
        <v>IOM</v>
      </c>
      <c r="AP336" s="26" t="str">
        <f t="shared" si="101"/>
        <v>AVORD</v>
      </c>
      <c r="AQ336" s="26" t="str">
        <f t="shared" si="102"/>
        <v>NFI KITS</v>
      </c>
      <c r="AR336" s="26" t="str">
        <f t="shared" si="103"/>
        <v>Unknown</v>
      </c>
      <c r="AS336" s="64" t="str">
        <f>_xlfn.IFNA(VLOOKUP(TRIM(AF336),Lookups!$R$1:$S$14,2,0),"N/A")</f>
        <v>Flood</v>
      </c>
      <c r="AT336" s="29" t="str">
        <f t="shared" si="104"/>
        <v>Completed</v>
      </c>
      <c r="AU336" s="65" t="str">
        <f>IF(TRIM(X336)="", "N/A",VLOOKUP(TRIM(X336),Lookups!$V$1:$W$8,2,0))</f>
        <v>NIDP</v>
      </c>
      <c r="AV336" s="26" t="str">
        <f t="shared" si="105"/>
        <v>Urban</v>
      </c>
      <c r="AW336" s="26" t="str">
        <f t="shared" si="106"/>
        <v>In-Kind</v>
      </c>
      <c r="AX336" s="55" t="str">
        <f>IF(TRIM(M336)="","N/A",VLOOKUP(TRIM(M336),Table2[#All],2,0))</f>
        <v>Middle Shabelle</v>
      </c>
      <c r="AY336" s="55" t="str">
        <f>IF(TRIM(N336)="","N/A",VLOOKUP(TRIM(N336),Table4[#All],2,0))</f>
        <v>Jowhar</v>
      </c>
      <c r="AZ336" s="55" t="str">
        <f t="shared" si="107"/>
        <v>N/A</v>
      </c>
      <c r="BA336" s="32">
        <f t="shared" si="108"/>
        <v>43982</v>
      </c>
      <c r="BB336" s="32">
        <f t="shared" si="109"/>
        <v>43982</v>
      </c>
      <c r="BC336" s="31">
        <f t="shared" si="110"/>
        <v>2020</v>
      </c>
      <c r="BD336" s="33">
        <f t="shared" si="111"/>
        <v>44104</v>
      </c>
      <c r="BE336" s="30">
        <f t="shared" si="112"/>
        <v>3000</v>
      </c>
      <c r="BF336" s="30">
        <f t="shared" si="113"/>
        <v>500</v>
      </c>
      <c r="BG336" s="30">
        <f t="shared" si="114"/>
        <v>613</v>
      </c>
      <c r="BH336" s="30">
        <f t="shared" si="115"/>
        <v>558</v>
      </c>
      <c r="BI336" s="30">
        <f t="shared" si="116"/>
        <v>958</v>
      </c>
      <c r="BJ336" s="30">
        <f t="shared" si="117"/>
        <v>958</v>
      </c>
      <c r="BK336" s="30">
        <v>2200000</v>
      </c>
      <c r="BL336" s="30">
        <v>1400000</v>
      </c>
      <c r="BM336" s="30" t="str">
        <f t="shared" si="120"/>
        <v>Unk</v>
      </c>
      <c r="BN336" s="30" t="str">
        <f t="shared" si="121"/>
        <v>Unk</v>
      </c>
      <c r="BO336" s="30">
        <v>2020</v>
      </c>
      <c r="BP336" s="30">
        <v>333</v>
      </c>
      <c r="BQ336" s="30" t="str">
        <f>VLOOKUP(AQ336,Table3[#All],2,FALSE)</f>
        <v>NFI</v>
      </c>
    </row>
    <row r="337" spans="1:69" ht="28.5" customHeight="1" x14ac:dyDescent="0.25">
      <c r="A337" s="66" t="s">
        <v>168</v>
      </c>
      <c r="B337" s="66" t="s">
        <v>338</v>
      </c>
      <c r="C337" s="66" t="s">
        <v>338</v>
      </c>
      <c r="D337" s="66" t="s">
        <v>199</v>
      </c>
      <c r="E337" s="66" t="s">
        <v>542</v>
      </c>
      <c r="F337" s="66" t="s">
        <v>219</v>
      </c>
      <c r="G337" s="66" t="s">
        <v>210</v>
      </c>
      <c r="H337" s="66" t="s">
        <v>979</v>
      </c>
      <c r="I337" s="66" t="s">
        <v>979</v>
      </c>
      <c r="J337" s="66"/>
      <c r="K337" s="66" t="s">
        <v>979</v>
      </c>
      <c r="L337" s="66" t="s">
        <v>979</v>
      </c>
      <c r="M337" s="66" t="s">
        <v>149</v>
      </c>
      <c r="N337" s="66" t="s">
        <v>115</v>
      </c>
      <c r="O337" s="66" t="s">
        <v>7</v>
      </c>
      <c r="P337" s="66"/>
      <c r="Q337" s="66" t="s">
        <v>176</v>
      </c>
      <c r="R337" s="66" t="s">
        <v>166</v>
      </c>
      <c r="S337" s="66" t="s">
        <v>753</v>
      </c>
      <c r="T337" s="32">
        <v>43794</v>
      </c>
      <c r="U337" s="21">
        <v>43945</v>
      </c>
      <c r="V337" s="66">
        <v>2.780875</v>
      </c>
      <c r="W337" s="66">
        <v>45.496817999999998</v>
      </c>
      <c r="X337" s="66" t="s">
        <v>186</v>
      </c>
      <c r="Y337" s="1">
        <v>21000</v>
      </c>
      <c r="Z337" s="1">
        <v>21000</v>
      </c>
      <c r="AA337" s="66">
        <v>3500</v>
      </c>
      <c r="AB337" s="66">
        <v>3905</v>
      </c>
      <c r="AC337" s="66">
        <v>4293</v>
      </c>
      <c r="AD337" s="66">
        <v>6098</v>
      </c>
      <c r="AE337" s="66">
        <v>6704</v>
      </c>
      <c r="AF337" s="66" t="s">
        <v>191</v>
      </c>
      <c r="AG337" s="26" t="s">
        <v>979</v>
      </c>
      <c r="AJ337" s="16" t="s">
        <v>979</v>
      </c>
      <c r="AK337" s="16" t="s">
        <v>979</v>
      </c>
      <c r="AL337" s="16" t="s">
        <v>979</v>
      </c>
      <c r="AM337" s="16" t="s">
        <v>979</v>
      </c>
      <c r="AN337" s="66" t="s">
        <v>979</v>
      </c>
      <c r="AO337" s="26" t="str">
        <f t="shared" si="100"/>
        <v>AVORD</v>
      </c>
      <c r="AP337" s="26" t="str">
        <f t="shared" si="101"/>
        <v>AVORD</v>
      </c>
      <c r="AQ337" s="26" t="str">
        <f t="shared" si="102"/>
        <v>NFI KITS</v>
      </c>
      <c r="AR337" s="26" t="str">
        <f t="shared" si="103"/>
        <v>SHF</v>
      </c>
      <c r="AS337" s="64" t="str">
        <f>_xlfn.IFNA(VLOOKUP(TRIM(AF337),Lookups!$R$1:$S$14,2,0),"N/A")</f>
        <v>Flood</v>
      </c>
      <c r="AT337" s="29" t="str">
        <f t="shared" si="104"/>
        <v>Completed</v>
      </c>
      <c r="AU337" s="65" t="str">
        <f>IF(TRIM(X337)="", "N/A",VLOOKUP(TRIM(X337),Lookups!$V$1:$W$8,2,0))</f>
        <v>NIDP</v>
      </c>
      <c r="AV337" s="26" t="str">
        <f t="shared" si="105"/>
        <v>Urban</v>
      </c>
      <c r="AW337" s="26" t="str">
        <f t="shared" si="106"/>
        <v>In-Kind</v>
      </c>
      <c r="AX337" s="55" t="str">
        <f>IF(TRIM(M337)="","N/A",VLOOKUP(TRIM(M337),Table2[#All],2,0))</f>
        <v>Middle Shabelle</v>
      </c>
      <c r="AY337" s="55" t="str">
        <f>IF(TRIM(N337)="","N/A",VLOOKUP(TRIM(N337),Table4[#All],2,0))</f>
        <v>Jowhar</v>
      </c>
      <c r="AZ337" s="55" t="str">
        <f t="shared" si="107"/>
        <v>N/A</v>
      </c>
      <c r="BA337" s="32">
        <f t="shared" si="108"/>
        <v>43799</v>
      </c>
      <c r="BB337" s="32">
        <f t="shared" si="109"/>
        <v>43951</v>
      </c>
      <c r="BC337" s="31">
        <f t="shared" si="110"/>
        <v>2020</v>
      </c>
      <c r="BD337" s="33">
        <f t="shared" si="111"/>
        <v>44104</v>
      </c>
      <c r="BE337" s="30">
        <f t="shared" si="112"/>
        <v>21000</v>
      </c>
      <c r="BF337" s="30">
        <f t="shared" si="113"/>
        <v>3500</v>
      </c>
      <c r="BG337" s="30">
        <f t="shared" si="114"/>
        <v>4293</v>
      </c>
      <c r="BH337" s="30">
        <f t="shared" si="115"/>
        <v>3905</v>
      </c>
      <c r="BI337" s="30">
        <f t="shared" si="116"/>
        <v>6704</v>
      </c>
      <c r="BJ337" s="30">
        <f t="shared" si="117"/>
        <v>6704</v>
      </c>
      <c r="BK337" s="30">
        <v>2200000</v>
      </c>
      <c r="BL337" s="30">
        <v>1400000</v>
      </c>
      <c r="BM337" s="30" t="str">
        <f t="shared" si="120"/>
        <v>Unk</v>
      </c>
      <c r="BN337" s="30" t="str">
        <f t="shared" si="121"/>
        <v>Unk</v>
      </c>
      <c r="BO337" s="30">
        <v>2020</v>
      </c>
      <c r="BP337" s="30">
        <v>334</v>
      </c>
      <c r="BQ337" s="30" t="str">
        <f>VLOOKUP(AQ337,Table3[#All],2,FALSE)</f>
        <v>NFI</v>
      </c>
    </row>
    <row r="338" spans="1:69" ht="28.5" customHeight="1" x14ac:dyDescent="0.25">
      <c r="A338" s="66" t="s">
        <v>168</v>
      </c>
      <c r="B338" s="66" t="s">
        <v>338</v>
      </c>
      <c r="C338" s="66" t="s">
        <v>338</v>
      </c>
      <c r="D338" s="66" t="s">
        <v>183</v>
      </c>
      <c r="E338" s="66" t="s">
        <v>988</v>
      </c>
      <c r="F338" s="66" t="s">
        <v>219</v>
      </c>
      <c r="G338" s="66" t="s">
        <v>210</v>
      </c>
      <c r="H338" s="66" t="s">
        <v>979</v>
      </c>
      <c r="I338" s="66" t="s">
        <v>979</v>
      </c>
      <c r="J338" s="66"/>
      <c r="K338" s="66" t="s">
        <v>979</v>
      </c>
      <c r="L338" s="66" t="s">
        <v>979</v>
      </c>
      <c r="M338" s="66" t="s">
        <v>149</v>
      </c>
      <c r="N338" s="66" t="s">
        <v>115</v>
      </c>
      <c r="O338" s="66" t="s">
        <v>7</v>
      </c>
      <c r="P338" s="66"/>
      <c r="Q338" s="66" t="s">
        <v>176</v>
      </c>
      <c r="R338" s="66" t="s">
        <v>166</v>
      </c>
      <c r="S338" s="66" t="s">
        <v>753</v>
      </c>
      <c r="T338" s="32">
        <v>43794</v>
      </c>
      <c r="U338" s="21">
        <v>43975</v>
      </c>
      <c r="V338" s="66">
        <v>2.780875</v>
      </c>
      <c r="W338" s="66">
        <v>45.496817999999998</v>
      </c>
      <c r="X338" s="66" t="s">
        <v>187</v>
      </c>
      <c r="Y338" s="1">
        <v>900</v>
      </c>
      <c r="Z338" s="1">
        <v>900</v>
      </c>
      <c r="AA338" s="66">
        <v>150</v>
      </c>
      <c r="AB338" s="66">
        <v>167</v>
      </c>
      <c r="AC338" s="66">
        <v>184</v>
      </c>
      <c r="AD338" s="66">
        <v>261</v>
      </c>
      <c r="AE338" s="66">
        <v>287</v>
      </c>
      <c r="AF338" s="66" t="s">
        <v>191</v>
      </c>
      <c r="AG338" s="26" t="s">
        <v>979</v>
      </c>
      <c r="AJ338" s="16" t="s">
        <v>979</v>
      </c>
      <c r="AK338" s="16" t="s">
        <v>979</v>
      </c>
      <c r="AL338" s="16" t="s">
        <v>979</v>
      </c>
      <c r="AM338" s="16" t="s">
        <v>979</v>
      </c>
      <c r="AN338" s="66" t="s">
        <v>979</v>
      </c>
      <c r="AO338" s="26" t="str">
        <f t="shared" si="100"/>
        <v>AVORD</v>
      </c>
      <c r="AP338" s="26" t="str">
        <f t="shared" si="101"/>
        <v>AVORD</v>
      </c>
      <c r="AQ338" s="26" t="str">
        <f t="shared" si="102"/>
        <v>EMERGENCY SHELTER</v>
      </c>
      <c r="AR338" s="26" t="str">
        <f t="shared" si="103"/>
        <v>SHF</v>
      </c>
      <c r="AS338" s="64" t="str">
        <f>_xlfn.IFNA(VLOOKUP(TRIM(AF338),Lookups!$R$1:$S$14,2,0),"N/A")</f>
        <v>Flood</v>
      </c>
      <c r="AT338" s="29" t="str">
        <f t="shared" si="104"/>
        <v>Completed</v>
      </c>
      <c r="AU338" s="65" t="str">
        <f>IF(TRIM(X338)="", "N/A",VLOOKUP(TRIM(X338),Lookups!$V$1:$W$8,2,0))</f>
        <v>PIDP</v>
      </c>
      <c r="AV338" s="26" t="str">
        <f t="shared" si="105"/>
        <v>Urban</v>
      </c>
      <c r="AW338" s="26" t="str">
        <f t="shared" si="106"/>
        <v>In-Kind</v>
      </c>
      <c r="AX338" s="55" t="str">
        <f>IF(TRIM(M338)="","N/A",VLOOKUP(TRIM(M338),Table2[#All],2,0))</f>
        <v>Middle Shabelle</v>
      </c>
      <c r="AY338" s="55" t="str">
        <f>IF(TRIM(N338)="","N/A",VLOOKUP(TRIM(N338),Table4[#All],2,0))</f>
        <v>Jowhar</v>
      </c>
      <c r="AZ338" s="55" t="str">
        <f t="shared" si="107"/>
        <v>N/A</v>
      </c>
      <c r="BA338" s="32">
        <f t="shared" si="108"/>
        <v>43799</v>
      </c>
      <c r="BB338" s="32">
        <f t="shared" si="109"/>
        <v>43982</v>
      </c>
      <c r="BC338" s="31">
        <f t="shared" si="110"/>
        <v>2020</v>
      </c>
      <c r="BD338" s="33">
        <f t="shared" si="111"/>
        <v>44104</v>
      </c>
      <c r="BE338" s="30">
        <f t="shared" si="112"/>
        <v>900</v>
      </c>
      <c r="BF338" s="30">
        <f t="shared" si="113"/>
        <v>150</v>
      </c>
      <c r="BG338" s="30">
        <f t="shared" si="114"/>
        <v>184</v>
      </c>
      <c r="BH338" s="30">
        <f t="shared" si="115"/>
        <v>167</v>
      </c>
      <c r="BI338" s="30">
        <f t="shared" si="116"/>
        <v>287</v>
      </c>
      <c r="BJ338" s="30">
        <f t="shared" si="117"/>
        <v>287</v>
      </c>
      <c r="BK338" s="30">
        <v>2200000</v>
      </c>
      <c r="BL338" s="30">
        <v>1400000</v>
      </c>
      <c r="BM338" s="30" t="str">
        <f t="shared" si="120"/>
        <v>Unk</v>
      </c>
      <c r="BN338" s="30" t="str">
        <f t="shared" si="121"/>
        <v>Unk</v>
      </c>
      <c r="BO338" s="30">
        <v>2020</v>
      </c>
      <c r="BP338" s="30">
        <v>335</v>
      </c>
      <c r="BQ338" s="30" t="str">
        <f>VLOOKUP(AQ338,Table3[#All],2,FALSE)</f>
        <v>SHELTER</v>
      </c>
    </row>
    <row r="339" spans="1:69" ht="28.5" customHeight="1" x14ac:dyDescent="0.25">
      <c r="A339" s="66" t="s">
        <v>168</v>
      </c>
      <c r="B339" s="66" t="s">
        <v>204</v>
      </c>
      <c r="C339" s="66" t="s">
        <v>338</v>
      </c>
      <c r="D339" s="66" t="s">
        <v>199</v>
      </c>
      <c r="E339" s="66" t="s">
        <v>688</v>
      </c>
      <c r="F339" s="66" t="s">
        <v>207</v>
      </c>
      <c r="G339" s="66" t="s">
        <v>210</v>
      </c>
      <c r="H339" s="66" t="s">
        <v>979</v>
      </c>
      <c r="I339" s="66" t="s">
        <v>979</v>
      </c>
      <c r="J339" s="66"/>
      <c r="K339" s="66" t="s">
        <v>979</v>
      </c>
      <c r="L339" s="66" t="s">
        <v>979</v>
      </c>
      <c r="M339" s="66" t="s">
        <v>82</v>
      </c>
      <c r="N339" s="66" t="s">
        <v>83</v>
      </c>
      <c r="O339" s="66" t="s">
        <v>1</v>
      </c>
      <c r="P339" s="66"/>
      <c r="Q339" s="66" t="s">
        <v>176</v>
      </c>
      <c r="R339" s="66" t="s">
        <v>166</v>
      </c>
      <c r="S339" s="66" t="s">
        <v>208</v>
      </c>
      <c r="T339" s="32">
        <v>43770</v>
      </c>
      <c r="U339" s="21">
        <v>43831</v>
      </c>
      <c r="V339" s="66">
        <v>3.1171799999999998</v>
      </c>
      <c r="W339" s="66">
        <v>43.646900000000002</v>
      </c>
      <c r="X339" s="66" t="s">
        <v>186</v>
      </c>
      <c r="Y339" s="1">
        <v>2040</v>
      </c>
      <c r="Z339" s="1">
        <v>2040</v>
      </c>
      <c r="AA339" s="66">
        <v>340</v>
      </c>
      <c r="AB339" s="66">
        <v>303</v>
      </c>
      <c r="AC339" s="66">
        <v>331</v>
      </c>
      <c r="AD339" s="66">
        <v>673</v>
      </c>
      <c r="AE339" s="66">
        <v>733</v>
      </c>
      <c r="AF339" s="66" t="s">
        <v>196</v>
      </c>
      <c r="AG339" s="26" t="s">
        <v>979</v>
      </c>
      <c r="AJ339" s="16" t="s">
        <v>979</v>
      </c>
      <c r="AK339" s="16" t="s">
        <v>979</v>
      </c>
      <c r="AL339" s="16" t="s">
        <v>979</v>
      </c>
      <c r="AM339" s="16" t="s">
        <v>979</v>
      </c>
      <c r="AN339" s="66" t="s">
        <v>979</v>
      </c>
      <c r="AO339" s="26" t="str">
        <f t="shared" si="100"/>
        <v>UNHCR</v>
      </c>
      <c r="AP339" s="26" t="str">
        <f t="shared" si="101"/>
        <v>AVORD</v>
      </c>
      <c r="AQ339" s="26" t="str">
        <f t="shared" si="102"/>
        <v>NFI KITS</v>
      </c>
      <c r="AR339" s="26" t="str">
        <f t="shared" si="103"/>
        <v>Unknown</v>
      </c>
      <c r="AS339" s="64" t="str">
        <f>_xlfn.IFNA(VLOOKUP(TRIM(AF339),Lookups!$R$1:$S$14,2,0),"N/A")</f>
        <v>Conflict/Insecurity</v>
      </c>
      <c r="AT339" s="29" t="str">
        <f t="shared" si="104"/>
        <v>Completed</v>
      </c>
      <c r="AU339" s="65" t="str">
        <f>IF(TRIM(X339)="", "N/A",VLOOKUP(TRIM(X339),Lookups!$V$1:$W$8,2,0))</f>
        <v>NIDP</v>
      </c>
      <c r="AV339" s="26" t="str">
        <f t="shared" si="105"/>
        <v>Urban</v>
      </c>
      <c r="AW339" s="26" t="str">
        <f t="shared" si="106"/>
        <v>In-Kind</v>
      </c>
      <c r="AX339" s="55" t="str">
        <f>IF(TRIM(M339)="","N/A",VLOOKUP(TRIM(M339),Table2[#All],2,0))</f>
        <v>Bay</v>
      </c>
      <c r="AY339" s="55" t="str">
        <f>IF(TRIM(N339)="","N/A",VLOOKUP(TRIM(N339),Table4[#All],2,0))</f>
        <v>Baidoa</v>
      </c>
      <c r="AZ339" s="55" t="str">
        <f t="shared" si="107"/>
        <v>N/A</v>
      </c>
      <c r="BA339" s="32">
        <f t="shared" si="108"/>
        <v>43799</v>
      </c>
      <c r="BB339" s="32">
        <f t="shared" si="109"/>
        <v>43861</v>
      </c>
      <c r="BC339" s="31">
        <f t="shared" si="110"/>
        <v>2020</v>
      </c>
      <c r="BD339" s="33">
        <f t="shared" si="111"/>
        <v>44104</v>
      </c>
      <c r="BE339" s="30">
        <f t="shared" si="112"/>
        <v>2040</v>
      </c>
      <c r="BF339" s="30">
        <f t="shared" si="113"/>
        <v>340</v>
      </c>
      <c r="BG339" s="30">
        <f t="shared" si="114"/>
        <v>331</v>
      </c>
      <c r="BH339" s="30">
        <f t="shared" si="115"/>
        <v>303</v>
      </c>
      <c r="BI339" s="30">
        <f t="shared" si="116"/>
        <v>733</v>
      </c>
      <c r="BJ339" s="30">
        <f t="shared" si="117"/>
        <v>733</v>
      </c>
      <c r="BK339" s="30">
        <v>2200000</v>
      </c>
      <c r="BL339" s="30">
        <v>1400000</v>
      </c>
      <c r="BM339" s="30" t="str">
        <f t="shared" si="120"/>
        <v>Unk</v>
      </c>
      <c r="BN339" s="30" t="str">
        <f t="shared" si="121"/>
        <v>Unk</v>
      </c>
      <c r="BO339" s="30">
        <v>2020</v>
      </c>
      <c r="BP339" s="30">
        <v>336</v>
      </c>
      <c r="BQ339" s="30" t="str">
        <f>VLOOKUP(AQ339,Table3[#All],2,FALSE)</f>
        <v>NFI</v>
      </c>
    </row>
    <row r="340" spans="1:69" ht="28.5" customHeight="1" x14ac:dyDescent="0.25">
      <c r="A340" s="66" t="s">
        <v>168</v>
      </c>
      <c r="B340" s="66" t="s">
        <v>204</v>
      </c>
      <c r="C340" s="66" t="s">
        <v>338</v>
      </c>
      <c r="D340" s="66" t="s">
        <v>199</v>
      </c>
      <c r="E340" s="66" t="s">
        <v>689</v>
      </c>
      <c r="F340" s="66" t="s">
        <v>207</v>
      </c>
      <c r="G340" s="66" t="s">
        <v>210</v>
      </c>
      <c r="H340" s="66" t="s">
        <v>979</v>
      </c>
      <c r="I340" s="66" t="s">
        <v>979</v>
      </c>
      <c r="J340" s="66"/>
      <c r="K340" s="66" t="s">
        <v>979</v>
      </c>
      <c r="L340" s="66" t="s">
        <v>979</v>
      </c>
      <c r="M340" s="66" t="s">
        <v>82</v>
      </c>
      <c r="N340" s="66" t="s">
        <v>83</v>
      </c>
      <c r="O340" s="66" t="s">
        <v>690</v>
      </c>
      <c r="P340" s="66"/>
      <c r="Q340" s="66" t="s">
        <v>176</v>
      </c>
      <c r="R340" s="66" t="s">
        <v>166</v>
      </c>
      <c r="S340" s="66" t="s">
        <v>208</v>
      </c>
      <c r="T340" s="32">
        <v>43770</v>
      </c>
      <c r="U340" s="21">
        <v>43831</v>
      </c>
      <c r="V340" s="66">
        <v>3.2143670000000002</v>
      </c>
      <c r="W340" s="66">
        <v>43.198048</v>
      </c>
      <c r="X340" s="66" t="s">
        <v>186</v>
      </c>
      <c r="Y340" s="1">
        <v>1800</v>
      </c>
      <c r="Z340" s="1">
        <v>1800</v>
      </c>
      <c r="AA340" s="66">
        <v>300</v>
      </c>
      <c r="AB340" s="66">
        <v>268</v>
      </c>
      <c r="AC340" s="66">
        <v>292</v>
      </c>
      <c r="AD340" s="66">
        <v>594</v>
      </c>
      <c r="AE340" s="66">
        <v>647</v>
      </c>
      <c r="AF340" s="66" t="s">
        <v>191</v>
      </c>
      <c r="AG340" s="26" t="s">
        <v>979</v>
      </c>
      <c r="AJ340" s="16" t="s">
        <v>979</v>
      </c>
      <c r="AK340" s="16" t="s">
        <v>979</v>
      </c>
      <c r="AL340" s="16" t="s">
        <v>979</v>
      </c>
      <c r="AM340" s="16" t="s">
        <v>979</v>
      </c>
      <c r="AN340" s="66" t="s">
        <v>979</v>
      </c>
      <c r="AO340" s="26" t="str">
        <f t="shared" si="100"/>
        <v>UNHCR</v>
      </c>
      <c r="AP340" s="26" t="str">
        <f t="shared" si="101"/>
        <v>AVORD</v>
      </c>
      <c r="AQ340" s="26" t="str">
        <f t="shared" si="102"/>
        <v>NFI KITS</v>
      </c>
      <c r="AR340" s="26" t="str">
        <f t="shared" si="103"/>
        <v>Unknown</v>
      </c>
      <c r="AS340" s="64" t="str">
        <f>_xlfn.IFNA(VLOOKUP(TRIM(AF340),Lookups!$R$1:$S$14,2,0),"N/A")</f>
        <v>Flood</v>
      </c>
      <c r="AT340" s="29" t="str">
        <f t="shared" si="104"/>
        <v>Completed</v>
      </c>
      <c r="AU340" s="65" t="str">
        <f>IF(TRIM(X340)="", "N/A",VLOOKUP(TRIM(X340),Lookups!$V$1:$W$8,2,0))</f>
        <v>NIDP</v>
      </c>
      <c r="AV340" s="26" t="str">
        <f t="shared" si="105"/>
        <v>Urban</v>
      </c>
      <c r="AW340" s="26" t="str">
        <f t="shared" si="106"/>
        <v>In-Kind</v>
      </c>
      <c r="AX340" s="55" t="str">
        <f>IF(TRIM(M340)="","N/A",VLOOKUP(TRIM(M340),Table2[#All],2,0))</f>
        <v>Bay</v>
      </c>
      <c r="AY340" s="55" t="str">
        <f>IF(TRIM(N340)="","N/A",VLOOKUP(TRIM(N340),Table4[#All],2,0))</f>
        <v>Baidoa</v>
      </c>
      <c r="AZ340" s="55" t="str">
        <f t="shared" si="107"/>
        <v>N/A</v>
      </c>
      <c r="BA340" s="32">
        <f t="shared" si="108"/>
        <v>43799</v>
      </c>
      <c r="BB340" s="32">
        <f t="shared" si="109"/>
        <v>43861</v>
      </c>
      <c r="BC340" s="31">
        <f t="shared" si="110"/>
        <v>2020</v>
      </c>
      <c r="BD340" s="33">
        <f t="shared" si="111"/>
        <v>44104</v>
      </c>
      <c r="BE340" s="30">
        <f t="shared" si="112"/>
        <v>1800</v>
      </c>
      <c r="BF340" s="30">
        <f t="shared" si="113"/>
        <v>300</v>
      </c>
      <c r="BG340" s="30">
        <f t="shared" si="114"/>
        <v>292</v>
      </c>
      <c r="BH340" s="30">
        <f t="shared" si="115"/>
        <v>268</v>
      </c>
      <c r="BI340" s="30">
        <f t="shared" si="116"/>
        <v>647</v>
      </c>
      <c r="BJ340" s="30">
        <f t="shared" si="117"/>
        <v>647</v>
      </c>
      <c r="BK340" s="30">
        <v>2200000</v>
      </c>
      <c r="BL340" s="30">
        <v>1400000</v>
      </c>
      <c r="BM340" s="30" t="str">
        <f t="shared" si="120"/>
        <v>Unk</v>
      </c>
      <c r="BN340" s="30" t="str">
        <f t="shared" si="121"/>
        <v>Unk</v>
      </c>
      <c r="BO340" s="30">
        <v>2020</v>
      </c>
      <c r="BP340" s="30">
        <v>337</v>
      </c>
      <c r="BQ340" s="30" t="str">
        <f>VLOOKUP(AQ340,Table3[#All],2,FALSE)</f>
        <v>NFI</v>
      </c>
    </row>
    <row r="341" spans="1:69" ht="28.5" customHeight="1" x14ac:dyDescent="0.25">
      <c r="A341" s="66" t="s">
        <v>168</v>
      </c>
      <c r="B341" s="66" t="s">
        <v>338</v>
      </c>
      <c r="C341" s="66" t="s">
        <v>338</v>
      </c>
      <c r="D341" s="66" t="s">
        <v>199</v>
      </c>
      <c r="E341" s="66" t="s">
        <v>798</v>
      </c>
      <c r="F341" s="66" t="s">
        <v>219</v>
      </c>
      <c r="G341" s="66" t="s">
        <v>210</v>
      </c>
      <c r="H341" s="66" t="s">
        <v>979</v>
      </c>
      <c r="I341" s="66" t="s">
        <v>979</v>
      </c>
      <c r="J341" s="66"/>
      <c r="K341" s="66" t="s">
        <v>979</v>
      </c>
      <c r="L341" s="66" t="s">
        <v>979</v>
      </c>
      <c r="M341" s="66" t="s">
        <v>82</v>
      </c>
      <c r="N341" s="66" t="s">
        <v>83</v>
      </c>
      <c r="O341" s="66" t="s">
        <v>1</v>
      </c>
      <c r="P341" s="66"/>
      <c r="Q341" s="66" t="s">
        <v>176</v>
      </c>
      <c r="R341" s="66" t="s">
        <v>166</v>
      </c>
      <c r="S341" s="66" t="s">
        <v>896</v>
      </c>
      <c r="T341" s="32">
        <v>43952</v>
      </c>
      <c r="U341" s="21">
        <v>44074</v>
      </c>
      <c r="V341" s="66">
        <v>3.1171799999999998</v>
      </c>
      <c r="W341" s="66">
        <v>43.646900000000002</v>
      </c>
      <c r="X341" s="66" t="s">
        <v>187</v>
      </c>
      <c r="Y341" s="1">
        <v>15000</v>
      </c>
      <c r="Z341" s="1">
        <v>15000</v>
      </c>
      <c r="AA341" s="66">
        <v>2500</v>
      </c>
      <c r="AB341" s="66">
        <v>2231</v>
      </c>
      <c r="AC341" s="66">
        <v>2430</v>
      </c>
      <c r="AD341" s="66">
        <v>4949</v>
      </c>
      <c r="AE341" s="66">
        <v>5390</v>
      </c>
      <c r="AF341" s="66" t="s">
        <v>193</v>
      </c>
      <c r="AG341" s="26" t="s">
        <v>979</v>
      </c>
      <c r="AJ341" s="16" t="s">
        <v>979</v>
      </c>
      <c r="AK341" s="16" t="s">
        <v>979</v>
      </c>
      <c r="AL341" s="16" t="s">
        <v>979</v>
      </c>
      <c r="AM341" s="16" t="s">
        <v>979</v>
      </c>
      <c r="AN341" s="66" t="s">
        <v>979</v>
      </c>
      <c r="AO341" s="26" t="str">
        <f t="shared" si="100"/>
        <v>AVORD</v>
      </c>
      <c r="AP341" s="26" t="str">
        <f t="shared" si="101"/>
        <v>AVORD</v>
      </c>
      <c r="AQ341" s="26" t="str">
        <f t="shared" si="102"/>
        <v>NFI KITS</v>
      </c>
      <c r="AR341" s="26" t="str">
        <f t="shared" si="103"/>
        <v>SHF</v>
      </c>
      <c r="AS341" s="64" t="str">
        <f>_xlfn.IFNA(VLOOKUP(TRIM(AF341),Lookups!$R$1:$S$14,2,0),"N/A")</f>
        <v>Protracted</v>
      </c>
      <c r="AT341" s="29" t="str">
        <f t="shared" si="104"/>
        <v>Completed</v>
      </c>
      <c r="AU341" s="65" t="str">
        <f>IF(TRIM(X341)="", "N/A",VLOOKUP(TRIM(X341),Lookups!$V$1:$W$8,2,0))</f>
        <v>PIDP</v>
      </c>
      <c r="AV341" s="26" t="str">
        <f t="shared" si="105"/>
        <v>Urban</v>
      </c>
      <c r="AW341" s="26" t="str">
        <f t="shared" si="106"/>
        <v>In-Kind</v>
      </c>
      <c r="AX341" s="55" t="str">
        <f>IF(TRIM(M341)="","N/A",VLOOKUP(TRIM(M341),Table2[#All],2,0))</f>
        <v>Bay</v>
      </c>
      <c r="AY341" s="55" t="str">
        <f>IF(TRIM(N341)="","N/A",VLOOKUP(TRIM(N341),Table4[#All],2,0))</f>
        <v>Baidoa</v>
      </c>
      <c r="AZ341" s="55" t="str">
        <f t="shared" si="107"/>
        <v>N/A</v>
      </c>
      <c r="BA341" s="32">
        <f t="shared" si="108"/>
        <v>43982</v>
      </c>
      <c r="BB341" s="32">
        <f t="shared" si="109"/>
        <v>44074</v>
      </c>
      <c r="BC341" s="31">
        <f t="shared" si="110"/>
        <v>2020</v>
      </c>
      <c r="BD341" s="33">
        <f t="shared" si="111"/>
        <v>44104</v>
      </c>
      <c r="BE341" s="30">
        <f t="shared" si="112"/>
        <v>15000</v>
      </c>
      <c r="BF341" s="30">
        <f t="shared" si="113"/>
        <v>2500</v>
      </c>
      <c r="BG341" s="30">
        <f t="shared" si="114"/>
        <v>2430</v>
      </c>
      <c r="BH341" s="30">
        <f t="shared" si="115"/>
        <v>2231</v>
      </c>
      <c r="BI341" s="30">
        <f t="shared" si="116"/>
        <v>5390</v>
      </c>
      <c r="BJ341" s="30">
        <f t="shared" si="117"/>
        <v>5390</v>
      </c>
      <c r="BK341" s="30">
        <v>2200000</v>
      </c>
      <c r="BL341" s="30">
        <v>1400000</v>
      </c>
      <c r="BM341" s="30" t="str">
        <f t="shared" si="120"/>
        <v>Unk</v>
      </c>
      <c r="BN341" s="30" t="str">
        <f t="shared" si="121"/>
        <v>Unk</v>
      </c>
      <c r="BO341" s="30">
        <v>2020</v>
      </c>
      <c r="BP341" s="30">
        <v>338</v>
      </c>
      <c r="BQ341" s="30" t="str">
        <f>VLOOKUP(AQ341,Table3[#All],2,FALSE)</f>
        <v>NFI</v>
      </c>
    </row>
    <row r="342" spans="1:69" ht="28.5" customHeight="1" x14ac:dyDescent="0.25">
      <c r="A342" s="66" t="s">
        <v>168</v>
      </c>
      <c r="B342" s="66" t="s">
        <v>338</v>
      </c>
      <c r="C342" s="66" t="s">
        <v>338</v>
      </c>
      <c r="D342" s="66" t="s">
        <v>199</v>
      </c>
      <c r="E342" s="66" t="s">
        <v>798</v>
      </c>
      <c r="F342" s="66" t="s">
        <v>858</v>
      </c>
      <c r="G342" s="66" t="s">
        <v>210</v>
      </c>
      <c r="H342" s="66" t="s">
        <v>979</v>
      </c>
      <c r="I342" s="66" t="s">
        <v>979</v>
      </c>
      <c r="J342" s="66"/>
      <c r="K342" s="66" t="s">
        <v>979</v>
      </c>
      <c r="L342" s="66" t="s">
        <v>979</v>
      </c>
      <c r="M342" s="66" t="s">
        <v>82</v>
      </c>
      <c r="N342" s="66" t="s">
        <v>83</v>
      </c>
      <c r="O342" s="66" t="s">
        <v>1</v>
      </c>
      <c r="P342" s="66"/>
      <c r="Q342" s="66" t="s">
        <v>176</v>
      </c>
      <c r="R342" s="66" t="s">
        <v>166</v>
      </c>
      <c r="S342" s="66" t="s">
        <v>869</v>
      </c>
      <c r="T342" s="32">
        <v>43952</v>
      </c>
      <c r="U342" s="21">
        <v>44012</v>
      </c>
      <c r="V342" s="66">
        <v>3.1171799999999998</v>
      </c>
      <c r="W342" s="66">
        <v>43.646900000000002</v>
      </c>
      <c r="X342" s="66" t="s">
        <v>187</v>
      </c>
      <c r="Y342" s="1">
        <v>6000</v>
      </c>
      <c r="Z342" s="1">
        <v>6000</v>
      </c>
      <c r="AA342" s="66">
        <v>1000</v>
      </c>
      <c r="AB342" s="66">
        <v>892</v>
      </c>
      <c r="AC342" s="66">
        <v>972</v>
      </c>
      <c r="AD342" s="66">
        <v>1979</v>
      </c>
      <c r="AE342" s="66">
        <v>2156</v>
      </c>
      <c r="AF342" s="66" t="s">
        <v>193</v>
      </c>
      <c r="AG342" s="26" t="s">
        <v>979</v>
      </c>
      <c r="AJ342" s="16" t="s">
        <v>979</v>
      </c>
      <c r="AK342" s="16" t="s">
        <v>979</v>
      </c>
      <c r="AL342" s="16" t="s">
        <v>979</v>
      </c>
      <c r="AM342" s="16" t="s">
        <v>979</v>
      </c>
      <c r="AN342" s="66" t="s">
        <v>979</v>
      </c>
      <c r="AO342" s="26" t="str">
        <f t="shared" si="100"/>
        <v>AVORD</v>
      </c>
      <c r="AP342" s="26" t="str">
        <f t="shared" si="101"/>
        <v>AVORD</v>
      </c>
      <c r="AQ342" s="26" t="str">
        <f t="shared" si="102"/>
        <v>NFI KITS</v>
      </c>
      <c r="AR342" s="26" t="str">
        <f t="shared" si="103"/>
        <v>sHF</v>
      </c>
      <c r="AS342" s="64" t="str">
        <f>_xlfn.IFNA(VLOOKUP(TRIM(AF342),Lookups!$R$1:$S$14,2,0),"N/A")</f>
        <v>Protracted</v>
      </c>
      <c r="AT342" s="29" t="str">
        <f t="shared" si="104"/>
        <v>Completed</v>
      </c>
      <c r="AU342" s="65" t="str">
        <f>IF(TRIM(X342)="", "N/A",VLOOKUP(TRIM(X342),Lookups!$V$1:$W$8,2,0))</f>
        <v>PIDP</v>
      </c>
      <c r="AV342" s="26" t="str">
        <f t="shared" si="105"/>
        <v>Urban</v>
      </c>
      <c r="AW342" s="26" t="str">
        <f t="shared" si="106"/>
        <v>In-Kind</v>
      </c>
      <c r="AX342" s="55" t="str">
        <f>IF(TRIM(M342)="","N/A",VLOOKUP(TRIM(M342),Table2[#All],2,0))</f>
        <v>Bay</v>
      </c>
      <c r="AY342" s="55" t="str">
        <f>IF(TRIM(N342)="","N/A",VLOOKUP(TRIM(N342),Table4[#All],2,0))</f>
        <v>Baidoa</v>
      </c>
      <c r="AZ342" s="55" t="str">
        <f t="shared" si="107"/>
        <v>N/A</v>
      </c>
      <c r="BA342" s="32">
        <f t="shared" si="108"/>
        <v>43982</v>
      </c>
      <c r="BB342" s="32">
        <f t="shared" si="109"/>
        <v>44012</v>
      </c>
      <c r="BC342" s="31">
        <f t="shared" si="110"/>
        <v>2020</v>
      </c>
      <c r="BD342" s="33">
        <f t="shared" si="111"/>
        <v>44104</v>
      </c>
      <c r="BE342" s="30">
        <f t="shared" si="112"/>
        <v>6000</v>
      </c>
      <c r="BF342" s="30">
        <f t="shared" si="113"/>
        <v>1000</v>
      </c>
      <c r="BG342" s="30">
        <f t="shared" si="114"/>
        <v>972</v>
      </c>
      <c r="BH342" s="30">
        <f t="shared" si="115"/>
        <v>892</v>
      </c>
      <c r="BI342" s="30">
        <f t="shared" si="116"/>
        <v>2156</v>
      </c>
      <c r="BJ342" s="30">
        <f t="shared" si="117"/>
        <v>2156</v>
      </c>
      <c r="BK342" s="30">
        <v>2200000</v>
      </c>
      <c r="BL342" s="30">
        <v>1400000</v>
      </c>
      <c r="BM342" s="30" t="str">
        <f t="shared" si="120"/>
        <v>Unk</v>
      </c>
      <c r="BN342" s="30" t="str">
        <f t="shared" si="121"/>
        <v>Unk</v>
      </c>
      <c r="BO342" s="30">
        <v>2020</v>
      </c>
      <c r="BP342" s="30">
        <v>339</v>
      </c>
      <c r="BQ342" s="30" t="str">
        <f>VLOOKUP(AQ342,Table3[#All],2,FALSE)</f>
        <v>NFI</v>
      </c>
    </row>
    <row r="343" spans="1:69" ht="28.5" customHeight="1" x14ac:dyDescent="0.25">
      <c r="A343" s="66" t="s">
        <v>168</v>
      </c>
      <c r="B343" s="66" t="s">
        <v>204</v>
      </c>
      <c r="C343" s="66" t="s">
        <v>338</v>
      </c>
      <c r="D343" s="66" t="s">
        <v>183</v>
      </c>
      <c r="E343" s="66" t="s">
        <v>751</v>
      </c>
      <c r="F343" s="66" t="s">
        <v>207</v>
      </c>
      <c r="G343" s="66" t="s">
        <v>210</v>
      </c>
      <c r="H343" s="66" t="s">
        <v>979</v>
      </c>
      <c r="I343" s="66" t="s">
        <v>979</v>
      </c>
      <c r="J343" s="66"/>
      <c r="K343" s="66" t="s">
        <v>979</v>
      </c>
      <c r="L343" s="66" t="s">
        <v>979</v>
      </c>
      <c r="M343" s="66" t="s">
        <v>88</v>
      </c>
      <c r="N343" s="66" t="s">
        <v>66</v>
      </c>
      <c r="O343" s="66" t="s">
        <v>61</v>
      </c>
      <c r="P343" s="66"/>
      <c r="Q343" s="66" t="s">
        <v>176</v>
      </c>
      <c r="R343" s="66" t="s">
        <v>166</v>
      </c>
      <c r="S343" s="66" t="s">
        <v>208</v>
      </c>
      <c r="T343" s="32">
        <v>43770</v>
      </c>
      <c r="U343" s="21">
        <v>43831</v>
      </c>
      <c r="V343" s="66">
        <v>4.7359840000000002</v>
      </c>
      <c r="W343" s="66">
        <v>45.204267999999999</v>
      </c>
      <c r="X343" s="66" t="s">
        <v>186</v>
      </c>
      <c r="Y343" s="1">
        <v>15000</v>
      </c>
      <c r="Z343" s="1">
        <v>15000</v>
      </c>
      <c r="AA343" s="66">
        <v>2500</v>
      </c>
      <c r="AB343" s="66">
        <v>2240</v>
      </c>
      <c r="AC343" s="66">
        <v>2251</v>
      </c>
      <c r="AD343" s="66">
        <v>5241</v>
      </c>
      <c r="AE343" s="66">
        <v>5268</v>
      </c>
      <c r="AF343" s="66" t="s">
        <v>196</v>
      </c>
      <c r="AG343" s="26" t="s">
        <v>543</v>
      </c>
      <c r="AJ343" s="16" t="s">
        <v>979</v>
      </c>
      <c r="AK343" s="16" t="s">
        <v>979</v>
      </c>
      <c r="AL343" s="16" t="s">
        <v>979</v>
      </c>
      <c r="AM343" s="16" t="s">
        <v>979</v>
      </c>
      <c r="AN343" s="66" t="s">
        <v>979</v>
      </c>
      <c r="AO343" s="26" t="str">
        <f t="shared" si="100"/>
        <v>UNHCR</v>
      </c>
      <c r="AP343" s="26" t="str">
        <f t="shared" si="101"/>
        <v>AVORD</v>
      </c>
      <c r="AQ343" s="26" t="str">
        <f t="shared" si="102"/>
        <v>EMERGENCY SHELTER</v>
      </c>
      <c r="AR343" s="26" t="str">
        <f t="shared" si="103"/>
        <v>Unknown</v>
      </c>
      <c r="AS343" s="64" t="str">
        <f>_xlfn.IFNA(VLOOKUP(TRIM(AF343),Lookups!$R$1:$S$14,2,0),"N/A")</f>
        <v>Conflict/Insecurity</v>
      </c>
      <c r="AT343" s="29" t="str">
        <f t="shared" si="104"/>
        <v>Completed</v>
      </c>
      <c r="AU343" s="65" t="str">
        <f>IF(TRIM(X343)="", "N/A",VLOOKUP(TRIM(X343),Lookups!$V$1:$W$8,2,0))</f>
        <v>NIDP</v>
      </c>
      <c r="AV343" s="26" t="str">
        <f t="shared" si="105"/>
        <v>Urban</v>
      </c>
      <c r="AW343" s="26" t="str">
        <f t="shared" si="106"/>
        <v>In-Kind</v>
      </c>
      <c r="AX343" s="55" t="str">
        <f>IF(TRIM(M343)="","N/A",VLOOKUP(TRIM(M343),Table2[#All],2,0))</f>
        <v>Hiraan</v>
      </c>
      <c r="AY343" s="55" t="str">
        <f>IF(TRIM(N343)="","N/A",VLOOKUP(TRIM(N343),Table4[#All],2,0))</f>
        <v>Belet Weyne</v>
      </c>
      <c r="AZ343" s="55" t="str">
        <f t="shared" si="107"/>
        <v>N/A</v>
      </c>
      <c r="BA343" s="32">
        <f t="shared" si="108"/>
        <v>43799</v>
      </c>
      <c r="BB343" s="32">
        <f t="shared" si="109"/>
        <v>43861</v>
      </c>
      <c r="BC343" s="31">
        <f t="shared" si="110"/>
        <v>2020</v>
      </c>
      <c r="BD343" s="33">
        <f t="shared" si="111"/>
        <v>44104</v>
      </c>
      <c r="BE343" s="30">
        <f t="shared" si="112"/>
        <v>15000</v>
      </c>
      <c r="BF343" s="30">
        <f t="shared" si="113"/>
        <v>2500</v>
      </c>
      <c r="BG343" s="30">
        <f t="shared" si="114"/>
        <v>2251</v>
      </c>
      <c r="BH343" s="30">
        <f t="shared" si="115"/>
        <v>2240</v>
      </c>
      <c r="BI343" s="30">
        <f t="shared" si="116"/>
        <v>5268</v>
      </c>
      <c r="BJ343" s="30">
        <f t="shared" si="117"/>
        <v>5268</v>
      </c>
      <c r="BK343" s="30">
        <v>2200000</v>
      </c>
      <c r="BL343" s="30">
        <v>1400000</v>
      </c>
      <c r="BM343" s="30" t="str">
        <f t="shared" si="120"/>
        <v>Unk</v>
      </c>
      <c r="BN343" s="30" t="str">
        <f t="shared" si="121"/>
        <v>Unk</v>
      </c>
      <c r="BO343" s="30">
        <v>2020</v>
      </c>
      <c r="BP343" s="30">
        <v>340</v>
      </c>
      <c r="BQ343" s="30" t="str">
        <f>VLOOKUP(AQ343,Table3[#All],2,FALSE)</f>
        <v>SHELTER</v>
      </c>
    </row>
    <row r="344" spans="1:69" ht="28.5" customHeight="1" x14ac:dyDescent="0.25">
      <c r="A344" s="66" t="s">
        <v>168</v>
      </c>
      <c r="B344" s="66" t="s">
        <v>204</v>
      </c>
      <c r="C344" s="66" t="s">
        <v>338</v>
      </c>
      <c r="D344" s="66" t="s">
        <v>199</v>
      </c>
      <c r="E344" s="66" t="s">
        <v>686</v>
      </c>
      <c r="F344" s="66" t="s">
        <v>207</v>
      </c>
      <c r="G344" s="66" t="s">
        <v>210</v>
      </c>
      <c r="H344" s="66" t="s">
        <v>979</v>
      </c>
      <c r="I344" s="66" t="s">
        <v>979</v>
      </c>
      <c r="J344" s="66"/>
      <c r="K344" s="66" t="s">
        <v>979</v>
      </c>
      <c r="L344" s="66" t="s">
        <v>979</v>
      </c>
      <c r="M344" s="66" t="s">
        <v>88</v>
      </c>
      <c r="N344" s="66" t="s">
        <v>66</v>
      </c>
      <c r="O344" s="66" t="s">
        <v>61</v>
      </c>
      <c r="P344" s="66"/>
      <c r="Q344" s="66" t="s">
        <v>176</v>
      </c>
      <c r="R344" s="66" t="s">
        <v>166</v>
      </c>
      <c r="S344" s="66" t="s">
        <v>208</v>
      </c>
      <c r="T344" s="32">
        <v>43770</v>
      </c>
      <c r="U344" s="21">
        <v>43831</v>
      </c>
      <c r="V344" s="66">
        <v>4.7359840000000002</v>
      </c>
      <c r="W344" s="66">
        <v>45.204267999999999</v>
      </c>
      <c r="X344" s="66" t="s">
        <v>186</v>
      </c>
      <c r="Y344" s="1">
        <v>21000</v>
      </c>
      <c r="Z344" s="1">
        <v>21000</v>
      </c>
      <c r="AA344" s="66">
        <v>3500</v>
      </c>
      <c r="AB344" s="66">
        <v>3136</v>
      </c>
      <c r="AC344" s="66">
        <v>3151</v>
      </c>
      <c r="AD344" s="66">
        <v>7338</v>
      </c>
      <c r="AE344" s="66">
        <v>7375</v>
      </c>
      <c r="AF344" s="66" t="s">
        <v>196</v>
      </c>
      <c r="AG344" s="26" t="s">
        <v>543</v>
      </c>
      <c r="AJ344" s="16" t="s">
        <v>979</v>
      </c>
      <c r="AK344" s="16" t="s">
        <v>979</v>
      </c>
      <c r="AL344" s="16" t="s">
        <v>979</v>
      </c>
      <c r="AM344" s="16" t="s">
        <v>979</v>
      </c>
      <c r="AN344" s="66" t="s">
        <v>979</v>
      </c>
      <c r="AO344" s="26" t="str">
        <f t="shared" si="100"/>
        <v>UNHCR</v>
      </c>
      <c r="AP344" s="26" t="str">
        <f t="shared" si="101"/>
        <v>AVORD</v>
      </c>
      <c r="AQ344" s="26" t="str">
        <f t="shared" si="102"/>
        <v>NFI KITS</v>
      </c>
      <c r="AR344" s="26" t="str">
        <f t="shared" si="103"/>
        <v>Unknown</v>
      </c>
      <c r="AS344" s="64" t="str">
        <f>_xlfn.IFNA(VLOOKUP(TRIM(AF344),Lookups!$R$1:$S$14,2,0),"N/A")</f>
        <v>Conflict/Insecurity</v>
      </c>
      <c r="AT344" s="29" t="str">
        <f t="shared" si="104"/>
        <v>Completed</v>
      </c>
      <c r="AU344" s="65" t="str">
        <f>IF(TRIM(X344)="", "N/A",VLOOKUP(TRIM(X344),Lookups!$V$1:$W$8,2,0))</f>
        <v>NIDP</v>
      </c>
      <c r="AV344" s="26" t="str">
        <f t="shared" si="105"/>
        <v>Urban</v>
      </c>
      <c r="AW344" s="26" t="str">
        <f t="shared" si="106"/>
        <v>In-Kind</v>
      </c>
      <c r="AX344" s="55" t="str">
        <f>IF(TRIM(M344)="","N/A",VLOOKUP(TRIM(M344),Table2[#All],2,0))</f>
        <v>Hiraan</v>
      </c>
      <c r="AY344" s="55" t="str">
        <f>IF(TRIM(N344)="","N/A",VLOOKUP(TRIM(N344),Table4[#All],2,0))</f>
        <v>Belet Weyne</v>
      </c>
      <c r="AZ344" s="55" t="str">
        <f t="shared" si="107"/>
        <v>N/A</v>
      </c>
      <c r="BA344" s="32">
        <f t="shared" si="108"/>
        <v>43799</v>
      </c>
      <c r="BB344" s="32">
        <f t="shared" si="109"/>
        <v>43861</v>
      </c>
      <c r="BC344" s="31">
        <f t="shared" si="110"/>
        <v>2020</v>
      </c>
      <c r="BD344" s="33">
        <f t="shared" si="111"/>
        <v>44104</v>
      </c>
      <c r="BE344" s="30">
        <f t="shared" si="112"/>
        <v>21000</v>
      </c>
      <c r="BF344" s="30">
        <f t="shared" si="113"/>
        <v>3500</v>
      </c>
      <c r="BG344" s="30">
        <f t="shared" si="114"/>
        <v>3151</v>
      </c>
      <c r="BH344" s="30">
        <f t="shared" si="115"/>
        <v>3136</v>
      </c>
      <c r="BI344" s="30">
        <f t="shared" si="116"/>
        <v>7375</v>
      </c>
      <c r="BJ344" s="30">
        <f t="shared" si="117"/>
        <v>7375</v>
      </c>
      <c r="BK344" s="30">
        <v>2200000</v>
      </c>
      <c r="BL344" s="30">
        <v>1400000</v>
      </c>
      <c r="BM344" s="30" t="str">
        <f t="shared" si="120"/>
        <v>Unk</v>
      </c>
      <c r="BN344" s="30" t="str">
        <f t="shared" si="121"/>
        <v>Unk</v>
      </c>
      <c r="BO344" s="30">
        <v>2020</v>
      </c>
      <c r="BP344" s="30">
        <v>341</v>
      </c>
      <c r="BQ344" s="30" t="str">
        <f>VLOOKUP(AQ344,Table3[#All],2,FALSE)</f>
        <v>NFI</v>
      </c>
    </row>
    <row r="345" spans="1:69" ht="28.5" customHeight="1" x14ac:dyDescent="0.25">
      <c r="A345" s="66" t="s">
        <v>168</v>
      </c>
      <c r="B345" s="66" t="s">
        <v>204</v>
      </c>
      <c r="C345" s="66" t="s">
        <v>338</v>
      </c>
      <c r="D345" s="66" t="s">
        <v>199</v>
      </c>
      <c r="E345" s="66" t="s">
        <v>851</v>
      </c>
      <c r="F345" s="66" t="s">
        <v>207</v>
      </c>
      <c r="G345" s="66" t="s">
        <v>174</v>
      </c>
      <c r="H345" s="66" t="s">
        <v>979</v>
      </c>
      <c r="I345" s="66" t="s">
        <v>979</v>
      </c>
      <c r="J345" s="66"/>
      <c r="K345" s="66" t="s">
        <v>979</v>
      </c>
      <c r="L345" s="66" t="s">
        <v>979</v>
      </c>
      <c r="M345" s="66" t="s">
        <v>88</v>
      </c>
      <c r="N345" s="66" t="s">
        <v>66</v>
      </c>
      <c r="O345" s="66" t="s">
        <v>61</v>
      </c>
      <c r="P345" s="66"/>
      <c r="Q345" s="66" t="s">
        <v>177</v>
      </c>
      <c r="R345" s="66" t="s">
        <v>166</v>
      </c>
      <c r="S345" s="66" t="s">
        <v>211</v>
      </c>
      <c r="T345" s="32">
        <v>43952</v>
      </c>
      <c r="U345" s="21">
        <v>43982</v>
      </c>
      <c r="V345" s="66">
        <v>4.7359840000000002</v>
      </c>
      <c r="W345" s="66">
        <v>45.204267999999999</v>
      </c>
      <c r="X345" s="66" t="s">
        <v>186</v>
      </c>
      <c r="Y345" s="1">
        <v>12000</v>
      </c>
      <c r="Z345" s="1">
        <v>12000</v>
      </c>
      <c r="AA345" s="66">
        <v>2000</v>
      </c>
      <c r="AB345" s="66">
        <v>1792</v>
      </c>
      <c r="AC345" s="66">
        <v>1801</v>
      </c>
      <c r="AD345" s="66">
        <v>4193</v>
      </c>
      <c r="AE345" s="66">
        <v>4214</v>
      </c>
      <c r="AF345" s="66" t="s">
        <v>191</v>
      </c>
      <c r="AG345" s="26" t="s">
        <v>979</v>
      </c>
      <c r="AJ345" s="16" t="s">
        <v>979</v>
      </c>
      <c r="AK345" s="16" t="s">
        <v>979</v>
      </c>
      <c r="AL345" s="16" t="s">
        <v>979</v>
      </c>
      <c r="AM345" s="16" t="s">
        <v>979</v>
      </c>
      <c r="AN345" s="66" t="s">
        <v>979</v>
      </c>
      <c r="AO345" s="26" t="str">
        <f t="shared" si="100"/>
        <v>UNHCR</v>
      </c>
      <c r="AP345" s="26" t="str">
        <f t="shared" si="101"/>
        <v>AVORD</v>
      </c>
      <c r="AQ345" s="26" t="str">
        <f t="shared" si="102"/>
        <v>NFI KITS</v>
      </c>
      <c r="AR345" s="26" t="str">
        <f t="shared" si="103"/>
        <v>Unknown</v>
      </c>
      <c r="AS345" s="64" t="str">
        <f>_xlfn.IFNA(VLOOKUP(TRIM(AF345),Lookups!$R$1:$S$14,2,0),"N/A")</f>
        <v>Flood</v>
      </c>
      <c r="AT345" s="29" t="str">
        <f t="shared" si="104"/>
        <v>Completed</v>
      </c>
      <c r="AU345" s="65" t="str">
        <f>IF(TRIM(X345)="", "N/A",VLOOKUP(TRIM(X345),Lookups!$V$1:$W$8,2,0))</f>
        <v>NIDP</v>
      </c>
      <c r="AV345" s="26" t="str">
        <f t="shared" si="105"/>
        <v>Mixed</v>
      </c>
      <c r="AW345" s="26" t="str">
        <f t="shared" si="106"/>
        <v>In-Kind</v>
      </c>
      <c r="AX345" s="55" t="str">
        <f>IF(TRIM(M345)="","N/A",VLOOKUP(TRIM(M345),Table2[#All],2,0))</f>
        <v>Hiraan</v>
      </c>
      <c r="AY345" s="55" t="str">
        <f>IF(TRIM(N345)="","N/A",VLOOKUP(TRIM(N345),Table4[#All],2,0))</f>
        <v>Belet Weyne</v>
      </c>
      <c r="AZ345" s="55" t="str">
        <f t="shared" si="107"/>
        <v>N/A</v>
      </c>
      <c r="BA345" s="32">
        <f t="shared" si="108"/>
        <v>43982</v>
      </c>
      <c r="BB345" s="32">
        <f t="shared" si="109"/>
        <v>43982</v>
      </c>
      <c r="BC345" s="31">
        <f t="shared" si="110"/>
        <v>2020</v>
      </c>
      <c r="BD345" s="33">
        <f t="shared" si="111"/>
        <v>44104</v>
      </c>
      <c r="BE345" s="30">
        <f t="shared" si="112"/>
        <v>12000</v>
      </c>
      <c r="BF345" s="30">
        <f t="shared" si="113"/>
        <v>2000</v>
      </c>
      <c r="BG345" s="30">
        <f t="shared" si="114"/>
        <v>1801</v>
      </c>
      <c r="BH345" s="30">
        <f t="shared" si="115"/>
        <v>1792</v>
      </c>
      <c r="BI345" s="30">
        <f t="shared" si="116"/>
        <v>4214</v>
      </c>
      <c r="BJ345" s="30">
        <f t="shared" si="117"/>
        <v>4214</v>
      </c>
      <c r="BK345" s="30">
        <v>2200000</v>
      </c>
      <c r="BL345" s="30">
        <v>1400000</v>
      </c>
      <c r="BM345" s="30" t="str">
        <f t="shared" si="120"/>
        <v>Unk</v>
      </c>
      <c r="BN345" s="30" t="str">
        <f t="shared" si="121"/>
        <v>Unk</v>
      </c>
      <c r="BO345" s="30">
        <v>2020</v>
      </c>
      <c r="BP345" s="30">
        <v>342</v>
      </c>
      <c r="BQ345" s="30" t="str">
        <f>VLOOKUP(AQ345,Table3[#All],2,FALSE)</f>
        <v>NFI</v>
      </c>
    </row>
    <row r="346" spans="1:69" ht="28.5" customHeight="1" x14ac:dyDescent="0.25">
      <c r="A346" s="66" t="s">
        <v>168</v>
      </c>
      <c r="B346" s="66" t="s">
        <v>281</v>
      </c>
      <c r="C346" s="66" t="s">
        <v>281</v>
      </c>
      <c r="D346" s="66" t="s">
        <v>199</v>
      </c>
      <c r="E346" s="66" t="s">
        <v>868</v>
      </c>
      <c r="F346" s="66" t="s">
        <v>219</v>
      </c>
      <c r="G346" s="66" t="s">
        <v>174</v>
      </c>
      <c r="H346" s="66" t="s">
        <v>979</v>
      </c>
      <c r="I346" s="66" t="s">
        <v>979</v>
      </c>
      <c r="J346" s="66"/>
      <c r="K346" s="66" t="s">
        <v>979</v>
      </c>
      <c r="L346" s="66" t="s">
        <v>979</v>
      </c>
      <c r="M346" s="66" t="s">
        <v>88</v>
      </c>
      <c r="N346" s="66" t="s">
        <v>66</v>
      </c>
      <c r="O346" s="66" t="s">
        <v>61</v>
      </c>
      <c r="P346" s="66"/>
      <c r="Q346" s="66" t="s">
        <v>177</v>
      </c>
      <c r="R346" s="66" t="s">
        <v>166</v>
      </c>
      <c r="S346" s="66" t="s">
        <v>721</v>
      </c>
      <c r="T346" s="32">
        <v>43800</v>
      </c>
      <c r="U346" s="21">
        <v>43982</v>
      </c>
      <c r="V346" s="66">
        <v>4.7359840000000002</v>
      </c>
      <c r="W346" s="66">
        <v>45.204267999999999</v>
      </c>
      <c r="X346" s="66" t="s">
        <v>186</v>
      </c>
      <c r="Y346" s="1">
        <v>1140</v>
      </c>
      <c r="Z346" s="1">
        <v>1140</v>
      </c>
      <c r="AA346" s="66">
        <v>150</v>
      </c>
      <c r="AB346" s="66">
        <v>170</v>
      </c>
      <c r="AC346" s="66">
        <v>171</v>
      </c>
      <c r="AD346" s="66">
        <v>398</v>
      </c>
      <c r="AE346" s="66">
        <v>400</v>
      </c>
      <c r="AF346" s="66" t="s">
        <v>191</v>
      </c>
      <c r="AG346" s="26" t="s">
        <v>875</v>
      </c>
      <c r="AJ346" s="16" t="s">
        <v>979</v>
      </c>
      <c r="AK346" s="16" t="s">
        <v>876</v>
      </c>
      <c r="AL346" s="16" t="s">
        <v>979</v>
      </c>
      <c r="AM346" s="16" t="s">
        <v>979</v>
      </c>
      <c r="AN346" s="66" t="s">
        <v>979</v>
      </c>
      <c r="AO346" s="26" t="str">
        <f t="shared" si="100"/>
        <v>DRC</v>
      </c>
      <c r="AP346" s="26" t="str">
        <f t="shared" si="101"/>
        <v>DRC</v>
      </c>
      <c r="AQ346" s="26" t="str">
        <f t="shared" si="102"/>
        <v>NFI KITS</v>
      </c>
      <c r="AR346" s="26" t="str">
        <f t="shared" si="103"/>
        <v>SHF</v>
      </c>
      <c r="AS346" s="64" t="str">
        <f>_xlfn.IFNA(VLOOKUP(TRIM(AF346),Lookups!$R$1:$S$14,2,0),"N/A")</f>
        <v>Flood</v>
      </c>
      <c r="AT346" s="29" t="str">
        <f t="shared" si="104"/>
        <v>Completed</v>
      </c>
      <c r="AU346" s="65" t="str">
        <f>IF(TRIM(X346)="", "N/A",VLOOKUP(TRIM(X346),Lookups!$V$1:$W$8,2,0))</f>
        <v>NIDP</v>
      </c>
      <c r="AV346" s="26" t="str">
        <f t="shared" si="105"/>
        <v>Mixed</v>
      </c>
      <c r="AW346" s="26" t="str">
        <f t="shared" si="106"/>
        <v>In-Kind</v>
      </c>
      <c r="AX346" s="55" t="str">
        <f>IF(TRIM(M346)="","N/A",VLOOKUP(TRIM(M346),Table2[#All],2,0))</f>
        <v>Hiraan</v>
      </c>
      <c r="AY346" s="55" t="str">
        <f>IF(TRIM(N346)="","N/A",VLOOKUP(TRIM(N346),Table4[#All],2,0))</f>
        <v>Belet Weyne</v>
      </c>
      <c r="AZ346" s="55" t="str">
        <f t="shared" si="107"/>
        <v>N/A</v>
      </c>
      <c r="BA346" s="32">
        <f t="shared" si="108"/>
        <v>43830</v>
      </c>
      <c r="BB346" s="32">
        <f t="shared" si="109"/>
        <v>43982</v>
      </c>
      <c r="BC346" s="31">
        <f t="shared" si="110"/>
        <v>2020</v>
      </c>
      <c r="BD346" s="33">
        <f t="shared" si="111"/>
        <v>44104</v>
      </c>
      <c r="BE346" s="30">
        <f t="shared" si="112"/>
        <v>1140</v>
      </c>
      <c r="BF346" s="30">
        <f t="shared" si="113"/>
        <v>150</v>
      </c>
      <c r="BG346" s="30">
        <f t="shared" si="114"/>
        <v>171</v>
      </c>
      <c r="BH346" s="30">
        <f t="shared" si="115"/>
        <v>170</v>
      </c>
      <c r="BI346" s="30">
        <f t="shared" si="116"/>
        <v>400</v>
      </c>
      <c r="BJ346" s="30">
        <f t="shared" si="117"/>
        <v>400</v>
      </c>
      <c r="BK346" s="30">
        <v>2200000</v>
      </c>
      <c r="BL346" s="30">
        <v>1400000</v>
      </c>
      <c r="BM346" s="30" t="str">
        <f t="shared" si="120"/>
        <v>Unk</v>
      </c>
      <c r="BN346" s="30" t="str">
        <f t="shared" si="121"/>
        <v>Unk</v>
      </c>
      <c r="BO346" s="30">
        <v>2020</v>
      </c>
      <c r="BP346" s="30">
        <v>343</v>
      </c>
      <c r="BQ346" s="30" t="str">
        <f>VLOOKUP(AQ346,Table3[#All],2,FALSE)</f>
        <v>NFI</v>
      </c>
    </row>
    <row r="347" spans="1:69" ht="28.5" customHeight="1" x14ac:dyDescent="0.25">
      <c r="A347" s="66" t="s">
        <v>168</v>
      </c>
      <c r="B347" s="66" t="s">
        <v>281</v>
      </c>
      <c r="C347" s="66" t="s">
        <v>281</v>
      </c>
      <c r="D347" s="66" t="s">
        <v>199</v>
      </c>
      <c r="E347" s="66" t="s">
        <v>868</v>
      </c>
      <c r="F347" s="66" t="s">
        <v>219</v>
      </c>
      <c r="G347" s="66" t="s">
        <v>174</v>
      </c>
      <c r="H347" s="66" t="s">
        <v>979</v>
      </c>
      <c r="I347" s="66" t="s">
        <v>979</v>
      </c>
      <c r="J347" s="66"/>
      <c r="K347" s="66" t="s">
        <v>979</v>
      </c>
      <c r="L347" s="66" t="s">
        <v>979</v>
      </c>
      <c r="M347" s="66" t="s">
        <v>88</v>
      </c>
      <c r="N347" s="66" t="s">
        <v>66</v>
      </c>
      <c r="O347" s="66" t="s">
        <v>61</v>
      </c>
      <c r="P347" s="66"/>
      <c r="Q347" s="66" t="s">
        <v>177</v>
      </c>
      <c r="R347" s="66" t="s">
        <v>166</v>
      </c>
      <c r="S347" s="66" t="s">
        <v>721</v>
      </c>
      <c r="T347" s="32">
        <v>43800</v>
      </c>
      <c r="U347" s="21">
        <v>43982</v>
      </c>
      <c r="V347" s="66">
        <v>4.7359840000000002</v>
      </c>
      <c r="W347" s="66">
        <v>45.204267999999999</v>
      </c>
      <c r="X347" s="66" t="s">
        <v>186</v>
      </c>
      <c r="Y347" s="1">
        <v>1230</v>
      </c>
      <c r="Z347" s="1">
        <v>1230</v>
      </c>
      <c r="AA347" s="66">
        <v>150</v>
      </c>
      <c r="AB347" s="66">
        <v>184</v>
      </c>
      <c r="AC347" s="66">
        <v>185</v>
      </c>
      <c r="AD347" s="66">
        <v>430</v>
      </c>
      <c r="AE347" s="66">
        <v>432</v>
      </c>
      <c r="AF347" s="66" t="s">
        <v>191</v>
      </c>
      <c r="AG347" s="26" t="s">
        <v>875</v>
      </c>
      <c r="AJ347" s="16" t="s">
        <v>979</v>
      </c>
      <c r="AK347" s="16" t="s">
        <v>876</v>
      </c>
      <c r="AL347" s="16" t="s">
        <v>979</v>
      </c>
      <c r="AM347" s="16" t="s">
        <v>979</v>
      </c>
      <c r="AN347" s="66" t="s">
        <v>979</v>
      </c>
      <c r="AO347" s="26" t="str">
        <f t="shared" si="100"/>
        <v>DRC</v>
      </c>
      <c r="AP347" s="26" t="str">
        <f t="shared" si="101"/>
        <v>DRC</v>
      </c>
      <c r="AQ347" s="26" t="str">
        <f t="shared" si="102"/>
        <v>NFI KITS</v>
      </c>
      <c r="AR347" s="26" t="str">
        <f t="shared" si="103"/>
        <v>SHF</v>
      </c>
      <c r="AS347" s="64" t="str">
        <f>_xlfn.IFNA(VLOOKUP(TRIM(AF347),Lookups!$R$1:$S$14,2,0),"N/A")</f>
        <v>Flood</v>
      </c>
      <c r="AT347" s="29" t="str">
        <f t="shared" si="104"/>
        <v>Completed</v>
      </c>
      <c r="AU347" s="65" t="str">
        <f>IF(TRIM(X347)="", "N/A",VLOOKUP(TRIM(X347),Lookups!$V$1:$W$8,2,0))</f>
        <v>NIDP</v>
      </c>
      <c r="AV347" s="26" t="str">
        <f t="shared" si="105"/>
        <v>Mixed</v>
      </c>
      <c r="AW347" s="26" t="str">
        <f t="shared" si="106"/>
        <v>In-Kind</v>
      </c>
      <c r="AX347" s="55" t="str">
        <f>IF(TRIM(M347)="","N/A",VLOOKUP(TRIM(M347),Table2[#All],2,0))</f>
        <v>Hiraan</v>
      </c>
      <c r="AY347" s="55" t="str">
        <f>IF(TRIM(N347)="","N/A",VLOOKUP(TRIM(N347),Table4[#All],2,0))</f>
        <v>Belet Weyne</v>
      </c>
      <c r="AZ347" s="55" t="str">
        <f t="shared" si="107"/>
        <v>N/A</v>
      </c>
      <c r="BA347" s="32">
        <f t="shared" si="108"/>
        <v>43830</v>
      </c>
      <c r="BB347" s="32">
        <f t="shared" si="109"/>
        <v>43982</v>
      </c>
      <c r="BC347" s="31">
        <f t="shared" si="110"/>
        <v>2020</v>
      </c>
      <c r="BD347" s="33">
        <f t="shared" si="111"/>
        <v>44104</v>
      </c>
      <c r="BE347" s="30">
        <f t="shared" si="112"/>
        <v>1230</v>
      </c>
      <c r="BF347" s="30">
        <f t="shared" si="113"/>
        <v>150</v>
      </c>
      <c r="BG347" s="30">
        <f t="shared" si="114"/>
        <v>185</v>
      </c>
      <c r="BH347" s="30">
        <f t="shared" si="115"/>
        <v>184</v>
      </c>
      <c r="BI347" s="30">
        <f t="shared" si="116"/>
        <v>432</v>
      </c>
      <c r="BJ347" s="30">
        <f t="shared" si="117"/>
        <v>432</v>
      </c>
      <c r="BK347" s="30">
        <v>2200000</v>
      </c>
      <c r="BL347" s="30">
        <v>1400000</v>
      </c>
      <c r="BM347" s="30" t="str">
        <f t="shared" si="120"/>
        <v>Unk</v>
      </c>
      <c r="BN347" s="30" t="str">
        <f t="shared" si="121"/>
        <v>Unk</v>
      </c>
      <c r="BO347" s="30">
        <v>2020</v>
      </c>
      <c r="BP347" s="30">
        <v>344</v>
      </c>
      <c r="BQ347" s="30" t="str">
        <f>VLOOKUP(AQ347,Table3[#All],2,FALSE)</f>
        <v>NFI</v>
      </c>
    </row>
    <row r="348" spans="1:69" ht="28.5" customHeight="1" x14ac:dyDescent="0.25">
      <c r="A348" s="66" t="s">
        <v>168</v>
      </c>
      <c r="B348" s="66" t="s">
        <v>281</v>
      </c>
      <c r="C348" s="66" t="s">
        <v>281</v>
      </c>
      <c r="D348" s="66" t="s">
        <v>199</v>
      </c>
      <c r="E348" s="66" t="s">
        <v>868</v>
      </c>
      <c r="F348" s="66" t="s">
        <v>219</v>
      </c>
      <c r="G348" s="66" t="s">
        <v>174</v>
      </c>
      <c r="H348" s="66" t="s">
        <v>979</v>
      </c>
      <c r="I348" s="66" t="s">
        <v>979</v>
      </c>
      <c r="J348" s="66"/>
      <c r="K348" s="66" t="s">
        <v>979</v>
      </c>
      <c r="L348" s="66" t="s">
        <v>979</v>
      </c>
      <c r="M348" s="66" t="s">
        <v>88</v>
      </c>
      <c r="N348" s="66" t="s">
        <v>66</v>
      </c>
      <c r="O348" s="66" t="s">
        <v>61</v>
      </c>
      <c r="P348" s="66"/>
      <c r="Q348" s="66" t="s">
        <v>177</v>
      </c>
      <c r="R348" s="66" t="s">
        <v>166</v>
      </c>
      <c r="S348" s="66" t="s">
        <v>721</v>
      </c>
      <c r="T348" s="32">
        <v>43800</v>
      </c>
      <c r="U348" s="21">
        <v>43982</v>
      </c>
      <c r="V348" s="66">
        <v>4.7359840000000002</v>
      </c>
      <c r="W348" s="66">
        <v>45.204267999999999</v>
      </c>
      <c r="X348" s="66" t="s">
        <v>186</v>
      </c>
      <c r="Y348" s="1">
        <v>1367</v>
      </c>
      <c r="Z348" s="1">
        <v>1367</v>
      </c>
      <c r="AA348" s="66">
        <v>180</v>
      </c>
      <c r="AB348" s="66">
        <v>204</v>
      </c>
      <c r="AC348" s="66">
        <v>205</v>
      </c>
      <c r="AD348" s="66">
        <v>478</v>
      </c>
      <c r="AE348" s="66">
        <v>480</v>
      </c>
      <c r="AF348" s="66" t="s">
        <v>191</v>
      </c>
      <c r="AG348" s="26" t="s">
        <v>877</v>
      </c>
      <c r="AJ348" s="16" t="s">
        <v>979</v>
      </c>
      <c r="AK348" s="16" t="s">
        <v>876</v>
      </c>
      <c r="AL348" s="16" t="s">
        <v>979</v>
      </c>
      <c r="AM348" s="16" t="s">
        <v>979</v>
      </c>
      <c r="AN348" s="66" t="s">
        <v>979</v>
      </c>
      <c r="AO348" s="26" t="str">
        <f t="shared" si="100"/>
        <v>DRC</v>
      </c>
      <c r="AP348" s="26" t="str">
        <f t="shared" si="101"/>
        <v>DRC</v>
      </c>
      <c r="AQ348" s="26" t="str">
        <f t="shared" si="102"/>
        <v>NFI KITS</v>
      </c>
      <c r="AR348" s="26" t="str">
        <f t="shared" si="103"/>
        <v>SHF</v>
      </c>
      <c r="AS348" s="64" t="str">
        <f>_xlfn.IFNA(VLOOKUP(TRIM(AF348),Lookups!$R$1:$S$14,2,0),"N/A")</f>
        <v>Flood</v>
      </c>
      <c r="AT348" s="29" t="str">
        <f t="shared" si="104"/>
        <v>Completed</v>
      </c>
      <c r="AU348" s="65" t="str">
        <f>IF(TRIM(X348)="", "N/A",VLOOKUP(TRIM(X348),Lookups!$V$1:$W$8,2,0))</f>
        <v>NIDP</v>
      </c>
      <c r="AV348" s="26" t="str">
        <f t="shared" si="105"/>
        <v>Mixed</v>
      </c>
      <c r="AW348" s="26" t="str">
        <f t="shared" si="106"/>
        <v>In-Kind</v>
      </c>
      <c r="AX348" s="55" t="str">
        <f>IF(TRIM(M348)="","N/A",VLOOKUP(TRIM(M348),Table2[#All],2,0))</f>
        <v>Hiraan</v>
      </c>
      <c r="AY348" s="55" t="str">
        <f>IF(TRIM(N348)="","N/A",VLOOKUP(TRIM(N348),Table4[#All],2,0))</f>
        <v>Belet Weyne</v>
      </c>
      <c r="AZ348" s="55" t="str">
        <f t="shared" si="107"/>
        <v>N/A</v>
      </c>
      <c r="BA348" s="32">
        <f t="shared" si="108"/>
        <v>43830</v>
      </c>
      <c r="BB348" s="32">
        <f t="shared" si="109"/>
        <v>43982</v>
      </c>
      <c r="BC348" s="31">
        <f t="shared" si="110"/>
        <v>2020</v>
      </c>
      <c r="BD348" s="33">
        <f t="shared" si="111"/>
        <v>44104</v>
      </c>
      <c r="BE348" s="30">
        <f t="shared" si="112"/>
        <v>1367</v>
      </c>
      <c r="BF348" s="30">
        <f t="shared" si="113"/>
        <v>180</v>
      </c>
      <c r="BG348" s="30">
        <f t="shared" si="114"/>
        <v>205</v>
      </c>
      <c r="BH348" s="30">
        <f t="shared" si="115"/>
        <v>204</v>
      </c>
      <c r="BI348" s="30">
        <f t="shared" si="116"/>
        <v>480</v>
      </c>
      <c r="BJ348" s="30">
        <f t="shared" si="117"/>
        <v>480</v>
      </c>
      <c r="BK348" s="30">
        <v>2200000</v>
      </c>
      <c r="BL348" s="30">
        <v>1400000</v>
      </c>
      <c r="BM348" s="30" t="str">
        <f t="shared" si="120"/>
        <v>Unk</v>
      </c>
      <c r="BN348" s="30" t="str">
        <f t="shared" si="121"/>
        <v>Unk</v>
      </c>
      <c r="BO348" s="30">
        <v>2020</v>
      </c>
      <c r="BP348" s="30">
        <v>345</v>
      </c>
      <c r="BQ348" s="30" t="str">
        <f>VLOOKUP(AQ348,Table3[#All],2,FALSE)</f>
        <v>NFI</v>
      </c>
    </row>
    <row r="349" spans="1:69" ht="28.5" customHeight="1" x14ac:dyDescent="0.25">
      <c r="A349" s="66" t="s">
        <v>168</v>
      </c>
      <c r="B349" s="66" t="s">
        <v>281</v>
      </c>
      <c r="C349" s="66" t="s">
        <v>281</v>
      </c>
      <c r="D349" s="66" t="s">
        <v>199</v>
      </c>
      <c r="E349" s="66" t="s">
        <v>868</v>
      </c>
      <c r="F349" s="66" t="s">
        <v>219</v>
      </c>
      <c r="G349" s="66" t="s">
        <v>174</v>
      </c>
      <c r="H349" s="66" t="s">
        <v>979</v>
      </c>
      <c r="I349" s="66" t="s">
        <v>979</v>
      </c>
      <c r="J349" s="66"/>
      <c r="K349" s="66" t="s">
        <v>979</v>
      </c>
      <c r="L349" s="66" t="s">
        <v>979</v>
      </c>
      <c r="M349" s="66" t="s">
        <v>88</v>
      </c>
      <c r="N349" s="66" t="s">
        <v>66</v>
      </c>
      <c r="O349" s="66" t="s">
        <v>61</v>
      </c>
      <c r="P349" s="66"/>
      <c r="Q349" s="66" t="s">
        <v>177</v>
      </c>
      <c r="R349" s="66" t="s">
        <v>166</v>
      </c>
      <c r="S349" s="66" t="s">
        <v>721</v>
      </c>
      <c r="T349" s="32">
        <v>43800</v>
      </c>
      <c r="U349" s="21">
        <v>43982</v>
      </c>
      <c r="V349" s="66">
        <v>4.7359840000000002</v>
      </c>
      <c r="W349" s="66">
        <v>45.204267999999999</v>
      </c>
      <c r="X349" s="66" t="s">
        <v>186</v>
      </c>
      <c r="Y349" s="1">
        <v>575</v>
      </c>
      <c r="Z349" s="1">
        <v>575</v>
      </c>
      <c r="AA349" s="66">
        <v>80</v>
      </c>
      <c r="AB349" s="66">
        <v>86</v>
      </c>
      <c r="AC349" s="66">
        <v>86</v>
      </c>
      <c r="AD349" s="66">
        <v>201</v>
      </c>
      <c r="AE349" s="66">
        <v>202</v>
      </c>
      <c r="AF349" s="66" t="s">
        <v>191</v>
      </c>
      <c r="AG349" s="26" t="s">
        <v>878</v>
      </c>
      <c r="AJ349" s="16" t="s">
        <v>979</v>
      </c>
      <c r="AK349" s="16" t="s">
        <v>876</v>
      </c>
      <c r="AL349" s="16" t="s">
        <v>979</v>
      </c>
      <c r="AM349" s="16" t="s">
        <v>979</v>
      </c>
      <c r="AN349" s="66" t="s">
        <v>979</v>
      </c>
      <c r="AO349" s="26" t="str">
        <f t="shared" si="100"/>
        <v>DRC</v>
      </c>
      <c r="AP349" s="26" t="str">
        <f t="shared" si="101"/>
        <v>DRC</v>
      </c>
      <c r="AQ349" s="26" t="str">
        <f t="shared" si="102"/>
        <v>NFI KITS</v>
      </c>
      <c r="AR349" s="26" t="str">
        <f t="shared" si="103"/>
        <v>SHF</v>
      </c>
      <c r="AS349" s="64" t="str">
        <f>_xlfn.IFNA(VLOOKUP(TRIM(AF349),Lookups!$R$1:$S$14,2,0),"N/A")</f>
        <v>Flood</v>
      </c>
      <c r="AT349" s="29" t="str">
        <f t="shared" si="104"/>
        <v>Completed</v>
      </c>
      <c r="AU349" s="65" t="str">
        <f>IF(TRIM(X349)="", "N/A",VLOOKUP(TRIM(X349),Lookups!$V$1:$W$8,2,0))</f>
        <v>NIDP</v>
      </c>
      <c r="AV349" s="26" t="str">
        <f t="shared" si="105"/>
        <v>Mixed</v>
      </c>
      <c r="AW349" s="26" t="str">
        <f t="shared" si="106"/>
        <v>In-Kind</v>
      </c>
      <c r="AX349" s="55" t="str">
        <f>IF(TRIM(M349)="","N/A",VLOOKUP(TRIM(M349),Table2[#All],2,0))</f>
        <v>Hiraan</v>
      </c>
      <c r="AY349" s="55" t="str">
        <f>IF(TRIM(N349)="","N/A",VLOOKUP(TRIM(N349),Table4[#All],2,0))</f>
        <v>Belet Weyne</v>
      </c>
      <c r="AZ349" s="55" t="str">
        <f t="shared" si="107"/>
        <v>N/A</v>
      </c>
      <c r="BA349" s="32">
        <f t="shared" si="108"/>
        <v>43830</v>
      </c>
      <c r="BB349" s="32">
        <f t="shared" si="109"/>
        <v>43982</v>
      </c>
      <c r="BC349" s="31">
        <f t="shared" si="110"/>
        <v>2020</v>
      </c>
      <c r="BD349" s="33">
        <f t="shared" si="111"/>
        <v>44104</v>
      </c>
      <c r="BE349" s="30">
        <f t="shared" si="112"/>
        <v>575</v>
      </c>
      <c r="BF349" s="30">
        <f t="shared" si="113"/>
        <v>80</v>
      </c>
      <c r="BG349" s="30">
        <f t="shared" si="114"/>
        <v>86</v>
      </c>
      <c r="BH349" s="30">
        <f t="shared" si="115"/>
        <v>86</v>
      </c>
      <c r="BI349" s="30">
        <f t="shared" si="116"/>
        <v>202</v>
      </c>
      <c r="BJ349" s="30">
        <f t="shared" si="117"/>
        <v>202</v>
      </c>
      <c r="BK349" s="30">
        <v>2200000</v>
      </c>
      <c r="BL349" s="30">
        <v>1400000</v>
      </c>
      <c r="BM349" s="30" t="str">
        <f t="shared" si="120"/>
        <v>Unk</v>
      </c>
      <c r="BN349" s="30" t="str">
        <f t="shared" si="121"/>
        <v>Unk</v>
      </c>
      <c r="BO349" s="30">
        <v>2020</v>
      </c>
      <c r="BP349" s="30">
        <v>346</v>
      </c>
      <c r="BQ349" s="30" t="str">
        <f>VLOOKUP(AQ349,Table3[#All],2,FALSE)</f>
        <v>NFI</v>
      </c>
    </row>
    <row r="350" spans="1:69" ht="28.5" customHeight="1" x14ac:dyDescent="0.25">
      <c r="A350" s="66" t="s">
        <v>168</v>
      </c>
      <c r="B350" s="66" t="s">
        <v>281</v>
      </c>
      <c r="C350" s="66" t="s">
        <v>281</v>
      </c>
      <c r="D350" s="66" t="s">
        <v>199</v>
      </c>
      <c r="E350" s="66" t="s">
        <v>868</v>
      </c>
      <c r="F350" s="66" t="s">
        <v>219</v>
      </c>
      <c r="G350" s="66" t="s">
        <v>174</v>
      </c>
      <c r="H350" s="66" t="s">
        <v>979</v>
      </c>
      <c r="I350" s="66" t="s">
        <v>979</v>
      </c>
      <c r="J350" s="66"/>
      <c r="K350" s="66" t="s">
        <v>979</v>
      </c>
      <c r="L350" s="66" t="s">
        <v>979</v>
      </c>
      <c r="M350" s="66" t="s">
        <v>88</v>
      </c>
      <c r="N350" s="66" t="s">
        <v>66</v>
      </c>
      <c r="O350" s="66" t="s">
        <v>61</v>
      </c>
      <c r="P350" s="66"/>
      <c r="Q350" s="66" t="s">
        <v>177</v>
      </c>
      <c r="R350" s="66" t="s">
        <v>166</v>
      </c>
      <c r="S350" s="66" t="s">
        <v>721</v>
      </c>
      <c r="T350" s="32">
        <v>43800</v>
      </c>
      <c r="U350" s="21">
        <v>43982</v>
      </c>
      <c r="V350" s="66">
        <v>4.7359840000000002</v>
      </c>
      <c r="W350" s="66">
        <v>45.204267999999999</v>
      </c>
      <c r="X350" s="66" t="s">
        <v>186</v>
      </c>
      <c r="Y350" s="1">
        <v>591</v>
      </c>
      <c r="Z350" s="1">
        <v>591</v>
      </c>
      <c r="AA350" s="66">
        <v>80</v>
      </c>
      <c r="AB350" s="66">
        <v>88</v>
      </c>
      <c r="AC350" s="66">
        <v>89</v>
      </c>
      <c r="AD350" s="66">
        <v>207</v>
      </c>
      <c r="AE350" s="66">
        <v>208</v>
      </c>
      <c r="AF350" s="66" t="s">
        <v>191</v>
      </c>
      <c r="AG350" s="26" t="s">
        <v>878</v>
      </c>
      <c r="AJ350" s="16" t="s">
        <v>979</v>
      </c>
      <c r="AK350" s="16" t="s">
        <v>876</v>
      </c>
      <c r="AL350" s="16" t="s">
        <v>979</v>
      </c>
      <c r="AM350" s="16" t="s">
        <v>979</v>
      </c>
      <c r="AN350" s="66" t="s">
        <v>979</v>
      </c>
      <c r="AO350" s="26" t="str">
        <f t="shared" si="100"/>
        <v>DRC</v>
      </c>
      <c r="AP350" s="26" t="str">
        <f t="shared" si="101"/>
        <v>DRC</v>
      </c>
      <c r="AQ350" s="26" t="str">
        <f t="shared" si="102"/>
        <v>NFI KITS</v>
      </c>
      <c r="AR350" s="26" t="str">
        <f t="shared" si="103"/>
        <v>SHF</v>
      </c>
      <c r="AS350" s="64" t="str">
        <f>_xlfn.IFNA(VLOOKUP(TRIM(AF350),Lookups!$R$1:$S$14,2,0),"N/A")</f>
        <v>Flood</v>
      </c>
      <c r="AT350" s="29" t="str">
        <f t="shared" si="104"/>
        <v>Completed</v>
      </c>
      <c r="AU350" s="65" t="str">
        <f>IF(TRIM(X350)="", "N/A",VLOOKUP(TRIM(X350),Lookups!$V$1:$W$8,2,0))</f>
        <v>NIDP</v>
      </c>
      <c r="AV350" s="26" t="str">
        <f t="shared" si="105"/>
        <v>Mixed</v>
      </c>
      <c r="AW350" s="26" t="str">
        <f t="shared" si="106"/>
        <v>In-Kind</v>
      </c>
      <c r="AX350" s="55" t="str">
        <f>IF(TRIM(M350)="","N/A",VLOOKUP(TRIM(M350),Table2[#All],2,0))</f>
        <v>Hiraan</v>
      </c>
      <c r="AY350" s="55" t="str">
        <f>IF(TRIM(N350)="","N/A",VLOOKUP(TRIM(N350),Table4[#All],2,0))</f>
        <v>Belet Weyne</v>
      </c>
      <c r="AZ350" s="55" t="str">
        <f t="shared" si="107"/>
        <v>N/A</v>
      </c>
      <c r="BA350" s="32">
        <f t="shared" si="108"/>
        <v>43830</v>
      </c>
      <c r="BB350" s="32">
        <f t="shared" si="109"/>
        <v>43982</v>
      </c>
      <c r="BC350" s="31">
        <f t="shared" si="110"/>
        <v>2020</v>
      </c>
      <c r="BD350" s="33">
        <f t="shared" si="111"/>
        <v>44104</v>
      </c>
      <c r="BE350" s="30">
        <f t="shared" si="112"/>
        <v>591</v>
      </c>
      <c r="BF350" s="30">
        <f t="shared" si="113"/>
        <v>80</v>
      </c>
      <c r="BG350" s="30">
        <f t="shared" si="114"/>
        <v>89</v>
      </c>
      <c r="BH350" s="30">
        <f t="shared" si="115"/>
        <v>88</v>
      </c>
      <c r="BI350" s="30">
        <f t="shared" si="116"/>
        <v>208</v>
      </c>
      <c r="BJ350" s="30">
        <f t="shared" si="117"/>
        <v>208</v>
      </c>
      <c r="BK350" s="30">
        <v>2200000</v>
      </c>
      <c r="BL350" s="30">
        <v>1400000</v>
      </c>
      <c r="BM350" s="30" t="str">
        <f t="shared" si="120"/>
        <v>Unk</v>
      </c>
      <c r="BN350" s="30" t="str">
        <f t="shared" si="121"/>
        <v>Unk</v>
      </c>
      <c r="BO350" s="30">
        <v>2020</v>
      </c>
      <c r="BP350" s="30">
        <v>347</v>
      </c>
      <c r="BQ350" s="30" t="str">
        <f>VLOOKUP(AQ350,Table3[#All],2,FALSE)</f>
        <v>NFI</v>
      </c>
    </row>
    <row r="351" spans="1:69" ht="28.5" customHeight="1" x14ac:dyDescent="0.25">
      <c r="A351" s="66" t="s">
        <v>168</v>
      </c>
      <c r="B351" s="66" t="s">
        <v>281</v>
      </c>
      <c r="C351" s="66" t="s">
        <v>281</v>
      </c>
      <c r="D351" s="66" t="s">
        <v>199</v>
      </c>
      <c r="E351" s="66" t="s">
        <v>868</v>
      </c>
      <c r="F351" s="66" t="s">
        <v>219</v>
      </c>
      <c r="G351" s="66" t="s">
        <v>174</v>
      </c>
      <c r="H351" s="66" t="s">
        <v>979</v>
      </c>
      <c r="I351" s="66" t="s">
        <v>979</v>
      </c>
      <c r="J351" s="66"/>
      <c r="K351" s="66" t="s">
        <v>979</v>
      </c>
      <c r="L351" s="66" t="s">
        <v>979</v>
      </c>
      <c r="M351" s="66" t="s">
        <v>88</v>
      </c>
      <c r="N351" s="66" t="s">
        <v>66</v>
      </c>
      <c r="O351" s="66" t="s">
        <v>61</v>
      </c>
      <c r="P351" s="66"/>
      <c r="Q351" s="66" t="s">
        <v>177</v>
      </c>
      <c r="R351" s="66" t="s">
        <v>166</v>
      </c>
      <c r="S351" s="66" t="s">
        <v>721</v>
      </c>
      <c r="T351" s="32">
        <v>43800</v>
      </c>
      <c r="U351" s="21">
        <v>43982</v>
      </c>
      <c r="V351" s="66">
        <v>4.7359840000000002</v>
      </c>
      <c r="W351" s="66">
        <v>45.204267999999999</v>
      </c>
      <c r="X351" s="66" t="s">
        <v>186</v>
      </c>
      <c r="Y351" s="1">
        <v>707</v>
      </c>
      <c r="Z351" s="1">
        <v>707</v>
      </c>
      <c r="AA351" s="66">
        <v>100</v>
      </c>
      <c r="AB351" s="66">
        <v>106</v>
      </c>
      <c r="AC351" s="66">
        <v>106</v>
      </c>
      <c r="AD351" s="66">
        <v>247</v>
      </c>
      <c r="AE351" s="66">
        <v>248</v>
      </c>
      <c r="AF351" s="66" t="s">
        <v>191</v>
      </c>
      <c r="AG351" s="26" t="s">
        <v>879</v>
      </c>
      <c r="AJ351" s="16" t="s">
        <v>979</v>
      </c>
      <c r="AK351" s="16" t="s">
        <v>876</v>
      </c>
      <c r="AL351" s="16" t="s">
        <v>979</v>
      </c>
      <c r="AM351" s="16" t="s">
        <v>979</v>
      </c>
      <c r="AN351" s="66" t="s">
        <v>979</v>
      </c>
      <c r="AO351" s="26" t="str">
        <f t="shared" si="100"/>
        <v>DRC</v>
      </c>
      <c r="AP351" s="26" t="str">
        <f t="shared" si="101"/>
        <v>DRC</v>
      </c>
      <c r="AQ351" s="26" t="str">
        <f t="shared" si="102"/>
        <v>NFI KITS</v>
      </c>
      <c r="AR351" s="26" t="str">
        <f t="shared" si="103"/>
        <v>SHF</v>
      </c>
      <c r="AS351" s="64" t="str">
        <f>_xlfn.IFNA(VLOOKUP(TRIM(AF351),Lookups!$R$1:$S$14,2,0),"N/A")</f>
        <v>Flood</v>
      </c>
      <c r="AT351" s="29" t="str">
        <f t="shared" si="104"/>
        <v>Completed</v>
      </c>
      <c r="AU351" s="65" t="str">
        <f>IF(TRIM(X351)="", "N/A",VLOOKUP(TRIM(X351),Lookups!$V$1:$W$8,2,0))</f>
        <v>NIDP</v>
      </c>
      <c r="AV351" s="26" t="str">
        <f t="shared" si="105"/>
        <v>Mixed</v>
      </c>
      <c r="AW351" s="26" t="str">
        <f t="shared" si="106"/>
        <v>In-Kind</v>
      </c>
      <c r="AX351" s="55" t="str">
        <f>IF(TRIM(M351)="","N/A",VLOOKUP(TRIM(M351),Table2[#All],2,0))</f>
        <v>Hiraan</v>
      </c>
      <c r="AY351" s="55" t="str">
        <f>IF(TRIM(N351)="","N/A",VLOOKUP(TRIM(N351),Table4[#All],2,0))</f>
        <v>Belet Weyne</v>
      </c>
      <c r="AZ351" s="55" t="str">
        <f t="shared" si="107"/>
        <v>N/A</v>
      </c>
      <c r="BA351" s="32">
        <f t="shared" si="108"/>
        <v>43830</v>
      </c>
      <c r="BB351" s="32">
        <f t="shared" si="109"/>
        <v>43982</v>
      </c>
      <c r="BC351" s="31">
        <f t="shared" si="110"/>
        <v>2020</v>
      </c>
      <c r="BD351" s="33">
        <f t="shared" si="111"/>
        <v>44104</v>
      </c>
      <c r="BE351" s="30">
        <f t="shared" si="112"/>
        <v>707</v>
      </c>
      <c r="BF351" s="30">
        <f t="shared" si="113"/>
        <v>100</v>
      </c>
      <c r="BG351" s="30">
        <f t="shared" si="114"/>
        <v>106</v>
      </c>
      <c r="BH351" s="30">
        <f t="shared" si="115"/>
        <v>106</v>
      </c>
      <c r="BI351" s="30">
        <f t="shared" si="116"/>
        <v>248</v>
      </c>
      <c r="BJ351" s="30">
        <f t="shared" si="117"/>
        <v>248</v>
      </c>
      <c r="BK351" s="30">
        <v>2200000</v>
      </c>
      <c r="BL351" s="30">
        <v>1400000</v>
      </c>
      <c r="BM351" s="30" t="str">
        <f t="shared" si="120"/>
        <v>Unk</v>
      </c>
      <c r="BN351" s="30" t="str">
        <f t="shared" si="121"/>
        <v>Unk</v>
      </c>
      <c r="BO351" s="30">
        <v>2020</v>
      </c>
      <c r="BP351" s="30">
        <v>348</v>
      </c>
      <c r="BQ351" s="30" t="str">
        <f>VLOOKUP(AQ351,Table3[#All],2,FALSE)</f>
        <v>NFI</v>
      </c>
    </row>
    <row r="352" spans="1:69" ht="28.5" customHeight="1" x14ac:dyDescent="0.25">
      <c r="A352" s="66" t="s">
        <v>168</v>
      </c>
      <c r="B352" s="66" t="s">
        <v>253</v>
      </c>
      <c r="C352" s="66" t="s">
        <v>253</v>
      </c>
      <c r="D352" s="66" t="s">
        <v>199</v>
      </c>
      <c r="E352" s="66" t="s">
        <v>759</v>
      </c>
      <c r="F352" s="66" t="s">
        <v>219</v>
      </c>
      <c r="G352" s="66" t="s">
        <v>174</v>
      </c>
      <c r="H352" s="66" t="s">
        <v>979</v>
      </c>
      <c r="I352" s="66" t="s">
        <v>979</v>
      </c>
      <c r="J352" s="66"/>
      <c r="K352" s="66" t="s">
        <v>979</v>
      </c>
      <c r="L352" s="66" t="s">
        <v>979</v>
      </c>
      <c r="M352" s="66" t="s">
        <v>84</v>
      </c>
      <c r="N352" s="66" t="s">
        <v>71</v>
      </c>
      <c r="O352" s="66" t="s">
        <v>544</v>
      </c>
      <c r="P352" s="66"/>
      <c r="Q352" s="66" t="s">
        <v>114</v>
      </c>
      <c r="R352" s="66" t="s">
        <v>166</v>
      </c>
      <c r="S352" s="66" t="s">
        <v>256</v>
      </c>
      <c r="T352" s="32">
        <v>43678</v>
      </c>
      <c r="U352" s="21">
        <v>43861</v>
      </c>
      <c r="V352" s="66">
        <v>1.71305</v>
      </c>
      <c r="W352" s="66">
        <v>44.76388</v>
      </c>
      <c r="X352" s="66" t="s">
        <v>186</v>
      </c>
      <c r="Y352" s="1">
        <v>900</v>
      </c>
      <c r="Z352" s="1">
        <v>900</v>
      </c>
      <c r="AA352" s="66">
        <v>150</v>
      </c>
      <c r="AB352" s="66">
        <v>134</v>
      </c>
      <c r="AC352" s="66">
        <v>168</v>
      </c>
      <c r="AD352" s="66">
        <v>265</v>
      </c>
      <c r="AE352" s="66">
        <v>333</v>
      </c>
      <c r="AF352" s="66" t="s">
        <v>192</v>
      </c>
      <c r="AG352" s="26" t="s">
        <v>839</v>
      </c>
      <c r="AH352" s="26" t="s">
        <v>202</v>
      </c>
      <c r="AJ352" s="16" t="s">
        <v>979</v>
      </c>
      <c r="AK352" s="16" t="s">
        <v>979</v>
      </c>
      <c r="AL352" s="16" t="s">
        <v>979</v>
      </c>
      <c r="AM352" s="16" t="s">
        <v>979</v>
      </c>
      <c r="AN352" s="66" t="s">
        <v>979</v>
      </c>
      <c r="AO352" s="26" t="str">
        <f t="shared" si="100"/>
        <v>AYUUB</v>
      </c>
      <c r="AP352" s="26" t="str">
        <f t="shared" si="101"/>
        <v>AYUUB</v>
      </c>
      <c r="AQ352" s="26" t="str">
        <f t="shared" si="102"/>
        <v>NFI KITS</v>
      </c>
      <c r="AR352" s="26" t="str">
        <f t="shared" si="103"/>
        <v>SHF</v>
      </c>
      <c r="AS352" s="64" t="str">
        <f>_xlfn.IFNA(VLOOKUP(TRIM(AF352),Lookups!$R$1:$S$14,2,0),"N/A")</f>
        <v>Drought</v>
      </c>
      <c r="AT352" s="29" t="str">
        <f t="shared" si="104"/>
        <v>Completed</v>
      </c>
      <c r="AU352" s="65" t="str">
        <f>IF(TRIM(X352)="", "N/A",VLOOKUP(TRIM(X352),Lookups!$V$1:$W$8,2,0))</f>
        <v>NIDP</v>
      </c>
      <c r="AV352" s="26" t="str">
        <f t="shared" si="105"/>
        <v>Rural</v>
      </c>
      <c r="AW352" s="26" t="str">
        <f t="shared" si="106"/>
        <v>In-Kind</v>
      </c>
      <c r="AX352" s="55" t="str">
        <f>IF(TRIM(M352)="","N/A",VLOOKUP(TRIM(M352),Table2[#All],2,0))</f>
        <v>Lower Shabelle</v>
      </c>
      <c r="AY352" s="55" t="str">
        <f>IF(TRIM(N352)="","N/A",VLOOKUP(TRIM(N352),Table4[#All],2,0))</f>
        <v>Marka</v>
      </c>
      <c r="AZ352" s="55" t="str">
        <f t="shared" si="107"/>
        <v>N/A</v>
      </c>
      <c r="BA352" s="32">
        <f t="shared" si="108"/>
        <v>43708</v>
      </c>
      <c r="BB352" s="32">
        <f t="shared" si="109"/>
        <v>43861</v>
      </c>
      <c r="BC352" s="31">
        <f t="shared" si="110"/>
        <v>2020</v>
      </c>
      <c r="BD352" s="33">
        <f t="shared" si="111"/>
        <v>44104</v>
      </c>
      <c r="BE352" s="30">
        <f t="shared" si="112"/>
        <v>900</v>
      </c>
      <c r="BF352" s="30">
        <f t="shared" si="113"/>
        <v>150</v>
      </c>
      <c r="BG352" s="30">
        <f t="shared" si="114"/>
        <v>168</v>
      </c>
      <c r="BH352" s="30">
        <f t="shared" si="115"/>
        <v>134</v>
      </c>
      <c r="BI352" s="30">
        <f t="shared" si="116"/>
        <v>333</v>
      </c>
      <c r="BJ352" s="30">
        <f t="shared" si="117"/>
        <v>333</v>
      </c>
      <c r="BK352" s="30">
        <v>2200000</v>
      </c>
      <c r="BL352" s="30">
        <v>1400000</v>
      </c>
      <c r="BM352" s="30" t="str">
        <f t="shared" si="118"/>
        <v>Yes</v>
      </c>
      <c r="BN352" s="30" t="str">
        <f t="shared" si="119"/>
        <v>Unk</v>
      </c>
      <c r="BO352" s="30">
        <v>2020</v>
      </c>
      <c r="BP352" s="30">
        <v>349</v>
      </c>
      <c r="BQ352" s="30" t="str">
        <f>VLOOKUP(AQ352,Table3[#All],2,FALSE)</f>
        <v>NFI</v>
      </c>
    </row>
    <row r="353" spans="1:69" ht="28.5" customHeight="1" x14ac:dyDescent="0.25">
      <c r="A353" s="66" t="s">
        <v>168</v>
      </c>
      <c r="B353" s="66" t="s">
        <v>253</v>
      </c>
      <c r="C353" s="66" t="s">
        <v>253</v>
      </c>
      <c r="D353" s="66" t="s">
        <v>183</v>
      </c>
      <c r="E353" s="66" t="s">
        <v>989</v>
      </c>
      <c r="F353" s="66" t="s">
        <v>219</v>
      </c>
      <c r="G353" s="66" t="s">
        <v>174</v>
      </c>
      <c r="H353" s="66" t="s">
        <v>979</v>
      </c>
      <c r="I353" s="66" t="s">
        <v>979</v>
      </c>
      <c r="J353" s="66"/>
      <c r="K353" s="66" t="s">
        <v>979</v>
      </c>
      <c r="L353" s="66" t="s">
        <v>979</v>
      </c>
      <c r="M353" s="66" t="s">
        <v>84</v>
      </c>
      <c r="N353" s="66" t="s">
        <v>71</v>
      </c>
      <c r="O353" s="66" t="s">
        <v>544</v>
      </c>
      <c r="P353" s="66"/>
      <c r="Q353" s="66" t="s">
        <v>114</v>
      </c>
      <c r="R353" s="66" t="s">
        <v>166</v>
      </c>
      <c r="S353" s="66" t="s">
        <v>256</v>
      </c>
      <c r="T353" s="32">
        <v>43678</v>
      </c>
      <c r="U353" s="21">
        <v>43861</v>
      </c>
      <c r="V353" s="66">
        <v>1.71305</v>
      </c>
      <c r="W353" s="66">
        <v>44.76388</v>
      </c>
      <c r="X353" s="66" t="s">
        <v>186</v>
      </c>
      <c r="Y353" s="1">
        <v>900</v>
      </c>
      <c r="Z353" s="1">
        <v>900</v>
      </c>
      <c r="AA353" s="66">
        <v>150</v>
      </c>
      <c r="AB353" s="66">
        <v>134</v>
      </c>
      <c r="AC353" s="66">
        <v>168</v>
      </c>
      <c r="AD353" s="66">
        <v>265</v>
      </c>
      <c r="AE353" s="66">
        <v>333</v>
      </c>
      <c r="AF353" s="66" t="s">
        <v>192</v>
      </c>
      <c r="AG353" s="26" t="s">
        <v>990</v>
      </c>
      <c r="AH353" s="26" t="s">
        <v>202</v>
      </c>
      <c r="AJ353" s="16" t="s">
        <v>979</v>
      </c>
      <c r="AK353" s="16" t="s">
        <v>979</v>
      </c>
      <c r="AL353" s="16" t="s">
        <v>979</v>
      </c>
      <c r="AM353" s="16" t="s">
        <v>979</v>
      </c>
      <c r="AN353" s="66" t="s">
        <v>979</v>
      </c>
      <c r="AO353" s="26" t="str">
        <f t="shared" si="100"/>
        <v>AYUUB</v>
      </c>
      <c r="AP353" s="26" t="str">
        <f t="shared" si="101"/>
        <v>AYUUB</v>
      </c>
      <c r="AQ353" s="26" t="str">
        <f t="shared" si="102"/>
        <v>EMERGENCY SHELTER</v>
      </c>
      <c r="AR353" s="26" t="str">
        <f t="shared" si="103"/>
        <v>SHF</v>
      </c>
      <c r="AS353" s="64" t="str">
        <f>_xlfn.IFNA(VLOOKUP(TRIM(AF353),Lookups!$R$1:$S$14,2,0),"N/A")</f>
        <v>Drought</v>
      </c>
      <c r="AT353" s="29" t="str">
        <f t="shared" si="104"/>
        <v>Completed</v>
      </c>
      <c r="AU353" s="65" t="str">
        <f>IF(TRIM(X353)="", "N/A",VLOOKUP(TRIM(X353),Lookups!$V$1:$W$8,2,0))</f>
        <v>NIDP</v>
      </c>
      <c r="AV353" s="26" t="str">
        <f t="shared" si="105"/>
        <v>Rural</v>
      </c>
      <c r="AW353" s="26" t="str">
        <f t="shared" si="106"/>
        <v>In-Kind</v>
      </c>
      <c r="AX353" s="55" t="str">
        <f>IF(TRIM(M353)="","N/A",VLOOKUP(TRIM(M353),Table2[#All],2,0))</f>
        <v>Lower Shabelle</v>
      </c>
      <c r="AY353" s="55" t="str">
        <f>IF(TRIM(N353)="","N/A",VLOOKUP(TRIM(N353),Table4[#All],2,0))</f>
        <v>Marka</v>
      </c>
      <c r="AZ353" s="55" t="str">
        <f t="shared" si="107"/>
        <v>N/A</v>
      </c>
      <c r="BA353" s="32">
        <f t="shared" si="108"/>
        <v>43708</v>
      </c>
      <c r="BB353" s="32">
        <f t="shared" si="109"/>
        <v>43861</v>
      </c>
      <c r="BC353" s="31">
        <f t="shared" si="110"/>
        <v>2020</v>
      </c>
      <c r="BD353" s="33">
        <f t="shared" si="111"/>
        <v>44104</v>
      </c>
      <c r="BE353" s="30">
        <f t="shared" si="112"/>
        <v>900</v>
      </c>
      <c r="BF353" s="30">
        <f t="shared" si="113"/>
        <v>150</v>
      </c>
      <c r="BG353" s="30">
        <f t="shared" si="114"/>
        <v>168</v>
      </c>
      <c r="BH353" s="30">
        <f t="shared" si="115"/>
        <v>134</v>
      </c>
      <c r="BI353" s="30">
        <f t="shared" si="116"/>
        <v>333</v>
      </c>
      <c r="BJ353" s="30">
        <f t="shared" si="117"/>
        <v>333</v>
      </c>
      <c r="BK353" s="30">
        <v>2200000</v>
      </c>
      <c r="BL353" s="30">
        <v>1400000</v>
      </c>
      <c r="BM353" s="30" t="str">
        <f t="shared" si="118"/>
        <v>Yes</v>
      </c>
      <c r="BN353" s="30" t="str">
        <f t="shared" si="119"/>
        <v>Unk</v>
      </c>
      <c r="BO353" s="30">
        <v>2020</v>
      </c>
      <c r="BP353" s="30">
        <v>350</v>
      </c>
      <c r="BQ353" s="30" t="str">
        <f>VLOOKUP(AQ353,Table3[#All],2,FALSE)</f>
        <v>SHELTER</v>
      </c>
    </row>
    <row r="354" spans="1:69" ht="28.5" customHeight="1" x14ac:dyDescent="0.25">
      <c r="A354" s="66" t="s">
        <v>168</v>
      </c>
      <c r="B354" s="66" t="s">
        <v>253</v>
      </c>
      <c r="C354" s="66" t="s">
        <v>253</v>
      </c>
      <c r="D354" s="66" t="s">
        <v>183</v>
      </c>
      <c r="E354" s="66" t="s">
        <v>989</v>
      </c>
      <c r="F354" s="66" t="s">
        <v>219</v>
      </c>
      <c r="G354" s="66" t="s">
        <v>174</v>
      </c>
      <c r="H354" s="66" t="s">
        <v>979</v>
      </c>
      <c r="I354" s="66" t="s">
        <v>979</v>
      </c>
      <c r="J354" s="66"/>
      <c r="K354" s="66" t="s">
        <v>979</v>
      </c>
      <c r="L354" s="66" t="s">
        <v>979</v>
      </c>
      <c r="M354" s="66" t="s">
        <v>84</v>
      </c>
      <c r="N354" s="66" t="s">
        <v>71</v>
      </c>
      <c r="O354" s="66" t="s">
        <v>551</v>
      </c>
      <c r="P354" s="66"/>
      <c r="Q354" s="66" t="s">
        <v>114</v>
      </c>
      <c r="R354" s="66" t="s">
        <v>166</v>
      </c>
      <c r="S354" s="66" t="s">
        <v>256</v>
      </c>
      <c r="T354" s="32">
        <v>43678</v>
      </c>
      <c r="U354" s="21">
        <v>43861</v>
      </c>
      <c r="V354" s="66">
        <v>1.8646799999999999</v>
      </c>
      <c r="W354" s="66">
        <v>45.001339000000002</v>
      </c>
      <c r="X354" s="66" t="s">
        <v>186</v>
      </c>
      <c r="Y354" s="1">
        <v>900</v>
      </c>
      <c r="Z354" s="1">
        <v>900</v>
      </c>
      <c r="AA354" s="66">
        <v>150</v>
      </c>
      <c r="AB354" s="66">
        <v>134</v>
      </c>
      <c r="AC354" s="66">
        <v>168</v>
      </c>
      <c r="AD354" s="66">
        <v>265</v>
      </c>
      <c r="AE354" s="66">
        <v>333</v>
      </c>
      <c r="AF354" s="66" t="s">
        <v>192</v>
      </c>
      <c r="AG354" s="26" t="s">
        <v>552</v>
      </c>
      <c r="AH354" s="26" t="s">
        <v>202</v>
      </c>
      <c r="AI354" s="26" t="s">
        <v>201</v>
      </c>
      <c r="AJ354" s="16" t="s">
        <v>979</v>
      </c>
      <c r="AK354" s="16" t="s">
        <v>979</v>
      </c>
      <c r="AL354" s="16" t="s">
        <v>979</v>
      </c>
      <c r="AM354" s="16" t="s">
        <v>979</v>
      </c>
      <c r="AN354" s="66" t="s">
        <v>979</v>
      </c>
      <c r="AO354" s="26" t="str">
        <f t="shared" si="100"/>
        <v>AYUUB</v>
      </c>
      <c r="AP354" s="26" t="str">
        <f t="shared" si="101"/>
        <v>AYUUB</v>
      </c>
      <c r="AQ354" s="26" t="str">
        <f t="shared" si="102"/>
        <v>EMERGENCY SHELTER</v>
      </c>
      <c r="AR354" s="26" t="str">
        <f t="shared" si="103"/>
        <v>SHF</v>
      </c>
      <c r="AS354" s="64" t="str">
        <f>_xlfn.IFNA(VLOOKUP(TRIM(AF354),Lookups!$R$1:$S$14,2,0),"N/A")</f>
        <v>Drought</v>
      </c>
      <c r="AT354" s="29" t="str">
        <f t="shared" si="104"/>
        <v>Completed</v>
      </c>
      <c r="AU354" s="65" t="str">
        <f>IF(TRIM(X354)="", "N/A",VLOOKUP(TRIM(X354),Lookups!$V$1:$W$8,2,0))</f>
        <v>NIDP</v>
      </c>
      <c r="AV354" s="26" t="str">
        <f t="shared" si="105"/>
        <v>Rural</v>
      </c>
      <c r="AW354" s="26" t="str">
        <f t="shared" si="106"/>
        <v>In-Kind</v>
      </c>
      <c r="AX354" s="55" t="str">
        <f>IF(TRIM(M354)="","N/A",VLOOKUP(TRIM(M354),Table2[#All],2,0))</f>
        <v>Lower Shabelle</v>
      </c>
      <c r="AY354" s="55" t="str">
        <f>IF(TRIM(N354)="","N/A",VLOOKUP(TRIM(N354),Table4[#All],2,0))</f>
        <v>Marka</v>
      </c>
      <c r="AZ354" s="55" t="str">
        <f t="shared" si="107"/>
        <v>N/A</v>
      </c>
      <c r="BA354" s="32">
        <f t="shared" si="108"/>
        <v>43708</v>
      </c>
      <c r="BB354" s="32">
        <f t="shared" si="109"/>
        <v>43861</v>
      </c>
      <c r="BC354" s="31">
        <f t="shared" si="110"/>
        <v>2020</v>
      </c>
      <c r="BD354" s="33">
        <f t="shared" si="111"/>
        <v>44104</v>
      </c>
      <c r="BE354" s="30">
        <f t="shared" si="112"/>
        <v>900</v>
      </c>
      <c r="BF354" s="30">
        <f t="shared" si="113"/>
        <v>150</v>
      </c>
      <c r="BG354" s="30">
        <f t="shared" si="114"/>
        <v>168</v>
      </c>
      <c r="BH354" s="30">
        <f t="shared" si="115"/>
        <v>134</v>
      </c>
      <c r="BI354" s="30">
        <f t="shared" si="116"/>
        <v>333</v>
      </c>
      <c r="BJ354" s="30">
        <f t="shared" si="117"/>
        <v>333</v>
      </c>
      <c r="BK354" s="30">
        <v>2200000</v>
      </c>
      <c r="BL354" s="30">
        <v>1400000</v>
      </c>
      <c r="BM354" s="30" t="str">
        <f t="shared" si="118"/>
        <v>Yes</v>
      </c>
      <c r="BN354" s="30" t="str">
        <f t="shared" si="119"/>
        <v>No</v>
      </c>
      <c r="BO354" s="30">
        <v>2020</v>
      </c>
      <c r="BP354" s="30">
        <v>351</v>
      </c>
      <c r="BQ354" s="30" t="str">
        <f>VLOOKUP(AQ354,Table3[#All],2,FALSE)</f>
        <v>SHELTER</v>
      </c>
    </row>
    <row r="355" spans="1:69" ht="28.5" customHeight="1" x14ac:dyDescent="0.25">
      <c r="A355" s="66" t="s">
        <v>168</v>
      </c>
      <c r="B355" s="66" t="s">
        <v>253</v>
      </c>
      <c r="C355" s="66" t="s">
        <v>253</v>
      </c>
      <c r="D355" s="66" t="s">
        <v>199</v>
      </c>
      <c r="E355" s="66" t="s">
        <v>759</v>
      </c>
      <c r="F355" s="66" t="s">
        <v>219</v>
      </c>
      <c r="G355" s="66" t="s">
        <v>174</v>
      </c>
      <c r="H355" s="66" t="s">
        <v>979</v>
      </c>
      <c r="I355" s="66" t="s">
        <v>979</v>
      </c>
      <c r="J355" s="66"/>
      <c r="K355" s="66" t="s">
        <v>979</v>
      </c>
      <c r="L355" s="66" t="s">
        <v>979</v>
      </c>
      <c r="M355" s="66" t="s">
        <v>84</v>
      </c>
      <c r="N355" s="66" t="s">
        <v>71</v>
      </c>
      <c r="O355" s="66" t="s">
        <v>551</v>
      </c>
      <c r="P355" s="66"/>
      <c r="Q355" s="66" t="s">
        <v>114</v>
      </c>
      <c r="R355" s="66" t="s">
        <v>166</v>
      </c>
      <c r="S355" s="66" t="s">
        <v>256</v>
      </c>
      <c r="T355" s="32">
        <v>43678</v>
      </c>
      <c r="U355" s="21">
        <v>43861</v>
      </c>
      <c r="V355" s="66">
        <v>1.8646799999999999</v>
      </c>
      <c r="W355" s="66">
        <v>45.001339000000002</v>
      </c>
      <c r="X355" s="66" t="s">
        <v>186</v>
      </c>
      <c r="Y355" s="1">
        <v>900</v>
      </c>
      <c r="Z355" s="1">
        <v>900</v>
      </c>
      <c r="AA355" s="66">
        <v>150</v>
      </c>
      <c r="AB355" s="66">
        <v>134</v>
      </c>
      <c r="AC355" s="66">
        <v>168</v>
      </c>
      <c r="AD355" s="66">
        <v>265</v>
      </c>
      <c r="AE355" s="66">
        <v>333</v>
      </c>
      <c r="AF355" s="66" t="s">
        <v>192</v>
      </c>
      <c r="AG355" s="26" t="s">
        <v>552</v>
      </c>
      <c r="AH355" s="26" t="s">
        <v>202</v>
      </c>
      <c r="AI355" s="26" t="s">
        <v>201</v>
      </c>
      <c r="AJ355" s="16" t="s">
        <v>979</v>
      </c>
      <c r="AK355" s="16" t="s">
        <v>979</v>
      </c>
      <c r="AL355" s="16" t="s">
        <v>979</v>
      </c>
      <c r="AM355" s="16" t="s">
        <v>979</v>
      </c>
      <c r="AN355" s="66" t="s">
        <v>979</v>
      </c>
      <c r="AO355" s="26" t="str">
        <f t="shared" si="100"/>
        <v>AYUUB</v>
      </c>
      <c r="AP355" s="26" t="str">
        <f t="shared" si="101"/>
        <v>AYUUB</v>
      </c>
      <c r="AQ355" s="26" t="str">
        <f t="shared" si="102"/>
        <v>NFI KITS</v>
      </c>
      <c r="AR355" s="26" t="str">
        <f t="shared" si="103"/>
        <v>SHF</v>
      </c>
      <c r="AS355" s="64" t="str">
        <f>_xlfn.IFNA(VLOOKUP(TRIM(AF355),Lookups!$R$1:$S$14,2,0),"N/A")</f>
        <v>Drought</v>
      </c>
      <c r="AT355" s="29" t="str">
        <f t="shared" si="104"/>
        <v>Completed</v>
      </c>
      <c r="AU355" s="65" t="str">
        <f>IF(TRIM(X355)="", "N/A",VLOOKUP(TRIM(X355),Lookups!$V$1:$W$8,2,0))</f>
        <v>NIDP</v>
      </c>
      <c r="AV355" s="26" t="str">
        <f t="shared" si="105"/>
        <v>Rural</v>
      </c>
      <c r="AW355" s="26" t="str">
        <f t="shared" si="106"/>
        <v>In-Kind</v>
      </c>
      <c r="AX355" s="55" t="str">
        <f>IF(TRIM(M355)="","N/A",VLOOKUP(TRIM(M355),Table2[#All],2,0))</f>
        <v>Lower Shabelle</v>
      </c>
      <c r="AY355" s="55" t="str">
        <f>IF(TRIM(N355)="","N/A",VLOOKUP(TRIM(N355),Table4[#All],2,0))</f>
        <v>Marka</v>
      </c>
      <c r="AZ355" s="55" t="str">
        <f t="shared" si="107"/>
        <v>N/A</v>
      </c>
      <c r="BA355" s="32">
        <f t="shared" si="108"/>
        <v>43708</v>
      </c>
      <c r="BB355" s="32">
        <f t="shared" si="109"/>
        <v>43861</v>
      </c>
      <c r="BC355" s="31">
        <f t="shared" si="110"/>
        <v>2020</v>
      </c>
      <c r="BD355" s="33">
        <f t="shared" si="111"/>
        <v>44104</v>
      </c>
      <c r="BE355" s="30">
        <f t="shared" si="112"/>
        <v>900</v>
      </c>
      <c r="BF355" s="30">
        <f t="shared" si="113"/>
        <v>150</v>
      </c>
      <c r="BG355" s="30">
        <f t="shared" si="114"/>
        <v>168</v>
      </c>
      <c r="BH355" s="30">
        <f t="shared" si="115"/>
        <v>134</v>
      </c>
      <c r="BI355" s="30">
        <f t="shared" si="116"/>
        <v>333</v>
      </c>
      <c r="BJ355" s="30">
        <f t="shared" si="117"/>
        <v>333</v>
      </c>
      <c r="BK355" s="30">
        <v>2200000</v>
      </c>
      <c r="BL355" s="30">
        <v>1400000</v>
      </c>
      <c r="BM355" s="30" t="str">
        <f t="shared" si="118"/>
        <v>Yes</v>
      </c>
      <c r="BN355" s="30" t="str">
        <f t="shared" si="119"/>
        <v>No</v>
      </c>
      <c r="BO355" s="30">
        <v>2020</v>
      </c>
      <c r="BP355" s="30">
        <v>352</v>
      </c>
      <c r="BQ355" s="30" t="str">
        <f>VLOOKUP(AQ355,Table3[#All],2,FALSE)</f>
        <v>NFI</v>
      </c>
    </row>
    <row r="356" spans="1:69" ht="28.5" customHeight="1" x14ac:dyDescent="0.25">
      <c r="A356" s="66" t="s">
        <v>168</v>
      </c>
      <c r="B356" s="66" t="s">
        <v>204</v>
      </c>
      <c r="C356" s="66" t="s">
        <v>253</v>
      </c>
      <c r="D356" s="66" t="s">
        <v>182</v>
      </c>
      <c r="E356" s="66" t="s">
        <v>694</v>
      </c>
      <c r="F356" s="66" t="s">
        <v>207</v>
      </c>
      <c r="G356" s="66" t="s">
        <v>174</v>
      </c>
      <c r="H356" s="66" t="s">
        <v>979</v>
      </c>
      <c r="I356" s="66" t="s">
        <v>979</v>
      </c>
      <c r="J356" s="66"/>
      <c r="K356" s="66" t="s">
        <v>979</v>
      </c>
      <c r="L356" s="66" t="s">
        <v>979</v>
      </c>
      <c r="M356" s="66" t="s">
        <v>84</v>
      </c>
      <c r="N356" s="66" t="s">
        <v>85</v>
      </c>
      <c r="O356" s="66" t="s">
        <v>695</v>
      </c>
      <c r="P356" s="66"/>
      <c r="Q356" s="66" t="s">
        <v>114</v>
      </c>
      <c r="R356" s="66" t="s">
        <v>166</v>
      </c>
      <c r="S356" s="66" t="s">
        <v>203</v>
      </c>
      <c r="T356" s="32">
        <v>43770</v>
      </c>
      <c r="U356" s="21">
        <v>43861</v>
      </c>
      <c r="V356" s="66">
        <v>2.1415799999999998</v>
      </c>
      <c r="W356" s="66">
        <v>45.118698000000002</v>
      </c>
      <c r="X356" s="66" t="s">
        <v>186</v>
      </c>
      <c r="Y356" s="1">
        <v>3000</v>
      </c>
      <c r="Z356" s="1">
        <v>3000</v>
      </c>
      <c r="AA356" s="66">
        <v>500</v>
      </c>
      <c r="AB356" s="66">
        <v>452</v>
      </c>
      <c r="AC356" s="66">
        <v>548</v>
      </c>
      <c r="AD356" s="66">
        <v>904</v>
      </c>
      <c r="AE356" s="66">
        <v>1096</v>
      </c>
      <c r="AF356" s="66" t="s">
        <v>191</v>
      </c>
      <c r="AG356" s="26" t="s">
        <v>849</v>
      </c>
      <c r="AH356" s="26" t="s">
        <v>201</v>
      </c>
      <c r="AI356" s="26" t="s">
        <v>201</v>
      </c>
      <c r="AJ356" s="16" t="s">
        <v>979</v>
      </c>
      <c r="AK356" s="16" t="s">
        <v>979</v>
      </c>
      <c r="AL356" s="16" t="s">
        <v>979</v>
      </c>
      <c r="AM356" s="16" t="s">
        <v>979</v>
      </c>
      <c r="AN356" s="66" t="s">
        <v>979</v>
      </c>
      <c r="AO356" s="26" t="str">
        <f t="shared" si="100"/>
        <v>UNHCR</v>
      </c>
      <c r="AP356" s="26" t="str">
        <f t="shared" si="101"/>
        <v>AYUUB</v>
      </c>
      <c r="AQ356" s="26" t="str">
        <f t="shared" si="102"/>
        <v>NFI NON KITS</v>
      </c>
      <c r="AR356" s="26" t="str">
        <f t="shared" si="103"/>
        <v>Unknown</v>
      </c>
      <c r="AS356" s="64" t="str">
        <f>_xlfn.IFNA(VLOOKUP(TRIM(AF356),Lookups!$R$1:$S$14,2,0),"N/A")</f>
        <v>Flood</v>
      </c>
      <c r="AT356" s="29" t="str">
        <f t="shared" si="104"/>
        <v>Completed</v>
      </c>
      <c r="AU356" s="65" t="str">
        <f>IF(TRIM(X356)="", "N/A",VLOOKUP(TRIM(X356),Lookups!$V$1:$W$8,2,0))</f>
        <v>NIDP</v>
      </c>
      <c r="AV356" s="26" t="str">
        <f t="shared" si="105"/>
        <v>Rural</v>
      </c>
      <c r="AW356" s="26" t="str">
        <f t="shared" si="106"/>
        <v>In-Kind</v>
      </c>
      <c r="AX356" s="55" t="str">
        <f>IF(TRIM(M356)="","N/A",VLOOKUP(TRIM(M356),Table2[#All],2,0))</f>
        <v>Lower Shabelle</v>
      </c>
      <c r="AY356" s="55" t="str">
        <f>IF(TRIM(N356)="","N/A",VLOOKUP(TRIM(N356),Table4[#All],2,0))</f>
        <v>Afgooye</v>
      </c>
      <c r="AZ356" s="55" t="str">
        <f t="shared" si="107"/>
        <v>N/A</v>
      </c>
      <c r="BA356" s="32">
        <f t="shared" si="108"/>
        <v>43799</v>
      </c>
      <c r="BB356" s="32">
        <f t="shared" si="109"/>
        <v>43861</v>
      </c>
      <c r="BC356" s="31">
        <f t="shared" si="110"/>
        <v>2020</v>
      </c>
      <c r="BD356" s="33">
        <f t="shared" si="111"/>
        <v>44104</v>
      </c>
      <c r="BE356" s="30">
        <f t="shared" si="112"/>
        <v>3000</v>
      </c>
      <c r="BF356" s="30">
        <f t="shared" si="113"/>
        <v>500</v>
      </c>
      <c r="BG356" s="30">
        <f t="shared" si="114"/>
        <v>548</v>
      </c>
      <c r="BH356" s="30">
        <f t="shared" si="115"/>
        <v>452</v>
      </c>
      <c r="BI356" s="30">
        <f t="shared" si="116"/>
        <v>1096</v>
      </c>
      <c r="BJ356" s="30">
        <f t="shared" si="117"/>
        <v>1096</v>
      </c>
      <c r="BK356" s="30">
        <v>2200000</v>
      </c>
      <c r="BL356" s="30">
        <v>1400000</v>
      </c>
      <c r="BM356" s="30" t="str">
        <f t="shared" si="118"/>
        <v>No</v>
      </c>
      <c r="BN356" s="30" t="str">
        <f t="shared" si="119"/>
        <v>No</v>
      </c>
      <c r="BO356" s="30">
        <v>2020</v>
      </c>
      <c r="BP356" s="30">
        <v>353</v>
      </c>
      <c r="BQ356" s="30" t="str">
        <f>VLOOKUP(AQ356,Table3[#All],2,FALSE)</f>
        <v>NFI</v>
      </c>
    </row>
    <row r="357" spans="1:69" ht="28.5" customHeight="1" x14ac:dyDescent="0.25">
      <c r="A357" s="66" t="s">
        <v>168</v>
      </c>
      <c r="B357" s="66" t="s">
        <v>253</v>
      </c>
      <c r="C357" s="66" t="s">
        <v>253</v>
      </c>
      <c r="D357" s="66" t="s">
        <v>183</v>
      </c>
      <c r="E357" s="66" t="s">
        <v>989</v>
      </c>
      <c r="F357" s="66" t="s">
        <v>255</v>
      </c>
      <c r="G357" s="66" t="s">
        <v>174</v>
      </c>
      <c r="H357" s="66" t="s">
        <v>979</v>
      </c>
      <c r="I357" s="66" t="s">
        <v>979</v>
      </c>
      <c r="J357" s="66"/>
      <c r="K357" s="66" t="s">
        <v>979</v>
      </c>
      <c r="L357" s="66" t="s">
        <v>979</v>
      </c>
      <c r="M357" s="66" t="s">
        <v>84</v>
      </c>
      <c r="N357" s="66" t="s">
        <v>71</v>
      </c>
      <c r="O357" s="66" t="s">
        <v>549</v>
      </c>
      <c r="P357" s="66"/>
      <c r="Q357" s="66" t="s">
        <v>114</v>
      </c>
      <c r="R357" s="66" t="s">
        <v>166</v>
      </c>
      <c r="S357" s="66" t="s">
        <v>256</v>
      </c>
      <c r="T357" s="32">
        <v>43678</v>
      </c>
      <c r="U357" s="21">
        <v>43861</v>
      </c>
      <c r="V357" s="66">
        <v>1.75095</v>
      </c>
      <c r="W357" s="66">
        <v>44.744489999999999</v>
      </c>
      <c r="X357" s="66" t="s">
        <v>186</v>
      </c>
      <c r="Y357" s="1">
        <v>900</v>
      </c>
      <c r="Z357" s="1">
        <v>900</v>
      </c>
      <c r="AA357" s="66">
        <v>150</v>
      </c>
      <c r="AB357" s="66">
        <v>134</v>
      </c>
      <c r="AC357" s="66">
        <v>168</v>
      </c>
      <c r="AD357" s="66">
        <v>265</v>
      </c>
      <c r="AE357" s="66">
        <v>333</v>
      </c>
      <c r="AF357" s="66" t="s">
        <v>192</v>
      </c>
      <c r="AG357" s="26" t="s">
        <v>550</v>
      </c>
      <c r="AH357" s="26" t="s">
        <v>202</v>
      </c>
      <c r="AI357" s="26" t="s">
        <v>201</v>
      </c>
      <c r="AJ357" s="16" t="s">
        <v>979</v>
      </c>
      <c r="AK357" s="16" t="s">
        <v>979</v>
      </c>
      <c r="AL357" s="16" t="s">
        <v>979</v>
      </c>
      <c r="AM357" s="16" t="s">
        <v>979</v>
      </c>
      <c r="AN357" s="66" t="s">
        <v>979</v>
      </c>
      <c r="AO357" s="26" t="str">
        <f t="shared" si="100"/>
        <v>AYUUB</v>
      </c>
      <c r="AP357" s="26" t="str">
        <f t="shared" si="101"/>
        <v>AYUUB</v>
      </c>
      <c r="AQ357" s="26" t="str">
        <f t="shared" si="102"/>
        <v>EMERGENCY SHELTER</v>
      </c>
      <c r="AR357" s="26" t="str">
        <f t="shared" si="103"/>
        <v>SHF</v>
      </c>
      <c r="AS357" s="64" t="str">
        <f>_xlfn.IFNA(VLOOKUP(TRIM(AF357),Lookups!$R$1:$S$14,2,0),"N/A")</f>
        <v>Drought</v>
      </c>
      <c r="AT357" s="29" t="str">
        <f t="shared" si="104"/>
        <v>Completed</v>
      </c>
      <c r="AU357" s="65" t="str">
        <f>IF(TRIM(X357)="", "N/A",VLOOKUP(TRIM(X357),Lookups!$V$1:$W$8,2,0))</f>
        <v>NIDP</v>
      </c>
      <c r="AV357" s="26" t="str">
        <f t="shared" si="105"/>
        <v>Rural</v>
      </c>
      <c r="AW357" s="26" t="str">
        <f t="shared" si="106"/>
        <v>In-Kind</v>
      </c>
      <c r="AX357" s="55" t="str">
        <f>IF(TRIM(M357)="","N/A",VLOOKUP(TRIM(M357),Table2[#All],2,0))</f>
        <v>Lower Shabelle</v>
      </c>
      <c r="AY357" s="55" t="str">
        <f>IF(TRIM(N357)="","N/A",VLOOKUP(TRIM(N357),Table4[#All],2,0))</f>
        <v>Marka</v>
      </c>
      <c r="AZ357" s="55" t="str">
        <f t="shared" si="107"/>
        <v>N/A</v>
      </c>
      <c r="BA357" s="32">
        <f t="shared" si="108"/>
        <v>43708</v>
      </c>
      <c r="BB357" s="32">
        <f t="shared" si="109"/>
        <v>43861</v>
      </c>
      <c r="BC357" s="31">
        <f t="shared" si="110"/>
        <v>2020</v>
      </c>
      <c r="BD357" s="33">
        <f t="shared" si="111"/>
        <v>44104</v>
      </c>
      <c r="BE357" s="30">
        <f t="shared" si="112"/>
        <v>900</v>
      </c>
      <c r="BF357" s="30">
        <f t="shared" si="113"/>
        <v>150</v>
      </c>
      <c r="BG357" s="30">
        <f t="shared" si="114"/>
        <v>168</v>
      </c>
      <c r="BH357" s="30">
        <f t="shared" si="115"/>
        <v>134</v>
      </c>
      <c r="BI357" s="30">
        <f t="shared" si="116"/>
        <v>333</v>
      </c>
      <c r="BJ357" s="30">
        <f t="shared" si="117"/>
        <v>333</v>
      </c>
      <c r="BK357" s="30">
        <v>2200000</v>
      </c>
      <c r="BL357" s="30">
        <v>1400000</v>
      </c>
      <c r="BM357" s="30" t="str">
        <f t="shared" si="118"/>
        <v>Yes</v>
      </c>
      <c r="BN357" s="30" t="str">
        <f t="shared" si="119"/>
        <v>No</v>
      </c>
      <c r="BO357" s="30">
        <v>2020</v>
      </c>
      <c r="BP357" s="30">
        <v>354</v>
      </c>
      <c r="BQ357" s="30" t="str">
        <f>VLOOKUP(AQ357,Table3[#All],2,FALSE)</f>
        <v>SHELTER</v>
      </c>
    </row>
    <row r="358" spans="1:69" ht="28.5" customHeight="1" x14ac:dyDescent="0.25">
      <c r="A358" s="66" t="s">
        <v>168</v>
      </c>
      <c r="B358" s="66" t="s">
        <v>253</v>
      </c>
      <c r="C358" s="66" t="s">
        <v>253</v>
      </c>
      <c r="D358" s="66" t="s">
        <v>199</v>
      </c>
      <c r="E358" s="66" t="s">
        <v>759</v>
      </c>
      <c r="F358" s="66" t="s">
        <v>255</v>
      </c>
      <c r="G358" s="66" t="s">
        <v>174</v>
      </c>
      <c r="H358" s="66" t="s">
        <v>979</v>
      </c>
      <c r="I358" s="66" t="s">
        <v>979</v>
      </c>
      <c r="J358" s="66"/>
      <c r="K358" s="66" t="s">
        <v>979</v>
      </c>
      <c r="L358" s="66" t="s">
        <v>979</v>
      </c>
      <c r="M358" s="66" t="s">
        <v>84</v>
      </c>
      <c r="N358" s="66" t="s">
        <v>71</v>
      </c>
      <c r="O358" s="66" t="s">
        <v>549</v>
      </c>
      <c r="P358" s="66"/>
      <c r="Q358" s="66" t="s">
        <v>114</v>
      </c>
      <c r="R358" s="66" t="s">
        <v>166</v>
      </c>
      <c r="S358" s="66" t="s">
        <v>256</v>
      </c>
      <c r="T358" s="32">
        <v>43678</v>
      </c>
      <c r="U358" s="21">
        <v>43861</v>
      </c>
      <c r="V358" s="66">
        <v>1.75095</v>
      </c>
      <c r="W358" s="66">
        <v>44.744489999999999</v>
      </c>
      <c r="X358" s="66" t="s">
        <v>186</v>
      </c>
      <c r="Y358" s="1">
        <v>900</v>
      </c>
      <c r="Z358" s="1">
        <v>900</v>
      </c>
      <c r="AA358" s="66">
        <v>150</v>
      </c>
      <c r="AB358" s="66">
        <v>134</v>
      </c>
      <c r="AC358" s="66">
        <v>168</v>
      </c>
      <c r="AD358" s="66">
        <v>265</v>
      </c>
      <c r="AE358" s="66">
        <v>333</v>
      </c>
      <c r="AF358" s="66" t="s">
        <v>192</v>
      </c>
      <c r="AG358" s="26" t="s">
        <v>550</v>
      </c>
      <c r="AH358" s="26" t="s">
        <v>202</v>
      </c>
      <c r="AI358" s="26" t="s">
        <v>201</v>
      </c>
      <c r="AJ358" s="16" t="s">
        <v>979</v>
      </c>
      <c r="AK358" s="16" t="s">
        <v>979</v>
      </c>
      <c r="AL358" s="16" t="s">
        <v>979</v>
      </c>
      <c r="AM358" s="16" t="s">
        <v>979</v>
      </c>
      <c r="AN358" s="66" t="s">
        <v>979</v>
      </c>
      <c r="AO358" s="26" t="str">
        <f t="shared" si="100"/>
        <v>AYUUB</v>
      </c>
      <c r="AP358" s="26" t="str">
        <f t="shared" si="101"/>
        <v>AYUUB</v>
      </c>
      <c r="AQ358" s="26" t="str">
        <f t="shared" si="102"/>
        <v>NFI KITS</v>
      </c>
      <c r="AR358" s="26" t="str">
        <f t="shared" si="103"/>
        <v>SHF</v>
      </c>
      <c r="AS358" s="64" t="str">
        <f>_xlfn.IFNA(VLOOKUP(TRIM(AF358),Lookups!$R$1:$S$14,2,0),"N/A")</f>
        <v>Drought</v>
      </c>
      <c r="AT358" s="29" t="str">
        <f t="shared" si="104"/>
        <v>Completed</v>
      </c>
      <c r="AU358" s="65" t="str">
        <f>IF(TRIM(X358)="", "N/A",VLOOKUP(TRIM(X358),Lookups!$V$1:$W$8,2,0))</f>
        <v>NIDP</v>
      </c>
      <c r="AV358" s="26" t="str">
        <f t="shared" si="105"/>
        <v>Rural</v>
      </c>
      <c r="AW358" s="26" t="str">
        <f t="shared" si="106"/>
        <v>In-Kind</v>
      </c>
      <c r="AX358" s="55" t="str">
        <f>IF(TRIM(M358)="","N/A",VLOOKUP(TRIM(M358),Table2[#All],2,0))</f>
        <v>Lower Shabelle</v>
      </c>
      <c r="AY358" s="55" t="str">
        <f>IF(TRIM(N358)="","N/A",VLOOKUP(TRIM(N358),Table4[#All],2,0))</f>
        <v>Marka</v>
      </c>
      <c r="AZ358" s="55" t="str">
        <f t="shared" si="107"/>
        <v>N/A</v>
      </c>
      <c r="BA358" s="32">
        <f t="shared" si="108"/>
        <v>43708</v>
      </c>
      <c r="BB358" s="32">
        <f t="shared" si="109"/>
        <v>43861</v>
      </c>
      <c r="BC358" s="31">
        <f t="shared" si="110"/>
        <v>2020</v>
      </c>
      <c r="BD358" s="33">
        <f t="shared" si="111"/>
        <v>44104</v>
      </c>
      <c r="BE358" s="30">
        <f t="shared" si="112"/>
        <v>900</v>
      </c>
      <c r="BF358" s="30">
        <f t="shared" si="113"/>
        <v>150</v>
      </c>
      <c r="BG358" s="30">
        <f t="shared" si="114"/>
        <v>168</v>
      </c>
      <c r="BH358" s="30">
        <f t="shared" si="115"/>
        <v>134</v>
      </c>
      <c r="BI358" s="30">
        <f t="shared" si="116"/>
        <v>333</v>
      </c>
      <c r="BJ358" s="30">
        <f t="shared" si="117"/>
        <v>333</v>
      </c>
      <c r="BK358" s="30">
        <v>2200000</v>
      </c>
      <c r="BL358" s="30">
        <v>1400000</v>
      </c>
      <c r="BM358" s="30" t="str">
        <f t="shared" si="118"/>
        <v>Yes</v>
      </c>
      <c r="BN358" s="30" t="str">
        <f t="shared" si="119"/>
        <v>No</v>
      </c>
      <c r="BO358" s="30">
        <v>2020</v>
      </c>
      <c r="BP358" s="30">
        <v>355</v>
      </c>
      <c r="BQ358" s="30" t="str">
        <f>VLOOKUP(AQ358,Table3[#All],2,FALSE)</f>
        <v>NFI</v>
      </c>
    </row>
    <row r="359" spans="1:69" ht="28.5" customHeight="1" x14ac:dyDescent="0.25">
      <c r="A359" s="66" t="s">
        <v>168</v>
      </c>
      <c r="B359" s="66" t="s">
        <v>253</v>
      </c>
      <c r="C359" s="66" t="s">
        <v>253</v>
      </c>
      <c r="D359" s="66" t="s">
        <v>183</v>
      </c>
      <c r="E359" s="66" t="s">
        <v>989</v>
      </c>
      <c r="F359" s="66" t="s">
        <v>219</v>
      </c>
      <c r="G359" s="66" t="s">
        <v>174</v>
      </c>
      <c r="H359" s="66" t="s">
        <v>979</v>
      </c>
      <c r="I359" s="66" t="s">
        <v>979</v>
      </c>
      <c r="J359" s="66"/>
      <c r="K359" s="66" t="s">
        <v>979</v>
      </c>
      <c r="L359" s="66" t="s">
        <v>979</v>
      </c>
      <c r="M359" s="66" t="s">
        <v>84</v>
      </c>
      <c r="N359" s="66" t="s">
        <v>71</v>
      </c>
      <c r="O359" s="66" t="s">
        <v>547</v>
      </c>
      <c r="P359" s="66"/>
      <c r="Q359" s="66" t="s">
        <v>114</v>
      </c>
      <c r="R359" s="66" t="s">
        <v>166</v>
      </c>
      <c r="S359" s="66" t="s">
        <v>256</v>
      </c>
      <c r="T359" s="32">
        <v>43678</v>
      </c>
      <c r="U359" s="21">
        <v>43861</v>
      </c>
      <c r="V359" s="66">
        <v>1.7543200000000001</v>
      </c>
      <c r="W359" s="66">
        <v>44.761470000000003</v>
      </c>
      <c r="X359" s="66" t="s">
        <v>186</v>
      </c>
      <c r="Y359" s="1">
        <v>900</v>
      </c>
      <c r="Z359" s="1">
        <v>900</v>
      </c>
      <c r="AA359" s="66">
        <v>150</v>
      </c>
      <c r="AB359" s="66">
        <v>134</v>
      </c>
      <c r="AC359" s="66">
        <v>168</v>
      </c>
      <c r="AD359" s="66">
        <v>265</v>
      </c>
      <c r="AE359" s="66">
        <v>333</v>
      </c>
      <c r="AF359" s="66" t="s">
        <v>192</v>
      </c>
      <c r="AG359" s="26" t="s">
        <v>548</v>
      </c>
      <c r="AH359" s="26" t="s">
        <v>202</v>
      </c>
      <c r="AI359" s="26" t="s">
        <v>201</v>
      </c>
      <c r="AJ359" s="16" t="s">
        <v>979</v>
      </c>
      <c r="AK359" s="16" t="s">
        <v>979</v>
      </c>
      <c r="AL359" s="16" t="s">
        <v>979</v>
      </c>
      <c r="AM359" s="16" t="s">
        <v>979</v>
      </c>
      <c r="AN359" s="66" t="s">
        <v>979</v>
      </c>
      <c r="AO359" s="26" t="str">
        <f t="shared" si="100"/>
        <v>AYUUB</v>
      </c>
      <c r="AP359" s="26" t="str">
        <f t="shared" si="101"/>
        <v>AYUUB</v>
      </c>
      <c r="AQ359" s="26" t="str">
        <f t="shared" si="102"/>
        <v>EMERGENCY SHELTER</v>
      </c>
      <c r="AR359" s="26" t="str">
        <f t="shared" si="103"/>
        <v>SHF</v>
      </c>
      <c r="AS359" s="64" t="str">
        <f>_xlfn.IFNA(VLOOKUP(TRIM(AF359),Lookups!$R$1:$S$14,2,0),"N/A")</f>
        <v>Drought</v>
      </c>
      <c r="AT359" s="29" t="str">
        <f t="shared" si="104"/>
        <v>Completed</v>
      </c>
      <c r="AU359" s="65" t="str">
        <f>IF(TRIM(X359)="", "N/A",VLOOKUP(TRIM(X359),Lookups!$V$1:$W$8,2,0))</f>
        <v>NIDP</v>
      </c>
      <c r="AV359" s="26" t="str">
        <f t="shared" si="105"/>
        <v>Rural</v>
      </c>
      <c r="AW359" s="26" t="str">
        <f t="shared" si="106"/>
        <v>In-Kind</v>
      </c>
      <c r="AX359" s="55" t="str">
        <f>IF(TRIM(M359)="","N/A",VLOOKUP(TRIM(M359),Table2[#All],2,0))</f>
        <v>Lower Shabelle</v>
      </c>
      <c r="AY359" s="55" t="str">
        <f>IF(TRIM(N359)="","N/A",VLOOKUP(TRIM(N359),Table4[#All],2,0))</f>
        <v>Marka</v>
      </c>
      <c r="AZ359" s="55" t="str">
        <f t="shared" si="107"/>
        <v>N/A</v>
      </c>
      <c r="BA359" s="32">
        <f t="shared" si="108"/>
        <v>43708</v>
      </c>
      <c r="BB359" s="32">
        <f t="shared" si="109"/>
        <v>43861</v>
      </c>
      <c r="BC359" s="31">
        <f t="shared" si="110"/>
        <v>2020</v>
      </c>
      <c r="BD359" s="33">
        <f t="shared" si="111"/>
        <v>44104</v>
      </c>
      <c r="BE359" s="30">
        <f t="shared" si="112"/>
        <v>900</v>
      </c>
      <c r="BF359" s="30">
        <f t="shared" si="113"/>
        <v>150</v>
      </c>
      <c r="BG359" s="30">
        <f t="shared" si="114"/>
        <v>168</v>
      </c>
      <c r="BH359" s="30">
        <f t="shared" si="115"/>
        <v>134</v>
      </c>
      <c r="BI359" s="30">
        <f t="shared" si="116"/>
        <v>333</v>
      </c>
      <c r="BJ359" s="30">
        <f t="shared" si="117"/>
        <v>333</v>
      </c>
      <c r="BK359" s="30">
        <v>2200000</v>
      </c>
      <c r="BL359" s="30">
        <v>1400000</v>
      </c>
      <c r="BM359" s="30" t="str">
        <f t="shared" si="118"/>
        <v>Yes</v>
      </c>
      <c r="BN359" s="30" t="str">
        <f t="shared" si="119"/>
        <v>No</v>
      </c>
      <c r="BO359" s="30">
        <v>2020</v>
      </c>
      <c r="BP359" s="30">
        <v>356</v>
      </c>
      <c r="BQ359" s="30" t="str">
        <f>VLOOKUP(AQ359,Table3[#All],2,FALSE)</f>
        <v>SHELTER</v>
      </c>
    </row>
    <row r="360" spans="1:69" ht="28.5" customHeight="1" x14ac:dyDescent="0.25">
      <c r="A360" s="66" t="s">
        <v>168</v>
      </c>
      <c r="B360" s="66" t="s">
        <v>253</v>
      </c>
      <c r="C360" s="66" t="s">
        <v>253</v>
      </c>
      <c r="D360" s="66" t="s">
        <v>199</v>
      </c>
      <c r="E360" s="66" t="s">
        <v>759</v>
      </c>
      <c r="F360" s="66" t="s">
        <v>219</v>
      </c>
      <c r="G360" s="66" t="s">
        <v>174</v>
      </c>
      <c r="H360" s="66" t="s">
        <v>979</v>
      </c>
      <c r="I360" s="66" t="s">
        <v>979</v>
      </c>
      <c r="J360" s="66"/>
      <c r="K360" s="66" t="s">
        <v>979</v>
      </c>
      <c r="L360" s="66" t="s">
        <v>979</v>
      </c>
      <c r="M360" s="66" t="s">
        <v>84</v>
      </c>
      <c r="N360" s="66" t="s">
        <v>71</v>
      </c>
      <c r="O360" s="66" t="s">
        <v>547</v>
      </c>
      <c r="P360" s="66"/>
      <c r="Q360" s="66" t="s">
        <v>114</v>
      </c>
      <c r="R360" s="66" t="s">
        <v>166</v>
      </c>
      <c r="S360" s="66" t="s">
        <v>256</v>
      </c>
      <c r="T360" s="32">
        <v>43678</v>
      </c>
      <c r="U360" s="21">
        <v>43861</v>
      </c>
      <c r="V360" s="66">
        <v>1.7543200000000001</v>
      </c>
      <c r="W360" s="66">
        <v>44.761470000000003</v>
      </c>
      <c r="X360" s="66" t="s">
        <v>186</v>
      </c>
      <c r="Y360" s="1">
        <v>900</v>
      </c>
      <c r="Z360" s="1">
        <v>900</v>
      </c>
      <c r="AA360" s="66">
        <v>150</v>
      </c>
      <c r="AB360" s="66">
        <v>134</v>
      </c>
      <c r="AC360" s="66">
        <v>168</v>
      </c>
      <c r="AD360" s="66">
        <v>265</v>
      </c>
      <c r="AE360" s="66">
        <v>333</v>
      </c>
      <c r="AF360" s="66" t="s">
        <v>192</v>
      </c>
      <c r="AG360" s="26" t="s">
        <v>548</v>
      </c>
      <c r="AH360" s="26" t="s">
        <v>202</v>
      </c>
      <c r="AI360" s="26" t="s">
        <v>201</v>
      </c>
      <c r="AJ360" s="16" t="s">
        <v>979</v>
      </c>
      <c r="AK360" s="16" t="s">
        <v>979</v>
      </c>
      <c r="AL360" s="16" t="s">
        <v>979</v>
      </c>
      <c r="AM360" s="16" t="s">
        <v>979</v>
      </c>
      <c r="AN360" s="66" t="s">
        <v>979</v>
      </c>
      <c r="AO360" s="26" t="str">
        <f t="shared" si="100"/>
        <v>AYUUB</v>
      </c>
      <c r="AP360" s="26" t="str">
        <f t="shared" si="101"/>
        <v>AYUUB</v>
      </c>
      <c r="AQ360" s="26" t="str">
        <f t="shared" si="102"/>
        <v>NFI KITS</v>
      </c>
      <c r="AR360" s="26" t="str">
        <f t="shared" si="103"/>
        <v>SHF</v>
      </c>
      <c r="AS360" s="64" t="str">
        <f>_xlfn.IFNA(VLOOKUP(TRIM(AF360),Lookups!$R$1:$S$14,2,0),"N/A")</f>
        <v>Drought</v>
      </c>
      <c r="AT360" s="29" t="str">
        <f t="shared" si="104"/>
        <v>Completed</v>
      </c>
      <c r="AU360" s="65" t="str">
        <f>IF(TRIM(X360)="", "N/A",VLOOKUP(TRIM(X360),Lookups!$V$1:$W$8,2,0))</f>
        <v>NIDP</v>
      </c>
      <c r="AV360" s="26" t="str">
        <f t="shared" si="105"/>
        <v>Rural</v>
      </c>
      <c r="AW360" s="26" t="str">
        <f t="shared" si="106"/>
        <v>In-Kind</v>
      </c>
      <c r="AX360" s="55" t="str">
        <f>IF(TRIM(M360)="","N/A",VLOOKUP(TRIM(M360),Table2[#All],2,0))</f>
        <v>Lower Shabelle</v>
      </c>
      <c r="AY360" s="55" t="str">
        <f>IF(TRIM(N360)="","N/A",VLOOKUP(TRIM(N360),Table4[#All],2,0))</f>
        <v>Marka</v>
      </c>
      <c r="AZ360" s="55" t="str">
        <f t="shared" si="107"/>
        <v>N/A</v>
      </c>
      <c r="BA360" s="32">
        <f t="shared" si="108"/>
        <v>43708</v>
      </c>
      <c r="BB360" s="32">
        <f t="shared" si="109"/>
        <v>43861</v>
      </c>
      <c r="BC360" s="31">
        <f t="shared" si="110"/>
        <v>2020</v>
      </c>
      <c r="BD360" s="33">
        <f t="shared" si="111"/>
        <v>44104</v>
      </c>
      <c r="BE360" s="30">
        <f t="shared" si="112"/>
        <v>900</v>
      </c>
      <c r="BF360" s="30">
        <f t="shared" si="113"/>
        <v>150</v>
      </c>
      <c r="BG360" s="30">
        <f t="shared" si="114"/>
        <v>168</v>
      </c>
      <c r="BH360" s="30">
        <f t="shared" si="115"/>
        <v>134</v>
      </c>
      <c r="BI360" s="30">
        <f t="shared" si="116"/>
        <v>333</v>
      </c>
      <c r="BJ360" s="30">
        <f t="shared" si="117"/>
        <v>333</v>
      </c>
      <c r="BK360" s="30">
        <v>2200000</v>
      </c>
      <c r="BL360" s="30">
        <v>1400000</v>
      </c>
      <c r="BM360" s="30" t="str">
        <f t="shared" si="118"/>
        <v>Yes</v>
      </c>
      <c r="BN360" s="30" t="str">
        <f t="shared" si="119"/>
        <v>No</v>
      </c>
      <c r="BO360" s="30">
        <v>2020</v>
      </c>
      <c r="BP360" s="30">
        <v>357</v>
      </c>
      <c r="BQ360" s="30" t="str">
        <f>VLOOKUP(AQ360,Table3[#All],2,FALSE)</f>
        <v>NFI</v>
      </c>
    </row>
    <row r="361" spans="1:69" ht="28.5" customHeight="1" x14ac:dyDescent="0.25">
      <c r="A361" s="66" t="s">
        <v>168</v>
      </c>
      <c r="B361" s="66" t="s">
        <v>204</v>
      </c>
      <c r="C361" s="66" t="s">
        <v>253</v>
      </c>
      <c r="D361" s="66" t="s">
        <v>182</v>
      </c>
      <c r="E361" s="66" t="s">
        <v>696</v>
      </c>
      <c r="F361" s="66" t="s">
        <v>207</v>
      </c>
      <c r="G361" s="66" t="s">
        <v>174</v>
      </c>
      <c r="H361" s="66" t="s">
        <v>979</v>
      </c>
      <c r="I361" s="66" t="s">
        <v>979</v>
      </c>
      <c r="J361" s="66"/>
      <c r="K361" s="66" t="s">
        <v>979</v>
      </c>
      <c r="L361" s="66" t="s">
        <v>979</v>
      </c>
      <c r="M361" s="66" t="s">
        <v>84</v>
      </c>
      <c r="N361" s="66" t="s">
        <v>85</v>
      </c>
      <c r="O361" s="66" t="s">
        <v>695</v>
      </c>
      <c r="P361" s="66"/>
      <c r="Q361" s="66" t="s">
        <v>114</v>
      </c>
      <c r="R361" s="66" t="s">
        <v>166</v>
      </c>
      <c r="S361" s="66" t="s">
        <v>203</v>
      </c>
      <c r="T361" s="32">
        <v>43770</v>
      </c>
      <c r="U361" s="21">
        <v>43861</v>
      </c>
      <c r="V361" s="66">
        <v>2.1415799999999998</v>
      </c>
      <c r="W361" s="66">
        <v>45.118698000000002</v>
      </c>
      <c r="X361" s="66" t="s">
        <v>186</v>
      </c>
      <c r="Y361" s="1">
        <v>3000</v>
      </c>
      <c r="Z361" s="1">
        <v>3000</v>
      </c>
      <c r="AA361" s="66">
        <v>500</v>
      </c>
      <c r="AB361" s="66">
        <v>452</v>
      </c>
      <c r="AC361" s="66">
        <v>548</v>
      </c>
      <c r="AD361" s="66">
        <v>904</v>
      </c>
      <c r="AE361" s="66">
        <v>1096</v>
      </c>
      <c r="AF361" s="66" t="s">
        <v>191</v>
      </c>
      <c r="AG361" s="26" t="s">
        <v>760</v>
      </c>
      <c r="AH361" s="26" t="s">
        <v>201</v>
      </c>
      <c r="AI361" s="26" t="s">
        <v>201</v>
      </c>
      <c r="AJ361" s="16" t="s">
        <v>979</v>
      </c>
      <c r="AK361" s="16" t="s">
        <v>979</v>
      </c>
      <c r="AL361" s="16" t="s">
        <v>979</v>
      </c>
      <c r="AM361" s="16" t="s">
        <v>979</v>
      </c>
      <c r="AN361" s="66" t="s">
        <v>979</v>
      </c>
      <c r="AO361" s="26" t="str">
        <f t="shared" si="100"/>
        <v>UNHCR</v>
      </c>
      <c r="AP361" s="26" t="str">
        <f t="shared" si="101"/>
        <v>AYUUB</v>
      </c>
      <c r="AQ361" s="26" t="str">
        <f t="shared" si="102"/>
        <v>NFI NON KITS</v>
      </c>
      <c r="AR361" s="26" t="str">
        <f t="shared" si="103"/>
        <v>Unknown</v>
      </c>
      <c r="AS361" s="64" t="str">
        <f>_xlfn.IFNA(VLOOKUP(TRIM(AF361),Lookups!$R$1:$S$14,2,0),"N/A")</f>
        <v>Flood</v>
      </c>
      <c r="AT361" s="29" t="str">
        <f t="shared" si="104"/>
        <v>Completed</v>
      </c>
      <c r="AU361" s="65" t="str">
        <f>IF(TRIM(X361)="", "N/A",VLOOKUP(TRIM(X361),Lookups!$V$1:$W$8,2,0))</f>
        <v>NIDP</v>
      </c>
      <c r="AV361" s="26" t="str">
        <f t="shared" si="105"/>
        <v>Rural</v>
      </c>
      <c r="AW361" s="26" t="str">
        <f t="shared" si="106"/>
        <v>In-Kind</v>
      </c>
      <c r="AX361" s="55" t="str">
        <f>IF(TRIM(M361)="","N/A",VLOOKUP(TRIM(M361),Table2[#All],2,0))</f>
        <v>Lower Shabelle</v>
      </c>
      <c r="AY361" s="55" t="str">
        <f>IF(TRIM(N361)="","N/A",VLOOKUP(TRIM(N361),Table4[#All],2,0))</f>
        <v>Afgooye</v>
      </c>
      <c r="AZ361" s="55" t="str">
        <f t="shared" si="107"/>
        <v>N/A</v>
      </c>
      <c r="BA361" s="32">
        <f t="shared" si="108"/>
        <v>43799</v>
      </c>
      <c r="BB361" s="32">
        <f t="shared" si="109"/>
        <v>43861</v>
      </c>
      <c r="BC361" s="31">
        <f t="shared" si="110"/>
        <v>2020</v>
      </c>
      <c r="BD361" s="33">
        <f t="shared" si="111"/>
        <v>44104</v>
      </c>
      <c r="BE361" s="30">
        <f t="shared" si="112"/>
        <v>3000</v>
      </c>
      <c r="BF361" s="30">
        <f t="shared" si="113"/>
        <v>500</v>
      </c>
      <c r="BG361" s="30">
        <f t="shared" si="114"/>
        <v>548</v>
      </c>
      <c r="BH361" s="30">
        <f t="shared" si="115"/>
        <v>452</v>
      </c>
      <c r="BI361" s="30">
        <f t="shared" si="116"/>
        <v>1096</v>
      </c>
      <c r="BJ361" s="30">
        <f t="shared" si="117"/>
        <v>1096</v>
      </c>
      <c r="BK361" s="30">
        <v>2200000</v>
      </c>
      <c r="BL361" s="30">
        <v>1400000</v>
      </c>
      <c r="BM361" s="30" t="str">
        <f t="shared" si="118"/>
        <v>No</v>
      </c>
      <c r="BN361" s="30" t="str">
        <f t="shared" si="119"/>
        <v>No</v>
      </c>
      <c r="BO361" s="30">
        <v>2020</v>
      </c>
      <c r="BP361" s="30">
        <v>358</v>
      </c>
      <c r="BQ361" s="30" t="str">
        <f>VLOOKUP(AQ361,Table3[#All],2,FALSE)</f>
        <v>NFI</v>
      </c>
    </row>
    <row r="362" spans="1:69" ht="28.5" customHeight="1" x14ac:dyDescent="0.25">
      <c r="A362" s="66" t="s">
        <v>168</v>
      </c>
      <c r="B362" s="66" t="s">
        <v>253</v>
      </c>
      <c r="C362" s="66" t="s">
        <v>253</v>
      </c>
      <c r="D362" s="66" t="s">
        <v>199</v>
      </c>
      <c r="E362" s="66" t="s">
        <v>759</v>
      </c>
      <c r="F362" s="66" t="s">
        <v>255</v>
      </c>
      <c r="G362" s="66" t="s">
        <v>174</v>
      </c>
      <c r="H362" s="66" t="s">
        <v>979</v>
      </c>
      <c r="I362" s="66" t="s">
        <v>979</v>
      </c>
      <c r="J362" s="66"/>
      <c r="K362" s="66" t="s">
        <v>979</v>
      </c>
      <c r="L362" s="66" t="s">
        <v>979</v>
      </c>
      <c r="M362" s="66" t="s">
        <v>84</v>
      </c>
      <c r="N362" s="66" t="s">
        <v>71</v>
      </c>
      <c r="O362" s="66" t="s">
        <v>544</v>
      </c>
      <c r="P362" s="66"/>
      <c r="Q362" s="66" t="s">
        <v>114</v>
      </c>
      <c r="R362" s="66" t="s">
        <v>166</v>
      </c>
      <c r="S362" s="66" t="s">
        <v>256</v>
      </c>
      <c r="T362" s="32">
        <v>43678</v>
      </c>
      <c r="U362" s="21">
        <v>43861</v>
      </c>
      <c r="V362" s="66">
        <v>1.71305</v>
      </c>
      <c r="W362" s="66">
        <v>44.76388</v>
      </c>
      <c r="X362" s="66" t="s">
        <v>186</v>
      </c>
      <c r="Y362" s="1">
        <v>900</v>
      </c>
      <c r="Z362" s="1">
        <v>900</v>
      </c>
      <c r="AA362" s="66">
        <v>150</v>
      </c>
      <c r="AB362" s="66">
        <v>134</v>
      </c>
      <c r="AC362" s="66">
        <v>168</v>
      </c>
      <c r="AD362" s="66">
        <v>265</v>
      </c>
      <c r="AE362" s="66">
        <v>333</v>
      </c>
      <c r="AF362" s="66" t="s">
        <v>192</v>
      </c>
      <c r="AG362" s="26" t="s">
        <v>546</v>
      </c>
      <c r="AH362" s="26" t="s">
        <v>202</v>
      </c>
      <c r="AJ362" s="16" t="s">
        <v>979</v>
      </c>
      <c r="AK362" s="16" t="s">
        <v>979</v>
      </c>
      <c r="AL362" s="16" t="s">
        <v>979</v>
      </c>
      <c r="AM362" s="16" t="s">
        <v>979</v>
      </c>
      <c r="AN362" s="66" t="s">
        <v>979</v>
      </c>
      <c r="AO362" s="26" t="str">
        <f t="shared" si="100"/>
        <v>AYUUB</v>
      </c>
      <c r="AP362" s="26" t="str">
        <f t="shared" si="101"/>
        <v>AYUUB</v>
      </c>
      <c r="AQ362" s="26" t="str">
        <f t="shared" si="102"/>
        <v>NFI KITS</v>
      </c>
      <c r="AR362" s="26" t="str">
        <f t="shared" si="103"/>
        <v>SHF</v>
      </c>
      <c r="AS362" s="64" t="str">
        <f>_xlfn.IFNA(VLOOKUP(TRIM(AF362),Lookups!$R$1:$S$14,2,0),"N/A")</f>
        <v>Drought</v>
      </c>
      <c r="AT362" s="29" t="str">
        <f t="shared" si="104"/>
        <v>Completed</v>
      </c>
      <c r="AU362" s="65" t="str">
        <f>IF(TRIM(X362)="", "N/A",VLOOKUP(TRIM(X362),Lookups!$V$1:$W$8,2,0))</f>
        <v>NIDP</v>
      </c>
      <c r="AV362" s="26" t="str">
        <f t="shared" si="105"/>
        <v>Rural</v>
      </c>
      <c r="AW362" s="26" t="str">
        <f t="shared" si="106"/>
        <v>In-Kind</v>
      </c>
      <c r="AX362" s="55" t="str">
        <f>IF(TRIM(M362)="","N/A",VLOOKUP(TRIM(M362),Table2[#All],2,0))</f>
        <v>Lower Shabelle</v>
      </c>
      <c r="AY362" s="55" t="str">
        <f>IF(TRIM(N362)="","N/A",VLOOKUP(TRIM(N362),Table4[#All],2,0))</f>
        <v>Marka</v>
      </c>
      <c r="AZ362" s="55" t="str">
        <f t="shared" si="107"/>
        <v>N/A</v>
      </c>
      <c r="BA362" s="32">
        <f t="shared" si="108"/>
        <v>43708</v>
      </c>
      <c r="BB362" s="32">
        <f t="shared" si="109"/>
        <v>43861</v>
      </c>
      <c r="BC362" s="31">
        <f t="shared" si="110"/>
        <v>2020</v>
      </c>
      <c r="BD362" s="33">
        <f t="shared" si="111"/>
        <v>44104</v>
      </c>
      <c r="BE362" s="30">
        <f t="shared" si="112"/>
        <v>900</v>
      </c>
      <c r="BF362" s="30">
        <f t="shared" si="113"/>
        <v>150</v>
      </c>
      <c r="BG362" s="30">
        <f t="shared" si="114"/>
        <v>168</v>
      </c>
      <c r="BH362" s="30">
        <f t="shared" si="115"/>
        <v>134</v>
      </c>
      <c r="BI362" s="30">
        <f t="shared" si="116"/>
        <v>333</v>
      </c>
      <c r="BJ362" s="30">
        <f t="shared" si="117"/>
        <v>333</v>
      </c>
      <c r="BK362" s="30">
        <v>2200000</v>
      </c>
      <c r="BL362" s="30">
        <v>1400000</v>
      </c>
      <c r="BM362" s="30" t="str">
        <f t="shared" si="118"/>
        <v>Yes</v>
      </c>
      <c r="BN362" s="30" t="str">
        <f t="shared" si="119"/>
        <v>Unk</v>
      </c>
      <c r="BO362" s="30">
        <v>2020</v>
      </c>
      <c r="BP362" s="30">
        <v>359</v>
      </c>
      <c r="BQ362" s="30" t="str">
        <f>VLOOKUP(AQ362,Table3[#All],2,FALSE)</f>
        <v>NFI</v>
      </c>
    </row>
    <row r="363" spans="1:69" ht="28.5" customHeight="1" x14ac:dyDescent="0.25">
      <c r="A363" s="66" t="s">
        <v>168</v>
      </c>
      <c r="B363" s="66" t="s">
        <v>253</v>
      </c>
      <c r="C363" s="66" t="s">
        <v>253</v>
      </c>
      <c r="D363" s="66" t="s">
        <v>183</v>
      </c>
      <c r="E363" s="66" t="s">
        <v>989</v>
      </c>
      <c r="F363" s="66" t="s">
        <v>255</v>
      </c>
      <c r="G363" s="66" t="s">
        <v>174</v>
      </c>
      <c r="H363" s="66" t="s">
        <v>979</v>
      </c>
      <c r="I363" s="66" t="s">
        <v>979</v>
      </c>
      <c r="J363" s="66"/>
      <c r="K363" s="66" t="s">
        <v>979</v>
      </c>
      <c r="L363" s="66" t="s">
        <v>979</v>
      </c>
      <c r="M363" s="66" t="s">
        <v>84</v>
      </c>
      <c r="N363" s="66" t="s">
        <v>71</v>
      </c>
      <c r="O363" s="66" t="s">
        <v>544</v>
      </c>
      <c r="P363" s="66"/>
      <c r="Q363" s="66" t="s">
        <v>114</v>
      </c>
      <c r="R363" s="66" t="s">
        <v>166</v>
      </c>
      <c r="S363" s="66" t="s">
        <v>256</v>
      </c>
      <c r="T363" s="32">
        <v>43678</v>
      </c>
      <c r="U363" s="21">
        <v>43861</v>
      </c>
      <c r="V363" s="66">
        <v>1.71305</v>
      </c>
      <c r="W363" s="66">
        <v>44.76388</v>
      </c>
      <c r="X363" s="66" t="s">
        <v>186</v>
      </c>
      <c r="Y363" s="1">
        <v>900</v>
      </c>
      <c r="Z363" s="1">
        <v>900</v>
      </c>
      <c r="AA363" s="66">
        <v>150</v>
      </c>
      <c r="AB363" s="66">
        <v>134</v>
      </c>
      <c r="AC363" s="66">
        <v>168</v>
      </c>
      <c r="AD363" s="66">
        <v>265</v>
      </c>
      <c r="AE363" s="66">
        <v>333</v>
      </c>
      <c r="AF363" s="66" t="s">
        <v>192</v>
      </c>
      <c r="AG363" s="26" t="s">
        <v>546</v>
      </c>
      <c r="AH363" s="26" t="s">
        <v>202</v>
      </c>
      <c r="AJ363" s="16" t="s">
        <v>979</v>
      </c>
      <c r="AK363" s="16" t="s">
        <v>979</v>
      </c>
      <c r="AL363" s="16" t="s">
        <v>979</v>
      </c>
      <c r="AM363" s="16" t="s">
        <v>979</v>
      </c>
      <c r="AN363" s="66" t="s">
        <v>979</v>
      </c>
      <c r="AO363" s="26" t="str">
        <f t="shared" si="100"/>
        <v>AYUUB</v>
      </c>
      <c r="AP363" s="26" t="str">
        <f t="shared" si="101"/>
        <v>AYUUB</v>
      </c>
      <c r="AQ363" s="26" t="str">
        <f t="shared" si="102"/>
        <v>EMERGENCY SHELTER</v>
      </c>
      <c r="AR363" s="26" t="str">
        <f t="shared" si="103"/>
        <v>SHF</v>
      </c>
      <c r="AS363" s="64" t="str">
        <f>_xlfn.IFNA(VLOOKUP(TRIM(AF363),Lookups!$R$1:$S$14,2,0),"N/A")</f>
        <v>Drought</v>
      </c>
      <c r="AT363" s="29" t="str">
        <f t="shared" si="104"/>
        <v>Completed</v>
      </c>
      <c r="AU363" s="65" t="str">
        <f>IF(TRIM(X363)="", "N/A",VLOOKUP(TRIM(X363),Lookups!$V$1:$W$8,2,0))</f>
        <v>NIDP</v>
      </c>
      <c r="AV363" s="26" t="str">
        <f t="shared" si="105"/>
        <v>Rural</v>
      </c>
      <c r="AW363" s="26" t="str">
        <f t="shared" si="106"/>
        <v>In-Kind</v>
      </c>
      <c r="AX363" s="55" t="str">
        <f>IF(TRIM(M363)="","N/A",VLOOKUP(TRIM(M363),Table2[#All],2,0))</f>
        <v>Lower Shabelle</v>
      </c>
      <c r="AY363" s="55" t="str">
        <f>IF(TRIM(N363)="","N/A",VLOOKUP(TRIM(N363),Table4[#All],2,0))</f>
        <v>Marka</v>
      </c>
      <c r="AZ363" s="55" t="str">
        <f t="shared" si="107"/>
        <v>N/A</v>
      </c>
      <c r="BA363" s="32">
        <f t="shared" si="108"/>
        <v>43708</v>
      </c>
      <c r="BB363" s="32">
        <f t="shared" si="109"/>
        <v>43861</v>
      </c>
      <c r="BC363" s="31">
        <f t="shared" si="110"/>
        <v>2020</v>
      </c>
      <c r="BD363" s="33">
        <f t="shared" si="111"/>
        <v>44104</v>
      </c>
      <c r="BE363" s="30">
        <f t="shared" si="112"/>
        <v>900</v>
      </c>
      <c r="BF363" s="30">
        <f t="shared" si="113"/>
        <v>150</v>
      </c>
      <c r="BG363" s="30">
        <f t="shared" si="114"/>
        <v>168</v>
      </c>
      <c r="BH363" s="30">
        <f t="shared" si="115"/>
        <v>134</v>
      </c>
      <c r="BI363" s="30">
        <f t="shared" si="116"/>
        <v>333</v>
      </c>
      <c r="BJ363" s="30">
        <f t="shared" si="117"/>
        <v>333</v>
      </c>
      <c r="BK363" s="30">
        <v>2200000</v>
      </c>
      <c r="BL363" s="30">
        <v>1400000</v>
      </c>
      <c r="BM363" s="30" t="str">
        <f t="shared" si="118"/>
        <v>Yes</v>
      </c>
      <c r="BN363" s="30" t="str">
        <f t="shared" si="119"/>
        <v>Unk</v>
      </c>
      <c r="BO363" s="30">
        <v>2020</v>
      </c>
      <c r="BP363" s="30">
        <v>360</v>
      </c>
      <c r="BQ363" s="30" t="str">
        <f>VLOOKUP(AQ363,Table3[#All],2,FALSE)</f>
        <v>SHELTER</v>
      </c>
    </row>
    <row r="364" spans="1:69" ht="28.5" customHeight="1" x14ac:dyDescent="0.25">
      <c r="A364" s="66" t="s">
        <v>168</v>
      </c>
      <c r="B364" s="66" t="s">
        <v>281</v>
      </c>
      <c r="C364" s="66" t="s">
        <v>281</v>
      </c>
      <c r="D364" s="66" t="s">
        <v>199</v>
      </c>
      <c r="E364" s="66" t="s">
        <v>899</v>
      </c>
      <c r="F364" s="66" t="s">
        <v>219</v>
      </c>
      <c r="G364" s="66" t="s">
        <v>174</v>
      </c>
      <c r="H364" s="66" t="s">
        <v>979</v>
      </c>
      <c r="I364" s="66" t="s">
        <v>979</v>
      </c>
      <c r="J364" s="66"/>
      <c r="K364" s="66" t="s">
        <v>979</v>
      </c>
      <c r="L364" s="66" t="s">
        <v>979</v>
      </c>
      <c r="M364" s="66" t="s">
        <v>88</v>
      </c>
      <c r="N364" s="66" t="s">
        <v>66</v>
      </c>
      <c r="O364" s="66" t="s">
        <v>61</v>
      </c>
      <c r="P364" s="66"/>
      <c r="Q364" s="66" t="s">
        <v>176</v>
      </c>
      <c r="R364" s="66" t="s">
        <v>166</v>
      </c>
      <c r="S364" s="66" t="s">
        <v>721</v>
      </c>
      <c r="T364" s="32">
        <v>43800</v>
      </c>
      <c r="U364" s="21">
        <v>44104</v>
      </c>
      <c r="V364" s="66">
        <v>4.7359840000000002</v>
      </c>
      <c r="W364" s="66">
        <v>45.204267999999999</v>
      </c>
      <c r="X364" s="66" t="s">
        <v>186</v>
      </c>
      <c r="Y364" s="1">
        <v>3270</v>
      </c>
      <c r="Z364" s="1">
        <v>3270</v>
      </c>
      <c r="AA364" s="66">
        <v>545</v>
      </c>
      <c r="AB364" s="66">
        <v>488</v>
      </c>
      <c r="AC364" s="66">
        <v>491</v>
      </c>
      <c r="AD364" s="66">
        <v>1143</v>
      </c>
      <c r="AE364" s="66">
        <v>1148</v>
      </c>
      <c r="AF364" s="66" t="s">
        <v>191</v>
      </c>
      <c r="AG364" s="26" t="s">
        <v>949</v>
      </c>
      <c r="AJ364" s="16" t="s">
        <v>979</v>
      </c>
      <c r="AK364" s="16" t="s">
        <v>979</v>
      </c>
      <c r="AL364" s="16" t="s">
        <v>979</v>
      </c>
      <c r="AM364" s="16" t="s">
        <v>979</v>
      </c>
      <c r="AN364" s="66" t="s">
        <v>979</v>
      </c>
      <c r="AO364" s="26" t="str">
        <f t="shared" si="100"/>
        <v>DRC</v>
      </c>
      <c r="AP364" s="26" t="str">
        <f t="shared" si="101"/>
        <v>DRC</v>
      </c>
      <c r="AQ364" s="26" t="str">
        <f t="shared" si="102"/>
        <v>NFI KITS</v>
      </c>
      <c r="AR364" s="26" t="str">
        <f t="shared" si="103"/>
        <v>SHF</v>
      </c>
      <c r="AS364" s="64" t="str">
        <f>_xlfn.IFNA(VLOOKUP(TRIM(AF364),Lookups!$R$1:$S$14,2,0),"N/A")</f>
        <v>Flood</v>
      </c>
      <c r="AT364" s="29" t="str">
        <f t="shared" si="104"/>
        <v>Completed</v>
      </c>
      <c r="AU364" s="65" t="str">
        <f>IF(TRIM(X364)="", "N/A",VLOOKUP(TRIM(X364),Lookups!$V$1:$W$8,2,0))</f>
        <v>NIDP</v>
      </c>
      <c r="AV364" s="26" t="str">
        <f t="shared" si="105"/>
        <v>Urban</v>
      </c>
      <c r="AW364" s="26" t="str">
        <f t="shared" si="106"/>
        <v>In-Kind</v>
      </c>
      <c r="AX364" s="55" t="str">
        <f>IF(TRIM(M364)="","N/A",VLOOKUP(TRIM(M364),Table2[#All],2,0))</f>
        <v>Hiraan</v>
      </c>
      <c r="AY364" s="55" t="str">
        <f>IF(TRIM(N364)="","N/A",VLOOKUP(TRIM(N364),Table4[#All],2,0))</f>
        <v>Belet Weyne</v>
      </c>
      <c r="AZ364" s="55" t="str">
        <f t="shared" si="107"/>
        <v>N/A</v>
      </c>
      <c r="BA364" s="32">
        <f t="shared" si="108"/>
        <v>43830</v>
      </c>
      <c r="BB364" s="32">
        <f t="shared" si="109"/>
        <v>44104</v>
      </c>
      <c r="BC364" s="31">
        <f t="shared" si="110"/>
        <v>2020</v>
      </c>
      <c r="BD364" s="33">
        <f t="shared" si="111"/>
        <v>44104</v>
      </c>
      <c r="BE364" s="30">
        <f t="shared" si="112"/>
        <v>3270</v>
      </c>
      <c r="BF364" s="30">
        <f t="shared" si="113"/>
        <v>545</v>
      </c>
      <c r="BG364" s="30">
        <f t="shared" si="114"/>
        <v>491</v>
      </c>
      <c r="BH364" s="30">
        <f t="shared" si="115"/>
        <v>488</v>
      </c>
      <c r="BI364" s="30">
        <f t="shared" si="116"/>
        <v>1148</v>
      </c>
      <c r="BJ364" s="30">
        <f t="shared" si="117"/>
        <v>1148</v>
      </c>
      <c r="BK364" s="30">
        <v>2200000</v>
      </c>
      <c r="BL364" s="30">
        <v>1400000</v>
      </c>
      <c r="BM364" s="30" t="str">
        <f t="shared" si="118"/>
        <v>Unk</v>
      </c>
      <c r="BN364" s="30" t="str">
        <f t="shared" si="119"/>
        <v>Unk</v>
      </c>
      <c r="BO364" s="30">
        <v>2020</v>
      </c>
      <c r="BP364" s="30">
        <v>361</v>
      </c>
      <c r="BQ364" s="30" t="str">
        <f>VLOOKUP(AQ364,Table3[#All],2,FALSE)</f>
        <v>NFI</v>
      </c>
    </row>
    <row r="365" spans="1:69" ht="28.5" customHeight="1" x14ac:dyDescent="0.25">
      <c r="A365" s="66" t="s">
        <v>168</v>
      </c>
      <c r="B365" s="66" t="s">
        <v>204</v>
      </c>
      <c r="C365" s="66" t="s">
        <v>281</v>
      </c>
      <c r="D365" s="66" t="s">
        <v>199</v>
      </c>
      <c r="E365" s="66" t="s">
        <v>799</v>
      </c>
      <c r="F365" s="66" t="s">
        <v>207</v>
      </c>
      <c r="G365" s="66" t="s">
        <v>174</v>
      </c>
      <c r="H365" s="66" t="s">
        <v>979</v>
      </c>
      <c r="I365" s="66" t="s">
        <v>979</v>
      </c>
      <c r="J365" s="66"/>
      <c r="K365" s="66" t="s">
        <v>979</v>
      </c>
      <c r="L365" s="66" t="s">
        <v>979</v>
      </c>
      <c r="M365" s="66" t="s">
        <v>56</v>
      </c>
      <c r="N365" s="66" t="s">
        <v>126</v>
      </c>
      <c r="O365" s="66" t="s">
        <v>28</v>
      </c>
      <c r="P365" s="66"/>
      <c r="Q365" s="66" t="s">
        <v>177</v>
      </c>
      <c r="R365" s="66" t="s">
        <v>166</v>
      </c>
      <c r="S365" s="66" t="s">
        <v>208</v>
      </c>
      <c r="T365" s="32">
        <v>43891</v>
      </c>
      <c r="U365" s="21">
        <v>43951</v>
      </c>
      <c r="V365" s="66">
        <v>4.1635799999999996</v>
      </c>
      <c r="W365" s="66">
        <v>42.076169999999998</v>
      </c>
      <c r="X365" s="66" t="s">
        <v>186</v>
      </c>
      <c r="Y365" s="1">
        <v>6000</v>
      </c>
      <c r="Z365" s="1">
        <v>6000</v>
      </c>
      <c r="AA365" s="66">
        <v>1000</v>
      </c>
      <c r="AB365" s="66">
        <v>1060</v>
      </c>
      <c r="AC365" s="66">
        <v>1200</v>
      </c>
      <c r="AD365" s="66">
        <v>1754</v>
      </c>
      <c r="AE365" s="66">
        <v>1986</v>
      </c>
      <c r="AF365" s="66" t="s">
        <v>191</v>
      </c>
      <c r="AG365" s="26" t="s">
        <v>979</v>
      </c>
      <c r="AJ365" s="16" t="s">
        <v>979</v>
      </c>
      <c r="AK365" s="16" t="s">
        <v>979</v>
      </c>
      <c r="AL365" s="16" t="s">
        <v>979</v>
      </c>
      <c r="AM365" s="16" t="s">
        <v>979</v>
      </c>
      <c r="AN365" s="66" t="s">
        <v>979</v>
      </c>
      <c r="AO365" s="26" t="str">
        <f t="shared" si="100"/>
        <v>UNHCR</v>
      </c>
      <c r="AP365" s="26" t="str">
        <f t="shared" si="101"/>
        <v>DRC</v>
      </c>
      <c r="AQ365" s="26" t="str">
        <f t="shared" si="102"/>
        <v>NFI KITS</v>
      </c>
      <c r="AR365" s="26" t="str">
        <f t="shared" si="103"/>
        <v>Unknown</v>
      </c>
      <c r="AS365" s="64" t="str">
        <f>_xlfn.IFNA(VLOOKUP(TRIM(AF365),Lookups!$R$1:$S$14,2,0),"N/A")</f>
        <v>Flood</v>
      </c>
      <c r="AT365" s="29" t="str">
        <f t="shared" si="104"/>
        <v>Completed</v>
      </c>
      <c r="AU365" s="65" t="str">
        <f>IF(TRIM(X365)="", "N/A",VLOOKUP(TRIM(X365),Lookups!$V$1:$W$8,2,0))</f>
        <v>NIDP</v>
      </c>
      <c r="AV365" s="26" t="str">
        <f t="shared" si="105"/>
        <v>Mixed</v>
      </c>
      <c r="AW365" s="26" t="str">
        <f t="shared" si="106"/>
        <v>In-Kind</v>
      </c>
      <c r="AX365" s="55" t="str">
        <f>IF(TRIM(M365)="","N/A",VLOOKUP(TRIM(M365),Table2[#All],2,0))</f>
        <v>Gedo</v>
      </c>
      <c r="AY365" s="55" t="str">
        <f>IF(TRIM(N365)="","N/A",VLOOKUP(TRIM(N365),Table4[#All],2,0))</f>
        <v>Doolow</v>
      </c>
      <c r="AZ365" s="55" t="str">
        <f t="shared" si="107"/>
        <v>N/A</v>
      </c>
      <c r="BA365" s="32">
        <f t="shared" si="108"/>
        <v>43921</v>
      </c>
      <c r="BB365" s="32">
        <f t="shared" si="109"/>
        <v>43951</v>
      </c>
      <c r="BC365" s="31">
        <f t="shared" si="110"/>
        <v>2020</v>
      </c>
      <c r="BD365" s="33">
        <f t="shared" si="111"/>
        <v>44104</v>
      </c>
      <c r="BE365" s="30">
        <f t="shared" si="112"/>
        <v>6000</v>
      </c>
      <c r="BF365" s="30">
        <f t="shared" si="113"/>
        <v>1000</v>
      </c>
      <c r="BG365" s="30">
        <f t="shared" si="114"/>
        <v>1200</v>
      </c>
      <c r="BH365" s="30">
        <f t="shared" si="115"/>
        <v>1060</v>
      </c>
      <c r="BI365" s="30">
        <f t="shared" si="116"/>
        <v>1986</v>
      </c>
      <c r="BJ365" s="30">
        <f t="shared" si="117"/>
        <v>1986</v>
      </c>
      <c r="BK365" s="30">
        <v>2200000</v>
      </c>
      <c r="BL365" s="30">
        <v>1400000</v>
      </c>
      <c r="BM365" s="30" t="str">
        <f t="shared" si="118"/>
        <v>Unk</v>
      </c>
      <c r="BN365" s="30" t="str">
        <f t="shared" si="119"/>
        <v>Unk</v>
      </c>
      <c r="BO365" s="30">
        <v>2020</v>
      </c>
      <c r="BP365" s="30">
        <v>362</v>
      </c>
      <c r="BQ365" s="30" t="str">
        <f>VLOOKUP(AQ365,Table3[#All],2,FALSE)</f>
        <v>NFI</v>
      </c>
    </row>
    <row r="366" spans="1:69" ht="28.5" customHeight="1" x14ac:dyDescent="0.25">
      <c r="A366" s="66" t="s">
        <v>168</v>
      </c>
      <c r="B366" s="66" t="s">
        <v>204</v>
      </c>
      <c r="C366" s="66" t="s">
        <v>281</v>
      </c>
      <c r="D366" s="66" t="s">
        <v>183</v>
      </c>
      <c r="E366" s="66" t="s">
        <v>991</v>
      </c>
      <c r="F366" s="66" t="s">
        <v>207</v>
      </c>
      <c r="G366" s="66" t="s">
        <v>174</v>
      </c>
      <c r="H366" s="66" t="s">
        <v>979</v>
      </c>
      <c r="I366" s="66" t="s">
        <v>979</v>
      </c>
      <c r="J366" s="66"/>
      <c r="K366" s="66" t="s">
        <v>979</v>
      </c>
      <c r="L366" s="66" t="s">
        <v>979</v>
      </c>
      <c r="M366" s="66" t="s">
        <v>56</v>
      </c>
      <c r="N366" s="66" t="s">
        <v>126</v>
      </c>
      <c r="O366" s="66" t="s">
        <v>28</v>
      </c>
      <c r="P366" s="66"/>
      <c r="Q366" s="66" t="s">
        <v>176</v>
      </c>
      <c r="R366" s="66" t="s">
        <v>166</v>
      </c>
      <c r="S366" s="66" t="s">
        <v>721</v>
      </c>
      <c r="T366" s="32">
        <v>43800</v>
      </c>
      <c r="U366" s="21">
        <v>43982</v>
      </c>
      <c r="V366" s="66">
        <v>4.1635799999999996</v>
      </c>
      <c r="W366" s="66">
        <v>42.076169999999998</v>
      </c>
      <c r="X366" s="66" t="s">
        <v>186</v>
      </c>
      <c r="Y366" s="1">
        <v>1080</v>
      </c>
      <c r="Z366" s="1">
        <v>1080</v>
      </c>
      <c r="AA366" s="66">
        <v>180</v>
      </c>
      <c r="AB366" s="66">
        <v>191</v>
      </c>
      <c r="AC366" s="66">
        <v>216</v>
      </c>
      <c r="AD366" s="66">
        <v>316</v>
      </c>
      <c r="AE366" s="66">
        <v>357</v>
      </c>
      <c r="AF366" s="66" t="s">
        <v>196</v>
      </c>
      <c r="AG366" s="26" t="s">
        <v>979</v>
      </c>
      <c r="AJ366" s="16" t="s">
        <v>979</v>
      </c>
      <c r="AK366" s="16" t="s">
        <v>979</v>
      </c>
      <c r="AL366" s="16" t="s">
        <v>979</v>
      </c>
      <c r="AM366" s="16" t="s">
        <v>979</v>
      </c>
      <c r="AN366" s="66" t="s">
        <v>979</v>
      </c>
      <c r="AO366" s="26" t="str">
        <f t="shared" si="100"/>
        <v>UNHCR</v>
      </c>
      <c r="AP366" s="26" t="str">
        <f t="shared" si="101"/>
        <v>DRC</v>
      </c>
      <c r="AQ366" s="26" t="str">
        <f t="shared" si="102"/>
        <v>EMERGENCY SHELTER</v>
      </c>
      <c r="AR366" s="26" t="str">
        <f t="shared" si="103"/>
        <v>Unknown</v>
      </c>
      <c r="AS366" s="64" t="str">
        <f>_xlfn.IFNA(VLOOKUP(TRIM(AF366),Lookups!$R$1:$S$14,2,0),"N/A")</f>
        <v>Conflict/Insecurity</v>
      </c>
      <c r="AT366" s="29" t="str">
        <f t="shared" si="104"/>
        <v>Completed</v>
      </c>
      <c r="AU366" s="65" t="str">
        <f>IF(TRIM(X366)="", "N/A",VLOOKUP(TRIM(X366),Lookups!$V$1:$W$8,2,0))</f>
        <v>NIDP</v>
      </c>
      <c r="AV366" s="26" t="str">
        <f t="shared" si="105"/>
        <v>Urban</v>
      </c>
      <c r="AW366" s="26" t="str">
        <f t="shared" si="106"/>
        <v>In-Kind</v>
      </c>
      <c r="AX366" s="55" t="str">
        <f>IF(TRIM(M366)="","N/A",VLOOKUP(TRIM(M366),Table2[#All],2,0))</f>
        <v>Gedo</v>
      </c>
      <c r="AY366" s="55" t="str">
        <f>IF(TRIM(N366)="","N/A",VLOOKUP(TRIM(N366),Table4[#All],2,0))</f>
        <v>Doolow</v>
      </c>
      <c r="AZ366" s="55" t="str">
        <f t="shared" si="107"/>
        <v>N/A</v>
      </c>
      <c r="BA366" s="32">
        <f t="shared" si="108"/>
        <v>43830</v>
      </c>
      <c r="BB366" s="32">
        <f t="shared" si="109"/>
        <v>43982</v>
      </c>
      <c r="BC366" s="31">
        <f t="shared" si="110"/>
        <v>2020</v>
      </c>
      <c r="BD366" s="33">
        <f t="shared" si="111"/>
        <v>44104</v>
      </c>
      <c r="BE366" s="30">
        <f t="shared" si="112"/>
        <v>1080</v>
      </c>
      <c r="BF366" s="30">
        <f t="shared" si="113"/>
        <v>180</v>
      </c>
      <c r="BG366" s="30">
        <f t="shared" si="114"/>
        <v>216</v>
      </c>
      <c r="BH366" s="30">
        <f t="shared" si="115"/>
        <v>191</v>
      </c>
      <c r="BI366" s="30">
        <f t="shared" si="116"/>
        <v>357</v>
      </c>
      <c r="BJ366" s="30">
        <f t="shared" si="117"/>
        <v>357</v>
      </c>
      <c r="BK366" s="30">
        <v>2200000</v>
      </c>
      <c r="BL366" s="30">
        <v>1400000</v>
      </c>
      <c r="BM366" s="30" t="str">
        <f t="shared" si="118"/>
        <v>Unk</v>
      </c>
      <c r="BN366" s="30" t="str">
        <f t="shared" si="119"/>
        <v>Unk</v>
      </c>
      <c r="BO366" s="30">
        <v>2020</v>
      </c>
      <c r="BP366" s="30">
        <v>363</v>
      </c>
      <c r="BQ366" s="30" t="str">
        <f>VLOOKUP(AQ366,Table3[#All],2,FALSE)</f>
        <v>SHELTER</v>
      </c>
    </row>
    <row r="367" spans="1:69" ht="28.5" customHeight="1" x14ac:dyDescent="0.25">
      <c r="A367" s="66" t="s">
        <v>168</v>
      </c>
      <c r="B367" s="66" t="s">
        <v>204</v>
      </c>
      <c r="C367" s="66" t="s">
        <v>281</v>
      </c>
      <c r="D367" s="66" t="s">
        <v>199</v>
      </c>
      <c r="E367" s="66" t="s">
        <v>852</v>
      </c>
      <c r="F367" s="66" t="s">
        <v>207</v>
      </c>
      <c r="G367" s="66" t="s">
        <v>174</v>
      </c>
      <c r="H367" s="66" t="s">
        <v>979</v>
      </c>
      <c r="I367" s="66" t="s">
        <v>979</v>
      </c>
      <c r="J367" s="66"/>
      <c r="K367" s="66" t="s">
        <v>979</v>
      </c>
      <c r="L367" s="66" t="s">
        <v>979</v>
      </c>
      <c r="M367" s="66" t="s">
        <v>56</v>
      </c>
      <c r="N367" s="66" t="s">
        <v>127</v>
      </c>
      <c r="O367" s="66" t="s">
        <v>765</v>
      </c>
      <c r="P367" s="66"/>
      <c r="Q367" s="66" t="s">
        <v>176</v>
      </c>
      <c r="R367" s="66" t="s">
        <v>166</v>
      </c>
      <c r="S367" s="66" t="s">
        <v>721</v>
      </c>
      <c r="T367" s="32">
        <v>43800</v>
      </c>
      <c r="U367" s="21">
        <v>43982</v>
      </c>
      <c r="V367" s="66">
        <v>3.7999900000000002</v>
      </c>
      <c r="W367" s="66">
        <v>42.544589999999999</v>
      </c>
      <c r="X367" s="66" t="s">
        <v>186</v>
      </c>
      <c r="Y367" s="1">
        <v>3000</v>
      </c>
      <c r="Z367" s="1">
        <v>3000</v>
      </c>
      <c r="AA367" s="66">
        <v>500</v>
      </c>
      <c r="AB367" s="66">
        <v>498</v>
      </c>
      <c r="AC367" s="66">
        <v>587</v>
      </c>
      <c r="AD367" s="66">
        <v>879</v>
      </c>
      <c r="AE367" s="66">
        <v>1036</v>
      </c>
      <c r="AF367" s="66" t="s">
        <v>196</v>
      </c>
      <c r="AG367" s="26" t="s">
        <v>979</v>
      </c>
      <c r="AJ367" s="16" t="s">
        <v>979</v>
      </c>
      <c r="AK367" s="16" t="s">
        <v>979</v>
      </c>
      <c r="AL367" s="16" t="s">
        <v>979</v>
      </c>
      <c r="AM367" s="16" t="s">
        <v>979</v>
      </c>
      <c r="AN367" s="66" t="s">
        <v>979</v>
      </c>
      <c r="AO367" s="26" t="str">
        <f t="shared" si="100"/>
        <v>UNHCR</v>
      </c>
      <c r="AP367" s="26" t="str">
        <f t="shared" si="101"/>
        <v>DRC</v>
      </c>
      <c r="AQ367" s="26" t="str">
        <f t="shared" si="102"/>
        <v>NFI KITS</v>
      </c>
      <c r="AR367" s="26" t="str">
        <f t="shared" si="103"/>
        <v>Unknown</v>
      </c>
      <c r="AS367" s="64" t="str">
        <f>_xlfn.IFNA(VLOOKUP(TRIM(AF367),Lookups!$R$1:$S$14,2,0),"N/A")</f>
        <v>Conflict/Insecurity</v>
      </c>
      <c r="AT367" s="29" t="str">
        <f t="shared" si="104"/>
        <v>Completed</v>
      </c>
      <c r="AU367" s="65" t="str">
        <f>IF(TRIM(X367)="", "N/A",VLOOKUP(TRIM(X367),Lookups!$V$1:$W$8,2,0))</f>
        <v>NIDP</v>
      </c>
      <c r="AV367" s="26" t="str">
        <f t="shared" si="105"/>
        <v>Urban</v>
      </c>
      <c r="AW367" s="26" t="str">
        <f t="shared" si="106"/>
        <v>In-Kind</v>
      </c>
      <c r="AX367" s="55" t="str">
        <f>IF(TRIM(M367)="","N/A",VLOOKUP(TRIM(M367),Table2[#All],2,0))</f>
        <v>Gedo</v>
      </c>
      <c r="AY367" s="55" t="str">
        <f>IF(TRIM(N367)="","N/A",VLOOKUP(TRIM(N367),Table4[#All],2,0))</f>
        <v>Luuq</v>
      </c>
      <c r="AZ367" s="55" t="str">
        <f t="shared" si="107"/>
        <v>N/A</v>
      </c>
      <c r="BA367" s="32">
        <f t="shared" si="108"/>
        <v>43830</v>
      </c>
      <c r="BB367" s="32">
        <f t="shared" si="109"/>
        <v>43982</v>
      </c>
      <c r="BC367" s="31">
        <f t="shared" si="110"/>
        <v>2020</v>
      </c>
      <c r="BD367" s="33">
        <f t="shared" si="111"/>
        <v>44104</v>
      </c>
      <c r="BE367" s="30">
        <f t="shared" si="112"/>
        <v>3000</v>
      </c>
      <c r="BF367" s="30">
        <f t="shared" si="113"/>
        <v>500</v>
      </c>
      <c r="BG367" s="30">
        <f t="shared" si="114"/>
        <v>587</v>
      </c>
      <c r="BH367" s="30">
        <f t="shared" si="115"/>
        <v>498</v>
      </c>
      <c r="BI367" s="30">
        <f t="shared" si="116"/>
        <v>1036</v>
      </c>
      <c r="BJ367" s="30">
        <f t="shared" si="117"/>
        <v>1036</v>
      </c>
      <c r="BK367" s="30">
        <v>2200000</v>
      </c>
      <c r="BL367" s="30">
        <v>1400000</v>
      </c>
      <c r="BM367" s="30" t="str">
        <f t="shared" si="118"/>
        <v>Unk</v>
      </c>
      <c r="BN367" s="30" t="str">
        <f t="shared" si="119"/>
        <v>Unk</v>
      </c>
      <c r="BO367" s="30">
        <v>2020</v>
      </c>
      <c r="BP367" s="30">
        <v>364</v>
      </c>
      <c r="BQ367" s="30" t="str">
        <f>VLOOKUP(AQ367,Table3[#All],2,FALSE)</f>
        <v>NFI</v>
      </c>
    </row>
    <row r="368" spans="1:69" ht="28.5" customHeight="1" x14ac:dyDescent="0.25">
      <c r="A368" s="66" t="s">
        <v>168</v>
      </c>
      <c r="B368" s="66" t="s">
        <v>722</v>
      </c>
      <c r="C368" s="66" t="s">
        <v>722</v>
      </c>
      <c r="D368" s="66" t="s">
        <v>183</v>
      </c>
      <c r="E368" s="66" t="s">
        <v>992</v>
      </c>
      <c r="F368" s="66" t="s">
        <v>219</v>
      </c>
      <c r="G368" s="66" t="s">
        <v>174</v>
      </c>
      <c r="H368" s="66" t="s">
        <v>979</v>
      </c>
      <c r="I368" s="66" t="s">
        <v>979</v>
      </c>
      <c r="J368" s="66"/>
      <c r="K368" s="66" t="s">
        <v>979</v>
      </c>
      <c r="L368" s="66" t="s">
        <v>979</v>
      </c>
      <c r="M368" s="66" t="s">
        <v>51</v>
      </c>
      <c r="N368" s="66" t="s">
        <v>129</v>
      </c>
      <c r="O368" s="66" t="s">
        <v>15</v>
      </c>
      <c r="P368" s="66"/>
      <c r="Q368" s="66" t="s">
        <v>177</v>
      </c>
      <c r="R368" s="66" t="s">
        <v>166</v>
      </c>
      <c r="S368" s="66" t="s">
        <v>203</v>
      </c>
      <c r="T368" s="32">
        <v>43952</v>
      </c>
      <c r="U368" s="21">
        <v>43994</v>
      </c>
      <c r="V368" s="66">
        <v>2.0413899999999998</v>
      </c>
      <c r="W368" s="66">
        <v>45.333720999999997</v>
      </c>
      <c r="X368" s="66" t="s">
        <v>186</v>
      </c>
      <c r="Y368" s="1">
        <v>7830</v>
      </c>
      <c r="Z368" s="1">
        <v>7830</v>
      </c>
      <c r="AA368" s="66">
        <v>1305</v>
      </c>
      <c r="AB368" s="66">
        <v>1301</v>
      </c>
      <c r="AC368" s="66">
        <v>1388</v>
      </c>
      <c r="AD368" s="66">
        <v>2488</v>
      </c>
      <c r="AE368" s="66">
        <v>2653</v>
      </c>
      <c r="AF368" s="66" t="s">
        <v>196</v>
      </c>
      <c r="AG368" s="26" t="s">
        <v>860</v>
      </c>
      <c r="AH368" s="26" t="s">
        <v>201</v>
      </c>
      <c r="AI368" s="26" t="s">
        <v>201</v>
      </c>
      <c r="AJ368" s="16" t="s">
        <v>861</v>
      </c>
      <c r="AK368" s="16" t="s">
        <v>862</v>
      </c>
      <c r="AL368" s="16" t="s">
        <v>201</v>
      </c>
      <c r="AM368" s="16" t="s">
        <v>345</v>
      </c>
      <c r="AN368" s="66" t="s">
        <v>863</v>
      </c>
      <c r="AO368" s="26" t="str">
        <f t="shared" si="100"/>
        <v>HINNA</v>
      </c>
      <c r="AP368" s="26" t="str">
        <f t="shared" si="101"/>
        <v>HINNA</v>
      </c>
      <c r="AQ368" s="26" t="str">
        <f t="shared" si="102"/>
        <v>EMERGENCY SHELTER</v>
      </c>
      <c r="AR368" s="26" t="str">
        <f t="shared" si="103"/>
        <v>SHF</v>
      </c>
      <c r="AS368" s="64" t="str">
        <f>_xlfn.IFNA(VLOOKUP(TRIM(AF368),Lookups!$R$1:$S$14,2,0),"N/A")</f>
        <v>Conflict/Insecurity</v>
      </c>
      <c r="AT368" s="29" t="str">
        <f t="shared" si="104"/>
        <v>Completed</v>
      </c>
      <c r="AU368" s="65" t="str">
        <f>IF(TRIM(X368)="", "N/A",VLOOKUP(TRIM(X368),Lookups!$V$1:$W$8,2,0))</f>
        <v>NIDP</v>
      </c>
      <c r="AV368" s="26" t="str">
        <f t="shared" si="105"/>
        <v>Mixed</v>
      </c>
      <c r="AW368" s="26" t="str">
        <f t="shared" si="106"/>
        <v>In-Kind</v>
      </c>
      <c r="AX368" s="55" t="str">
        <f>IF(TRIM(M368)="","N/A",VLOOKUP(TRIM(M368),Table2[#All],2,0))</f>
        <v>Banadir</v>
      </c>
      <c r="AY368" s="55" t="str">
        <f>IF(TRIM(N368)="","N/A",VLOOKUP(TRIM(N368),Table4[#All],2,0))</f>
        <v>Banadir</v>
      </c>
      <c r="AZ368" s="55" t="str">
        <f t="shared" si="107"/>
        <v>N/A</v>
      </c>
      <c r="BA368" s="32">
        <f t="shared" si="108"/>
        <v>43982</v>
      </c>
      <c r="BB368" s="32">
        <f t="shared" si="109"/>
        <v>44012</v>
      </c>
      <c r="BC368" s="31">
        <f t="shared" si="110"/>
        <v>2020</v>
      </c>
      <c r="BD368" s="33">
        <f t="shared" si="111"/>
        <v>44104</v>
      </c>
      <c r="BE368" s="30">
        <f t="shared" si="112"/>
        <v>7830</v>
      </c>
      <c r="BF368" s="30">
        <f t="shared" si="113"/>
        <v>1305</v>
      </c>
      <c r="BG368" s="30">
        <f t="shared" si="114"/>
        <v>1388</v>
      </c>
      <c r="BH368" s="30">
        <f t="shared" si="115"/>
        <v>1301</v>
      </c>
      <c r="BI368" s="30">
        <f t="shared" si="116"/>
        <v>2653</v>
      </c>
      <c r="BJ368" s="30">
        <f t="shared" si="117"/>
        <v>2653</v>
      </c>
      <c r="BK368" s="30">
        <v>2200000</v>
      </c>
      <c r="BL368" s="30">
        <v>1400000</v>
      </c>
      <c r="BM368" s="30" t="str">
        <f t="shared" si="118"/>
        <v>No</v>
      </c>
      <c r="BN368" s="30" t="str">
        <f t="shared" si="119"/>
        <v>No</v>
      </c>
      <c r="BO368" s="30">
        <v>2020</v>
      </c>
      <c r="BP368" s="30">
        <v>365</v>
      </c>
      <c r="BQ368" s="30" t="str">
        <f>VLOOKUP(AQ368,Table3[#All],2,FALSE)</f>
        <v>SHELTER</v>
      </c>
    </row>
    <row r="369" spans="1:69" ht="28.5" customHeight="1" x14ac:dyDescent="0.25">
      <c r="A369" s="66" t="s">
        <v>168</v>
      </c>
      <c r="B369" s="66" t="s">
        <v>722</v>
      </c>
      <c r="C369" s="66" t="s">
        <v>722</v>
      </c>
      <c r="D369" s="66" t="s">
        <v>199</v>
      </c>
      <c r="E369" s="66" t="s">
        <v>723</v>
      </c>
      <c r="F369" s="66" t="s">
        <v>219</v>
      </c>
      <c r="G369" s="66" t="s">
        <v>174</v>
      </c>
      <c r="H369" s="66" t="s">
        <v>979</v>
      </c>
      <c r="I369" s="66" t="s">
        <v>979</v>
      </c>
      <c r="J369" s="66"/>
      <c r="K369" s="66" t="s">
        <v>979</v>
      </c>
      <c r="L369" s="66" t="s">
        <v>979</v>
      </c>
      <c r="M369" s="66" t="s">
        <v>51</v>
      </c>
      <c r="N369" s="66" t="s">
        <v>129</v>
      </c>
      <c r="O369" s="66" t="s">
        <v>15</v>
      </c>
      <c r="P369" s="66"/>
      <c r="Q369" s="66" t="s">
        <v>177</v>
      </c>
      <c r="R369" s="66" t="s">
        <v>166</v>
      </c>
      <c r="S369" s="66" t="s">
        <v>203</v>
      </c>
      <c r="T369" s="32">
        <v>43952</v>
      </c>
      <c r="U369" s="21">
        <v>43994</v>
      </c>
      <c r="V369" s="66">
        <v>2.0413899999999998</v>
      </c>
      <c r="W369" s="66">
        <v>45.333720999999997</v>
      </c>
      <c r="X369" s="66" t="s">
        <v>186</v>
      </c>
      <c r="Y369" s="1">
        <v>7830</v>
      </c>
      <c r="Z369" s="1">
        <v>7830</v>
      </c>
      <c r="AA369" s="66">
        <v>1305</v>
      </c>
      <c r="AB369" s="66">
        <v>1301</v>
      </c>
      <c r="AC369" s="66">
        <v>1388</v>
      </c>
      <c r="AD369" s="66">
        <v>2488</v>
      </c>
      <c r="AE369" s="66">
        <v>2653</v>
      </c>
      <c r="AF369" s="66" t="s">
        <v>196</v>
      </c>
      <c r="AG369" s="26" t="s">
        <v>860</v>
      </c>
      <c r="AH369" s="26" t="s">
        <v>201</v>
      </c>
      <c r="AI369" s="26" t="s">
        <v>201</v>
      </c>
      <c r="AJ369" s="16" t="s">
        <v>861</v>
      </c>
      <c r="AK369" s="16" t="s">
        <v>862</v>
      </c>
      <c r="AL369" s="16" t="s">
        <v>201</v>
      </c>
      <c r="AM369" s="16" t="s">
        <v>345</v>
      </c>
      <c r="AN369" s="66" t="s">
        <v>863</v>
      </c>
      <c r="AO369" s="26" t="str">
        <f t="shared" si="100"/>
        <v>HINNA</v>
      </c>
      <c r="AP369" s="26" t="str">
        <f t="shared" si="101"/>
        <v>HINNA</v>
      </c>
      <c r="AQ369" s="26" t="str">
        <f t="shared" si="102"/>
        <v>NFI KITS</v>
      </c>
      <c r="AR369" s="26" t="str">
        <f t="shared" si="103"/>
        <v>SHF</v>
      </c>
      <c r="AS369" s="64" t="str">
        <f>_xlfn.IFNA(VLOOKUP(TRIM(AF369),Lookups!$R$1:$S$14,2,0),"N/A")</f>
        <v>Conflict/Insecurity</v>
      </c>
      <c r="AT369" s="29" t="str">
        <f t="shared" si="104"/>
        <v>Completed</v>
      </c>
      <c r="AU369" s="65" t="str">
        <f>IF(TRIM(X369)="", "N/A",VLOOKUP(TRIM(X369),Lookups!$V$1:$W$8,2,0))</f>
        <v>NIDP</v>
      </c>
      <c r="AV369" s="26" t="str">
        <f t="shared" si="105"/>
        <v>Mixed</v>
      </c>
      <c r="AW369" s="26" t="str">
        <f t="shared" si="106"/>
        <v>In-Kind</v>
      </c>
      <c r="AX369" s="55" t="str">
        <f>IF(TRIM(M369)="","N/A",VLOOKUP(TRIM(M369),Table2[#All],2,0))</f>
        <v>Banadir</v>
      </c>
      <c r="AY369" s="55" t="str">
        <f>IF(TRIM(N369)="","N/A",VLOOKUP(TRIM(N369),Table4[#All],2,0))</f>
        <v>Banadir</v>
      </c>
      <c r="AZ369" s="55" t="str">
        <f t="shared" si="107"/>
        <v>N/A</v>
      </c>
      <c r="BA369" s="32">
        <f t="shared" si="108"/>
        <v>43982</v>
      </c>
      <c r="BB369" s="32">
        <f t="shared" si="109"/>
        <v>44012</v>
      </c>
      <c r="BC369" s="31">
        <f t="shared" si="110"/>
        <v>2020</v>
      </c>
      <c r="BD369" s="33">
        <f t="shared" si="111"/>
        <v>44104</v>
      </c>
      <c r="BE369" s="30">
        <f t="shared" si="112"/>
        <v>7830</v>
      </c>
      <c r="BF369" s="30">
        <f t="shared" si="113"/>
        <v>1305</v>
      </c>
      <c r="BG369" s="30">
        <f t="shared" si="114"/>
        <v>1388</v>
      </c>
      <c r="BH369" s="30">
        <f t="shared" si="115"/>
        <v>1301</v>
      </c>
      <c r="BI369" s="30">
        <f t="shared" si="116"/>
        <v>2653</v>
      </c>
      <c r="BJ369" s="30">
        <f t="shared" si="117"/>
        <v>2653</v>
      </c>
      <c r="BK369" s="30">
        <v>2200000</v>
      </c>
      <c r="BL369" s="30">
        <v>1400000</v>
      </c>
      <c r="BM369" s="30" t="str">
        <f t="shared" si="118"/>
        <v>No</v>
      </c>
      <c r="BN369" s="30" t="str">
        <f t="shared" si="119"/>
        <v>No</v>
      </c>
      <c r="BO369" s="30">
        <v>2020</v>
      </c>
      <c r="BP369" s="30">
        <v>366</v>
      </c>
      <c r="BQ369" s="30" t="str">
        <f>VLOOKUP(AQ369,Table3[#All],2,FALSE)</f>
        <v>NFI</v>
      </c>
    </row>
    <row r="370" spans="1:69" ht="28.5" customHeight="1" x14ac:dyDescent="0.25">
      <c r="A370" s="66" t="s">
        <v>168</v>
      </c>
      <c r="B370" s="66" t="s">
        <v>722</v>
      </c>
      <c r="C370" s="66" t="s">
        <v>722</v>
      </c>
      <c r="D370" s="66" t="s">
        <v>199</v>
      </c>
      <c r="E370" s="66" t="s">
        <v>723</v>
      </c>
      <c r="F370" s="66" t="s">
        <v>724</v>
      </c>
      <c r="G370" s="66" t="s">
        <v>174</v>
      </c>
      <c r="H370" s="66" t="s">
        <v>979</v>
      </c>
      <c r="I370" s="66" t="s">
        <v>979</v>
      </c>
      <c r="J370" s="66"/>
      <c r="K370" s="66" t="s">
        <v>979</v>
      </c>
      <c r="L370" s="66" t="s">
        <v>979</v>
      </c>
      <c r="M370" s="66" t="s">
        <v>88</v>
      </c>
      <c r="N370" s="66" t="s">
        <v>66</v>
      </c>
      <c r="O370" s="66" t="s">
        <v>61</v>
      </c>
      <c r="P370" s="66"/>
      <c r="Q370" s="66" t="s">
        <v>176</v>
      </c>
      <c r="R370" s="66" t="s">
        <v>166</v>
      </c>
      <c r="S370" s="66" t="s">
        <v>203</v>
      </c>
      <c r="T370" s="32">
        <v>43784</v>
      </c>
      <c r="U370" s="21">
        <v>44012</v>
      </c>
      <c r="V370" s="66">
        <v>4.7359840000000002</v>
      </c>
      <c r="W370" s="66">
        <v>45.204267999999999</v>
      </c>
      <c r="X370" s="66" t="s">
        <v>186</v>
      </c>
      <c r="Y370" s="1">
        <v>3600</v>
      </c>
      <c r="Z370" s="1">
        <v>3600</v>
      </c>
      <c r="AA370" s="66">
        <v>600</v>
      </c>
      <c r="AB370" s="66">
        <v>538</v>
      </c>
      <c r="AC370" s="66">
        <v>540</v>
      </c>
      <c r="AD370" s="66">
        <v>1258</v>
      </c>
      <c r="AE370" s="66">
        <v>1264</v>
      </c>
      <c r="AF370" s="66" t="s">
        <v>191</v>
      </c>
      <c r="AG370" s="26" t="s">
        <v>840</v>
      </c>
      <c r="AJ370" s="16" t="s">
        <v>979</v>
      </c>
      <c r="AK370" s="16" t="s">
        <v>979</v>
      </c>
      <c r="AL370" s="16" t="s">
        <v>979</v>
      </c>
      <c r="AM370" s="16" t="s">
        <v>979</v>
      </c>
      <c r="AN370" s="66" t="s">
        <v>979</v>
      </c>
      <c r="AO370" s="26" t="str">
        <f t="shared" si="100"/>
        <v>HINNA</v>
      </c>
      <c r="AP370" s="26" t="str">
        <f t="shared" si="101"/>
        <v>HINNA</v>
      </c>
      <c r="AQ370" s="26" t="str">
        <f t="shared" si="102"/>
        <v>NFI KITS</v>
      </c>
      <c r="AR370" s="26" t="str">
        <f t="shared" si="103"/>
        <v>Local donor</v>
      </c>
      <c r="AS370" s="64" t="str">
        <f>_xlfn.IFNA(VLOOKUP(TRIM(AF370),Lookups!$R$1:$S$14,2,0),"N/A")</f>
        <v>Flood</v>
      </c>
      <c r="AT370" s="29" t="str">
        <f t="shared" si="104"/>
        <v>Completed</v>
      </c>
      <c r="AU370" s="65" t="str">
        <f>IF(TRIM(X370)="", "N/A",VLOOKUP(TRIM(X370),Lookups!$V$1:$W$8,2,0))</f>
        <v>NIDP</v>
      </c>
      <c r="AV370" s="26" t="str">
        <f t="shared" si="105"/>
        <v>Urban</v>
      </c>
      <c r="AW370" s="26" t="str">
        <f t="shared" si="106"/>
        <v>In-Kind</v>
      </c>
      <c r="AX370" s="55" t="str">
        <f>IF(TRIM(M370)="","N/A",VLOOKUP(TRIM(M370),Table2[#All],2,0))</f>
        <v>Hiraan</v>
      </c>
      <c r="AY370" s="55" t="str">
        <f>IF(TRIM(N370)="","N/A",VLOOKUP(TRIM(N370),Table4[#All],2,0))</f>
        <v>Belet Weyne</v>
      </c>
      <c r="AZ370" s="55" t="str">
        <f t="shared" si="107"/>
        <v>N/A</v>
      </c>
      <c r="BA370" s="32">
        <f t="shared" si="108"/>
        <v>43799</v>
      </c>
      <c r="BB370" s="32">
        <f t="shared" si="109"/>
        <v>44012</v>
      </c>
      <c r="BC370" s="31">
        <f t="shared" si="110"/>
        <v>2020</v>
      </c>
      <c r="BD370" s="33">
        <f t="shared" si="111"/>
        <v>44104</v>
      </c>
      <c r="BE370" s="30">
        <f t="shared" si="112"/>
        <v>3600</v>
      </c>
      <c r="BF370" s="30">
        <f t="shared" si="113"/>
        <v>600</v>
      </c>
      <c r="BG370" s="30">
        <f t="shared" si="114"/>
        <v>540</v>
      </c>
      <c r="BH370" s="30">
        <f t="shared" si="115"/>
        <v>538</v>
      </c>
      <c r="BI370" s="30">
        <f t="shared" si="116"/>
        <v>1264</v>
      </c>
      <c r="BJ370" s="30">
        <f t="shared" si="117"/>
        <v>1264</v>
      </c>
      <c r="BK370" s="30">
        <v>2200000</v>
      </c>
      <c r="BL370" s="30">
        <v>1400000</v>
      </c>
      <c r="BM370" s="30" t="str">
        <f t="shared" si="118"/>
        <v>Unk</v>
      </c>
      <c r="BN370" s="30" t="str">
        <f t="shared" si="119"/>
        <v>Unk</v>
      </c>
      <c r="BO370" s="30">
        <v>2020</v>
      </c>
      <c r="BP370" s="30">
        <v>367</v>
      </c>
      <c r="BQ370" s="30" t="str">
        <f>VLOOKUP(AQ370,Table3[#All],2,FALSE)</f>
        <v>NFI</v>
      </c>
    </row>
    <row r="371" spans="1:69" ht="28.5" customHeight="1" x14ac:dyDescent="0.25">
      <c r="A371" s="66" t="s">
        <v>168</v>
      </c>
      <c r="B371" s="66" t="s">
        <v>722</v>
      </c>
      <c r="C371" s="66" t="s">
        <v>722</v>
      </c>
      <c r="D371" s="66" t="s">
        <v>183</v>
      </c>
      <c r="E371" s="66" t="s">
        <v>993</v>
      </c>
      <c r="F371" s="66" t="s">
        <v>219</v>
      </c>
      <c r="G371" s="66" t="s">
        <v>174</v>
      </c>
      <c r="H371" s="66" t="s">
        <v>979</v>
      </c>
      <c r="I371" s="66" t="s">
        <v>979</v>
      </c>
      <c r="J371" s="66"/>
      <c r="K371" s="66" t="s">
        <v>979</v>
      </c>
      <c r="L371" s="66" t="s">
        <v>979</v>
      </c>
      <c r="M371" s="66" t="s">
        <v>51</v>
      </c>
      <c r="N371" s="66" t="s">
        <v>43</v>
      </c>
      <c r="O371" s="66" t="s">
        <v>887</v>
      </c>
      <c r="P371" s="66"/>
      <c r="Q371" s="66" t="s">
        <v>177</v>
      </c>
      <c r="R371" s="66" t="s">
        <v>166</v>
      </c>
      <c r="S371" s="66" t="s">
        <v>888</v>
      </c>
      <c r="T371" s="32">
        <v>44020</v>
      </c>
      <c r="U371" s="21">
        <v>44031</v>
      </c>
      <c r="V371" s="66">
        <v>2.07959</v>
      </c>
      <c r="W371" s="66">
        <v>45.2864</v>
      </c>
      <c r="X371" s="66" t="s">
        <v>186</v>
      </c>
      <c r="Y371" s="1">
        <v>3180</v>
      </c>
      <c r="Z371" s="1">
        <v>3180</v>
      </c>
      <c r="AA371" s="66">
        <v>530</v>
      </c>
      <c r="AB371" s="66">
        <v>529</v>
      </c>
      <c r="AC371" s="66">
        <v>564</v>
      </c>
      <c r="AD371" s="66">
        <v>1011</v>
      </c>
      <c r="AE371" s="66">
        <v>1077</v>
      </c>
      <c r="AF371" s="66" t="s">
        <v>196</v>
      </c>
      <c r="AG371" s="26" t="s">
        <v>345</v>
      </c>
      <c r="AH371" s="26" t="s">
        <v>202</v>
      </c>
      <c r="AI371" s="26" t="s">
        <v>202</v>
      </c>
      <c r="AJ371" s="16" t="s">
        <v>994</v>
      </c>
      <c r="AK371" s="16" t="s">
        <v>890</v>
      </c>
      <c r="AL371" s="16" t="s">
        <v>995</v>
      </c>
      <c r="AM371" s="16" t="s">
        <v>198</v>
      </c>
      <c r="AN371" s="66" t="s">
        <v>863</v>
      </c>
      <c r="AO371" s="26" t="str">
        <f t="shared" si="100"/>
        <v>HINNA</v>
      </c>
      <c r="AP371" s="26" t="str">
        <f t="shared" si="101"/>
        <v>HINNA</v>
      </c>
      <c r="AQ371" s="26" t="str">
        <f t="shared" si="102"/>
        <v>EMERGENCY SHELTER</v>
      </c>
      <c r="AR371" s="26" t="str">
        <f t="shared" si="103"/>
        <v>SHF</v>
      </c>
      <c r="AS371" s="64" t="str">
        <f>_xlfn.IFNA(VLOOKUP(TRIM(AF371),Lookups!$R$1:$S$14,2,0),"N/A")</f>
        <v>Conflict/Insecurity</v>
      </c>
      <c r="AT371" s="29" t="str">
        <f t="shared" si="104"/>
        <v>Completed</v>
      </c>
      <c r="AU371" s="65" t="str">
        <f>IF(TRIM(X371)="", "N/A",VLOOKUP(TRIM(X371),Lookups!$V$1:$W$8,2,0))</f>
        <v>NIDP</v>
      </c>
      <c r="AV371" s="26" t="str">
        <f t="shared" si="105"/>
        <v>Mixed</v>
      </c>
      <c r="AW371" s="26" t="str">
        <f t="shared" si="106"/>
        <v>In-Kind</v>
      </c>
      <c r="AX371" s="55" t="str">
        <f>IF(TRIM(M371)="","N/A",VLOOKUP(TRIM(M371),Table2[#All],2,0))</f>
        <v>Banadir</v>
      </c>
      <c r="AY371" s="55" t="str">
        <f>IF(TRIM(N371)="","N/A",VLOOKUP(TRIM(N371),Table4[#All],2,0))</f>
        <v>Banadir</v>
      </c>
      <c r="AZ371" s="55" t="str">
        <f t="shared" si="107"/>
        <v>N/A</v>
      </c>
      <c r="BA371" s="32">
        <f t="shared" si="108"/>
        <v>44043</v>
      </c>
      <c r="BB371" s="32">
        <f t="shared" si="109"/>
        <v>44043</v>
      </c>
      <c r="BC371" s="31">
        <f t="shared" si="110"/>
        <v>2020</v>
      </c>
      <c r="BD371" s="33">
        <f t="shared" si="111"/>
        <v>44104</v>
      </c>
      <c r="BE371" s="30">
        <f t="shared" si="112"/>
        <v>3180</v>
      </c>
      <c r="BF371" s="30">
        <f t="shared" si="113"/>
        <v>530</v>
      </c>
      <c r="BG371" s="30">
        <f t="shared" si="114"/>
        <v>564</v>
      </c>
      <c r="BH371" s="30">
        <f t="shared" si="115"/>
        <v>529</v>
      </c>
      <c r="BI371" s="30">
        <f t="shared" si="116"/>
        <v>1077</v>
      </c>
      <c r="BJ371" s="30">
        <f t="shared" si="117"/>
        <v>1077</v>
      </c>
      <c r="BK371" s="30">
        <v>2200000</v>
      </c>
      <c r="BL371" s="30">
        <v>1400000</v>
      </c>
      <c r="BM371" s="30" t="str">
        <f t="shared" si="118"/>
        <v>Yes</v>
      </c>
      <c r="BN371" s="30" t="str">
        <f t="shared" si="119"/>
        <v>Yes</v>
      </c>
      <c r="BO371" s="30">
        <v>2020</v>
      </c>
      <c r="BP371" s="30">
        <v>368</v>
      </c>
      <c r="BQ371" s="30" t="str">
        <f>VLOOKUP(AQ371,Table3[#All],2,FALSE)</f>
        <v>SHELTER</v>
      </c>
    </row>
    <row r="372" spans="1:69" ht="28.5" customHeight="1" x14ac:dyDescent="0.25">
      <c r="A372" s="66" t="s">
        <v>168</v>
      </c>
      <c r="B372" s="66" t="s">
        <v>722</v>
      </c>
      <c r="C372" s="66" t="s">
        <v>722</v>
      </c>
      <c r="D372" s="66" t="s">
        <v>183</v>
      </c>
      <c r="E372" s="66" t="s">
        <v>996</v>
      </c>
      <c r="F372" s="66" t="s">
        <v>219</v>
      </c>
      <c r="G372" s="66" t="s">
        <v>174</v>
      </c>
      <c r="H372" s="66" t="s">
        <v>979</v>
      </c>
      <c r="I372" s="66" t="s">
        <v>979</v>
      </c>
      <c r="J372" s="66"/>
      <c r="K372" s="66" t="s">
        <v>979</v>
      </c>
      <c r="L372" s="66" t="s">
        <v>979</v>
      </c>
      <c r="M372" s="66" t="s">
        <v>51</v>
      </c>
      <c r="N372" s="66" t="s">
        <v>43</v>
      </c>
      <c r="O372" s="66" t="s">
        <v>887</v>
      </c>
      <c r="P372" s="66"/>
      <c r="Q372" s="66" t="s">
        <v>177</v>
      </c>
      <c r="R372" s="66" t="s">
        <v>166</v>
      </c>
      <c r="S372" s="66" t="s">
        <v>889</v>
      </c>
      <c r="T372" s="32">
        <v>44039</v>
      </c>
      <c r="U372" s="21">
        <v>44042</v>
      </c>
      <c r="V372" s="66">
        <v>2.07959</v>
      </c>
      <c r="W372" s="66">
        <v>45.2864</v>
      </c>
      <c r="X372" s="66" t="s">
        <v>186</v>
      </c>
      <c r="Y372" s="1">
        <v>1254</v>
      </c>
      <c r="Z372" s="1">
        <v>1254</v>
      </c>
      <c r="AA372" s="66">
        <v>209</v>
      </c>
      <c r="AB372" s="66">
        <v>208</v>
      </c>
      <c r="AC372" s="66">
        <v>222</v>
      </c>
      <c r="AD372" s="66">
        <v>398</v>
      </c>
      <c r="AE372" s="66">
        <v>425</v>
      </c>
      <c r="AF372" s="66" t="s">
        <v>196</v>
      </c>
      <c r="AG372" s="26" t="s">
        <v>345</v>
      </c>
      <c r="AH372" s="26" t="s">
        <v>202</v>
      </c>
      <c r="AI372" s="26" t="s">
        <v>202</v>
      </c>
      <c r="AJ372" s="16" t="s">
        <v>997</v>
      </c>
      <c r="AK372" s="16" t="s">
        <v>890</v>
      </c>
      <c r="AL372" s="16" t="s">
        <v>891</v>
      </c>
      <c r="AM372" s="16" t="s">
        <v>872</v>
      </c>
      <c r="AN372" s="66" t="s">
        <v>863</v>
      </c>
      <c r="AO372" s="26" t="str">
        <f t="shared" si="100"/>
        <v>HINNA</v>
      </c>
      <c r="AP372" s="26" t="str">
        <f t="shared" si="101"/>
        <v>HINNA</v>
      </c>
      <c r="AQ372" s="26" t="str">
        <f t="shared" si="102"/>
        <v>EMERGENCY SHELTER</v>
      </c>
      <c r="AR372" s="26" t="str">
        <f t="shared" si="103"/>
        <v>SHF</v>
      </c>
      <c r="AS372" s="64" t="str">
        <f>_xlfn.IFNA(VLOOKUP(TRIM(AF372),Lookups!$R$1:$S$14,2,0),"N/A")</f>
        <v>Conflict/Insecurity</v>
      </c>
      <c r="AT372" s="29" t="str">
        <f t="shared" si="104"/>
        <v>Completed</v>
      </c>
      <c r="AU372" s="65" t="str">
        <f>IF(TRIM(X372)="", "N/A",VLOOKUP(TRIM(X372),Lookups!$V$1:$W$8,2,0))</f>
        <v>NIDP</v>
      </c>
      <c r="AV372" s="26" t="str">
        <f t="shared" si="105"/>
        <v>Mixed</v>
      </c>
      <c r="AW372" s="26" t="str">
        <f t="shared" si="106"/>
        <v>In-Kind</v>
      </c>
      <c r="AX372" s="55" t="str">
        <f>IF(TRIM(M372)="","N/A",VLOOKUP(TRIM(M372),Table2[#All],2,0))</f>
        <v>Banadir</v>
      </c>
      <c r="AY372" s="55" t="str">
        <f>IF(TRIM(N372)="","N/A",VLOOKUP(TRIM(N372),Table4[#All],2,0))</f>
        <v>Banadir</v>
      </c>
      <c r="AZ372" s="55" t="str">
        <f t="shared" si="107"/>
        <v>N/A</v>
      </c>
      <c r="BA372" s="32">
        <f t="shared" si="108"/>
        <v>44043</v>
      </c>
      <c r="BB372" s="32">
        <f t="shared" si="109"/>
        <v>44043</v>
      </c>
      <c r="BC372" s="31">
        <f t="shared" si="110"/>
        <v>2020</v>
      </c>
      <c r="BD372" s="33">
        <f t="shared" si="111"/>
        <v>44104</v>
      </c>
      <c r="BE372" s="30">
        <f t="shared" si="112"/>
        <v>1254</v>
      </c>
      <c r="BF372" s="30">
        <f t="shared" si="113"/>
        <v>209</v>
      </c>
      <c r="BG372" s="30">
        <f t="shared" si="114"/>
        <v>222</v>
      </c>
      <c r="BH372" s="30">
        <f t="shared" si="115"/>
        <v>208</v>
      </c>
      <c r="BI372" s="30">
        <f t="shared" si="116"/>
        <v>425</v>
      </c>
      <c r="BJ372" s="30">
        <f t="shared" si="117"/>
        <v>425</v>
      </c>
      <c r="BK372" s="30">
        <v>2200000</v>
      </c>
      <c r="BL372" s="30">
        <v>1400000</v>
      </c>
      <c r="BM372" s="30" t="str">
        <f t="shared" si="118"/>
        <v>Yes</v>
      </c>
      <c r="BN372" s="30" t="str">
        <f t="shared" si="119"/>
        <v>Yes</v>
      </c>
      <c r="BO372" s="30">
        <v>2020</v>
      </c>
      <c r="BP372" s="30">
        <v>369</v>
      </c>
      <c r="BQ372" s="30" t="str">
        <f>VLOOKUP(AQ372,Table3[#All],2,FALSE)</f>
        <v>SHELTER</v>
      </c>
    </row>
    <row r="373" spans="1:69" ht="28.5" customHeight="1" x14ac:dyDescent="0.25">
      <c r="A373" s="66" t="s">
        <v>168</v>
      </c>
      <c r="B373" s="66" t="s">
        <v>722</v>
      </c>
      <c r="C373" s="66" t="s">
        <v>722</v>
      </c>
      <c r="D373" s="66" t="s">
        <v>199</v>
      </c>
      <c r="E373" s="66" t="s">
        <v>900</v>
      </c>
      <c r="F373" s="66" t="s">
        <v>219</v>
      </c>
      <c r="G373" s="66" t="s">
        <v>174</v>
      </c>
      <c r="H373" s="66" t="s">
        <v>979</v>
      </c>
      <c r="I373" s="66" t="s">
        <v>979</v>
      </c>
      <c r="J373" s="66"/>
      <c r="K373" s="66" t="s">
        <v>979</v>
      </c>
      <c r="L373" s="66" t="s">
        <v>979</v>
      </c>
      <c r="M373" s="66" t="s">
        <v>51</v>
      </c>
      <c r="N373" s="66" t="s">
        <v>43</v>
      </c>
      <c r="O373" s="66" t="s">
        <v>887</v>
      </c>
      <c r="P373" s="66"/>
      <c r="Q373" s="66" t="s">
        <v>177</v>
      </c>
      <c r="R373" s="66" t="s">
        <v>166</v>
      </c>
      <c r="S373" s="66" t="s">
        <v>901</v>
      </c>
      <c r="T373" s="32">
        <v>44055</v>
      </c>
      <c r="U373" s="21">
        <v>44059</v>
      </c>
      <c r="V373" s="66">
        <v>2.07959</v>
      </c>
      <c r="W373" s="66">
        <v>45.2864</v>
      </c>
      <c r="X373" s="66" t="s">
        <v>186</v>
      </c>
      <c r="Y373" s="1">
        <v>3180</v>
      </c>
      <c r="Z373" s="1">
        <v>3180</v>
      </c>
      <c r="AA373" s="66">
        <v>530</v>
      </c>
      <c r="AB373" s="66">
        <v>529</v>
      </c>
      <c r="AC373" s="66">
        <v>564</v>
      </c>
      <c r="AD373" s="66">
        <v>1011</v>
      </c>
      <c r="AE373" s="66">
        <v>1077</v>
      </c>
      <c r="AF373" s="66" t="s">
        <v>196</v>
      </c>
      <c r="AG373" s="26" t="s">
        <v>345</v>
      </c>
      <c r="AH373" s="26" t="s">
        <v>202</v>
      </c>
      <c r="AI373" s="26" t="s">
        <v>202</v>
      </c>
      <c r="AJ373" s="16" t="s">
        <v>950</v>
      </c>
      <c r="AK373" s="16" t="s">
        <v>951</v>
      </c>
      <c r="AL373" s="16" t="s">
        <v>891</v>
      </c>
      <c r="AM373" s="16" t="s">
        <v>872</v>
      </c>
      <c r="AN373" s="66" t="s">
        <v>863</v>
      </c>
      <c r="AO373" s="26" t="str">
        <f t="shared" si="100"/>
        <v>HINNA</v>
      </c>
      <c r="AP373" s="26" t="str">
        <f t="shared" si="101"/>
        <v>HINNA</v>
      </c>
      <c r="AQ373" s="26" t="str">
        <f t="shared" si="102"/>
        <v>NFI KITS</v>
      </c>
      <c r="AR373" s="26" t="str">
        <f t="shared" si="103"/>
        <v>SHF</v>
      </c>
      <c r="AS373" s="64" t="str">
        <f>_xlfn.IFNA(VLOOKUP(TRIM(AF373),Lookups!$R$1:$S$14,2,0),"N/A")</f>
        <v>Conflict/Insecurity</v>
      </c>
      <c r="AT373" s="29" t="str">
        <f t="shared" si="104"/>
        <v>Completed</v>
      </c>
      <c r="AU373" s="65" t="str">
        <f>IF(TRIM(X373)="", "N/A",VLOOKUP(TRIM(X373),Lookups!$V$1:$W$8,2,0))</f>
        <v>NIDP</v>
      </c>
      <c r="AV373" s="26" t="str">
        <f t="shared" si="105"/>
        <v>Mixed</v>
      </c>
      <c r="AW373" s="26" t="str">
        <f t="shared" si="106"/>
        <v>In-Kind</v>
      </c>
      <c r="AX373" s="55" t="str">
        <f>IF(TRIM(M373)="","N/A",VLOOKUP(TRIM(M373),Table2[#All],2,0))</f>
        <v>Banadir</v>
      </c>
      <c r="AY373" s="55" t="str">
        <f>IF(TRIM(N373)="","N/A",VLOOKUP(TRIM(N373),Table4[#All],2,0))</f>
        <v>Banadir</v>
      </c>
      <c r="AZ373" s="55" t="str">
        <f t="shared" si="107"/>
        <v>N/A</v>
      </c>
      <c r="BA373" s="32">
        <f t="shared" si="108"/>
        <v>44074</v>
      </c>
      <c r="BB373" s="32">
        <f t="shared" si="109"/>
        <v>44074</v>
      </c>
      <c r="BC373" s="31">
        <f t="shared" si="110"/>
        <v>2020</v>
      </c>
      <c r="BD373" s="33">
        <f t="shared" si="111"/>
        <v>44104</v>
      </c>
      <c r="BE373" s="30">
        <f t="shared" si="112"/>
        <v>3180</v>
      </c>
      <c r="BF373" s="30">
        <f t="shared" si="113"/>
        <v>530</v>
      </c>
      <c r="BG373" s="30">
        <f t="shared" si="114"/>
        <v>564</v>
      </c>
      <c r="BH373" s="30">
        <f t="shared" si="115"/>
        <v>529</v>
      </c>
      <c r="BI373" s="30">
        <f t="shared" si="116"/>
        <v>1077</v>
      </c>
      <c r="BJ373" s="30">
        <f t="shared" si="117"/>
        <v>1077</v>
      </c>
      <c r="BK373" s="30">
        <v>2200000</v>
      </c>
      <c r="BL373" s="30">
        <v>1400000</v>
      </c>
      <c r="BM373" s="30" t="str">
        <f t="shared" si="118"/>
        <v>Yes</v>
      </c>
      <c r="BN373" s="30" t="str">
        <f t="shared" si="119"/>
        <v>Yes</v>
      </c>
      <c r="BO373" s="30">
        <v>2020</v>
      </c>
      <c r="BP373" s="30">
        <v>370</v>
      </c>
      <c r="BQ373" s="30" t="str">
        <f>VLOOKUP(AQ373,Table3[#All],2,FALSE)</f>
        <v>NFI</v>
      </c>
    </row>
    <row r="374" spans="1:69" ht="28.5" customHeight="1" x14ac:dyDescent="0.25">
      <c r="A374" s="66" t="s">
        <v>168</v>
      </c>
      <c r="B374" s="66" t="s">
        <v>722</v>
      </c>
      <c r="C374" s="66" t="s">
        <v>722</v>
      </c>
      <c r="D374" s="66" t="s">
        <v>199</v>
      </c>
      <c r="E374" s="66" t="s">
        <v>902</v>
      </c>
      <c r="F374" s="66" t="s">
        <v>219</v>
      </c>
      <c r="G374" s="66" t="s">
        <v>174</v>
      </c>
      <c r="H374" s="66" t="s">
        <v>979</v>
      </c>
      <c r="I374" s="66" t="s">
        <v>979</v>
      </c>
      <c r="J374" s="66"/>
      <c r="K374" s="66" t="s">
        <v>979</v>
      </c>
      <c r="L374" s="66" t="s">
        <v>979</v>
      </c>
      <c r="M374" s="66" t="s">
        <v>51</v>
      </c>
      <c r="N374" s="66" t="s">
        <v>43</v>
      </c>
      <c r="O374" s="66" t="s">
        <v>887</v>
      </c>
      <c r="P374" s="66"/>
      <c r="Q374" s="66" t="s">
        <v>177</v>
      </c>
      <c r="R374" s="66" t="s">
        <v>166</v>
      </c>
      <c r="S374" s="66" t="s">
        <v>903</v>
      </c>
      <c r="T374" s="32">
        <v>44060</v>
      </c>
      <c r="U374" s="21">
        <v>44061</v>
      </c>
      <c r="V374" s="66">
        <v>2.07959</v>
      </c>
      <c r="W374" s="66">
        <v>45.2864</v>
      </c>
      <c r="X374" s="66" t="s">
        <v>186</v>
      </c>
      <c r="Y374" s="1">
        <v>1254</v>
      </c>
      <c r="Z374" s="1">
        <v>1254</v>
      </c>
      <c r="AA374" s="66">
        <v>209</v>
      </c>
      <c r="AB374" s="66">
        <v>208</v>
      </c>
      <c r="AC374" s="66">
        <v>222</v>
      </c>
      <c r="AD374" s="66">
        <v>398</v>
      </c>
      <c r="AE374" s="66">
        <v>425</v>
      </c>
      <c r="AF374" s="66" t="s">
        <v>196</v>
      </c>
      <c r="AG374" s="26" t="s">
        <v>345</v>
      </c>
      <c r="AH374" s="26" t="s">
        <v>202</v>
      </c>
      <c r="AI374" s="26" t="s">
        <v>202</v>
      </c>
      <c r="AJ374" s="16" t="s">
        <v>952</v>
      </c>
      <c r="AK374" s="16" t="s">
        <v>951</v>
      </c>
      <c r="AL374" s="16" t="s">
        <v>891</v>
      </c>
      <c r="AM374" s="16" t="s">
        <v>872</v>
      </c>
      <c r="AN374" s="66" t="s">
        <v>863</v>
      </c>
      <c r="AO374" s="26" t="str">
        <f t="shared" si="100"/>
        <v>HINNA</v>
      </c>
      <c r="AP374" s="26" t="str">
        <f t="shared" si="101"/>
        <v>HINNA</v>
      </c>
      <c r="AQ374" s="26" t="str">
        <f t="shared" si="102"/>
        <v>NFI KITS</v>
      </c>
      <c r="AR374" s="26" t="str">
        <f t="shared" si="103"/>
        <v>SHF</v>
      </c>
      <c r="AS374" s="64" t="str">
        <f>_xlfn.IFNA(VLOOKUP(TRIM(AF374),Lookups!$R$1:$S$14,2,0),"N/A")</f>
        <v>Conflict/Insecurity</v>
      </c>
      <c r="AT374" s="29" t="str">
        <f t="shared" si="104"/>
        <v>Completed</v>
      </c>
      <c r="AU374" s="65" t="str">
        <f>IF(TRIM(X374)="", "N/A",VLOOKUP(TRIM(X374),Lookups!$V$1:$W$8,2,0))</f>
        <v>NIDP</v>
      </c>
      <c r="AV374" s="26" t="str">
        <f t="shared" si="105"/>
        <v>Mixed</v>
      </c>
      <c r="AW374" s="26" t="str">
        <f t="shared" si="106"/>
        <v>In-Kind</v>
      </c>
      <c r="AX374" s="55" t="str">
        <f>IF(TRIM(M374)="","N/A",VLOOKUP(TRIM(M374),Table2[#All],2,0))</f>
        <v>Banadir</v>
      </c>
      <c r="AY374" s="55" t="str">
        <f>IF(TRIM(N374)="","N/A",VLOOKUP(TRIM(N374),Table4[#All],2,0))</f>
        <v>Banadir</v>
      </c>
      <c r="AZ374" s="55" t="str">
        <f t="shared" si="107"/>
        <v>N/A</v>
      </c>
      <c r="BA374" s="32">
        <f t="shared" si="108"/>
        <v>44074</v>
      </c>
      <c r="BB374" s="32">
        <f t="shared" si="109"/>
        <v>44074</v>
      </c>
      <c r="BC374" s="31">
        <f t="shared" si="110"/>
        <v>2020</v>
      </c>
      <c r="BD374" s="33">
        <f t="shared" si="111"/>
        <v>44104</v>
      </c>
      <c r="BE374" s="30">
        <f t="shared" si="112"/>
        <v>1254</v>
      </c>
      <c r="BF374" s="30">
        <f t="shared" si="113"/>
        <v>209</v>
      </c>
      <c r="BG374" s="30">
        <f t="shared" si="114"/>
        <v>222</v>
      </c>
      <c r="BH374" s="30">
        <f t="shared" si="115"/>
        <v>208</v>
      </c>
      <c r="BI374" s="30">
        <f t="shared" si="116"/>
        <v>425</v>
      </c>
      <c r="BJ374" s="30">
        <f t="shared" si="117"/>
        <v>425</v>
      </c>
      <c r="BK374" s="30">
        <v>2200000</v>
      </c>
      <c r="BL374" s="30">
        <v>1400000</v>
      </c>
      <c r="BM374" s="30" t="str">
        <f t="shared" si="118"/>
        <v>Yes</v>
      </c>
      <c r="BN374" s="30" t="str">
        <f t="shared" si="119"/>
        <v>Yes</v>
      </c>
      <c r="BO374" s="30">
        <v>2020</v>
      </c>
      <c r="BP374" s="30">
        <v>371</v>
      </c>
      <c r="BQ374" s="30" t="str">
        <f>VLOOKUP(AQ374,Table3[#All],2,FALSE)</f>
        <v>NFI</v>
      </c>
    </row>
    <row r="375" spans="1:69" ht="28.5" customHeight="1" x14ac:dyDescent="0.25">
      <c r="A375" s="66" t="s">
        <v>168</v>
      </c>
      <c r="B375" s="66" t="s">
        <v>722</v>
      </c>
      <c r="C375" s="66" t="s">
        <v>722</v>
      </c>
      <c r="D375" s="66" t="s">
        <v>183</v>
      </c>
      <c r="E375" s="66" t="s">
        <v>998</v>
      </c>
      <c r="F375" s="66" t="s">
        <v>219</v>
      </c>
      <c r="G375" s="66" t="s">
        <v>174</v>
      </c>
      <c r="H375" s="66" t="s">
        <v>979</v>
      </c>
      <c r="I375" s="66" t="s">
        <v>979</v>
      </c>
      <c r="J375" s="66"/>
      <c r="K375" s="66" t="s">
        <v>979</v>
      </c>
      <c r="L375" s="66" t="s">
        <v>979</v>
      </c>
      <c r="M375" s="66" t="s">
        <v>51</v>
      </c>
      <c r="N375" s="66" t="s">
        <v>43</v>
      </c>
      <c r="O375" s="66" t="s">
        <v>23</v>
      </c>
      <c r="P375" s="66"/>
      <c r="Q375" s="66" t="s">
        <v>177</v>
      </c>
      <c r="R375" s="66" t="s">
        <v>166</v>
      </c>
      <c r="S375" s="66" t="s">
        <v>999</v>
      </c>
      <c r="T375" s="32">
        <v>44075</v>
      </c>
      <c r="U375" s="21">
        <v>44079</v>
      </c>
      <c r="V375" s="66">
        <v>2.0413899999999998</v>
      </c>
      <c r="W375" s="66">
        <v>45.333720999999997</v>
      </c>
      <c r="X375" s="66" t="s">
        <v>186</v>
      </c>
      <c r="Y375" s="1">
        <v>615</v>
      </c>
      <c r="Z375" s="1">
        <v>615</v>
      </c>
      <c r="AA375" s="66">
        <v>98</v>
      </c>
      <c r="AB375" s="66">
        <v>102</v>
      </c>
      <c r="AC375" s="66">
        <v>109</v>
      </c>
      <c r="AD375" s="66">
        <v>195</v>
      </c>
      <c r="AE375" s="66">
        <v>208</v>
      </c>
      <c r="AF375" s="66" t="s">
        <v>196</v>
      </c>
      <c r="AG375" s="26" t="s">
        <v>345</v>
      </c>
      <c r="AH375" s="26" t="s">
        <v>202</v>
      </c>
      <c r="AI375" s="26" t="s">
        <v>202</v>
      </c>
      <c r="AJ375" s="16" t="s">
        <v>1000</v>
      </c>
      <c r="AK375" s="16" t="s">
        <v>979</v>
      </c>
      <c r="AL375" s="16" t="s">
        <v>891</v>
      </c>
      <c r="AM375" s="16" t="s">
        <v>872</v>
      </c>
      <c r="AN375" s="66" t="s">
        <v>863</v>
      </c>
      <c r="AO375" s="26" t="str">
        <f t="shared" si="100"/>
        <v>HINNA</v>
      </c>
      <c r="AP375" s="26" t="str">
        <f t="shared" si="101"/>
        <v>HINNA</v>
      </c>
      <c r="AQ375" s="26" t="str">
        <f t="shared" si="102"/>
        <v>EMERGENCY SHELTER</v>
      </c>
      <c r="AR375" s="26" t="str">
        <f t="shared" si="103"/>
        <v>SHF</v>
      </c>
      <c r="AS375" s="64" t="str">
        <f>_xlfn.IFNA(VLOOKUP(TRIM(AF375),Lookups!$R$1:$S$14,2,0),"N/A")</f>
        <v>Conflict/Insecurity</v>
      </c>
      <c r="AT375" s="29" t="str">
        <f t="shared" si="104"/>
        <v>Completed</v>
      </c>
      <c r="AU375" s="65" t="str">
        <f>IF(TRIM(X375)="", "N/A",VLOOKUP(TRIM(X375),Lookups!$V$1:$W$8,2,0))</f>
        <v>NIDP</v>
      </c>
      <c r="AV375" s="26" t="str">
        <f t="shared" si="105"/>
        <v>Mixed</v>
      </c>
      <c r="AW375" s="26" t="str">
        <f t="shared" si="106"/>
        <v>In-Kind</v>
      </c>
      <c r="AX375" s="55" t="str">
        <f>IF(TRIM(M375)="","N/A",VLOOKUP(TRIM(M375),Table2[#All],2,0))</f>
        <v>Banadir</v>
      </c>
      <c r="AY375" s="55" t="str">
        <f>IF(TRIM(N375)="","N/A",VLOOKUP(TRIM(N375),Table4[#All],2,0))</f>
        <v>Banadir</v>
      </c>
      <c r="AZ375" s="55" t="str">
        <f t="shared" si="107"/>
        <v>N/A</v>
      </c>
      <c r="BA375" s="32">
        <f t="shared" si="108"/>
        <v>44104</v>
      </c>
      <c r="BB375" s="32">
        <f t="shared" si="109"/>
        <v>44104</v>
      </c>
      <c r="BC375" s="31">
        <f t="shared" si="110"/>
        <v>2020</v>
      </c>
      <c r="BD375" s="33">
        <f t="shared" si="111"/>
        <v>44104</v>
      </c>
      <c r="BE375" s="30">
        <f t="shared" si="112"/>
        <v>615</v>
      </c>
      <c r="BF375" s="30">
        <f t="shared" si="113"/>
        <v>98</v>
      </c>
      <c r="BG375" s="30">
        <f t="shared" si="114"/>
        <v>109</v>
      </c>
      <c r="BH375" s="30">
        <f t="shared" si="115"/>
        <v>102</v>
      </c>
      <c r="BI375" s="30">
        <f t="shared" si="116"/>
        <v>208</v>
      </c>
      <c r="BJ375" s="30">
        <f t="shared" si="117"/>
        <v>208</v>
      </c>
      <c r="BK375" s="30">
        <v>2200000</v>
      </c>
      <c r="BL375" s="30">
        <v>1400000</v>
      </c>
      <c r="BM375" s="30" t="str">
        <f t="shared" si="118"/>
        <v>Yes</v>
      </c>
      <c r="BN375" s="30" t="str">
        <f t="shared" si="119"/>
        <v>Yes</v>
      </c>
      <c r="BO375" s="30">
        <v>2020</v>
      </c>
      <c r="BP375" s="30">
        <v>372</v>
      </c>
      <c r="BQ375" s="30" t="str">
        <f>VLOOKUP(AQ375,Table3[#All],2,FALSE)</f>
        <v>SHELTER</v>
      </c>
    </row>
    <row r="376" spans="1:69" ht="28.5" customHeight="1" x14ac:dyDescent="0.25">
      <c r="A376" s="66" t="s">
        <v>168</v>
      </c>
      <c r="B376" s="66" t="s">
        <v>722</v>
      </c>
      <c r="C376" s="66" t="s">
        <v>722</v>
      </c>
      <c r="D376" s="66" t="s">
        <v>183</v>
      </c>
      <c r="E376" s="66" t="s">
        <v>1001</v>
      </c>
      <c r="F376" s="66" t="s">
        <v>219</v>
      </c>
      <c r="G376" s="66" t="s">
        <v>174</v>
      </c>
      <c r="H376" s="66" t="s">
        <v>979</v>
      </c>
      <c r="I376" s="66" t="s">
        <v>979</v>
      </c>
      <c r="J376" s="66"/>
      <c r="K376" s="66" t="s">
        <v>979</v>
      </c>
      <c r="L376" s="66" t="s">
        <v>979</v>
      </c>
      <c r="M376" s="66" t="s">
        <v>51</v>
      </c>
      <c r="N376" s="66" t="s">
        <v>43</v>
      </c>
      <c r="O376" s="66" t="s">
        <v>23</v>
      </c>
      <c r="P376" s="66"/>
      <c r="Q376" s="66" t="s">
        <v>177</v>
      </c>
      <c r="R376" s="66" t="s">
        <v>166</v>
      </c>
      <c r="S376" s="66" t="s">
        <v>889</v>
      </c>
      <c r="T376" s="32">
        <v>44082</v>
      </c>
      <c r="U376" s="21">
        <v>44084</v>
      </c>
      <c r="V376" s="66">
        <v>2.0413899999999998</v>
      </c>
      <c r="W376" s="66">
        <v>45.333720999999997</v>
      </c>
      <c r="X376" s="66" t="s">
        <v>186</v>
      </c>
      <c r="Y376" s="1">
        <v>532</v>
      </c>
      <c r="Z376" s="1">
        <v>532</v>
      </c>
      <c r="AA376" s="66">
        <v>90</v>
      </c>
      <c r="AB376" s="66">
        <v>88</v>
      </c>
      <c r="AC376" s="66">
        <v>94</v>
      </c>
      <c r="AD376" s="66">
        <v>169</v>
      </c>
      <c r="AE376" s="66">
        <v>180</v>
      </c>
      <c r="AF376" s="66" t="s">
        <v>196</v>
      </c>
      <c r="AG376" s="26" t="s">
        <v>345</v>
      </c>
      <c r="AH376" s="26" t="s">
        <v>202</v>
      </c>
      <c r="AI376" s="26" t="s">
        <v>202</v>
      </c>
      <c r="AJ376" s="16" t="s">
        <v>1002</v>
      </c>
      <c r="AK376" s="16" t="s">
        <v>979</v>
      </c>
      <c r="AL376" s="16" t="s">
        <v>891</v>
      </c>
      <c r="AM376" s="16" t="s">
        <v>872</v>
      </c>
      <c r="AN376" s="66" t="s">
        <v>863</v>
      </c>
      <c r="AO376" s="26" t="str">
        <f t="shared" si="100"/>
        <v>HINNA</v>
      </c>
      <c r="AP376" s="26" t="str">
        <f t="shared" si="101"/>
        <v>HINNA</v>
      </c>
      <c r="AQ376" s="26" t="str">
        <f t="shared" si="102"/>
        <v>EMERGENCY SHELTER</v>
      </c>
      <c r="AR376" s="26" t="str">
        <f t="shared" si="103"/>
        <v>SHF</v>
      </c>
      <c r="AS376" s="64" t="str">
        <f>_xlfn.IFNA(VLOOKUP(TRIM(AF376),Lookups!$R$1:$S$14,2,0),"N/A")</f>
        <v>Conflict/Insecurity</v>
      </c>
      <c r="AT376" s="29" t="str">
        <f t="shared" si="104"/>
        <v>Completed</v>
      </c>
      <c r="AU376" s="65" t="str">
        <f>IF(TRIM(X376)="", "N/A",VLOOKUP(TRIM(X376),Lookups!$V$1:$W$8,2,0))</f>
        <v>NIDP</v>
      </c>
      <c r="AV376" s="26" t="str">
        <f t="shared" si="105"/>
        <v>Mixed</v>
      </c>
      <c r="AW376" s="26" t="str">
        <f t="shared" si="106"/>
        <v>In-Kind</v>
      </c>
      <c r="AX376" s="55" t="str">
        <f>IF(TRIM(M376)="","N/A",VLOOKUP(TRIM(M376),Table2[#All],2,0))</f>
        <v>Banadir</v>
      </c>
      <c r="AY376" s="55" t="str">
        <f>IF(TRIM(N376)="","N/A",VLOOKUP(TRIM(N376),Table4[#All],2,0))</f>
        <v>Banadir</v>
      </c>
      <c r="AZ376" s="55" t="str">
        <f t="shared" si="107"/>
        <v>N/A</v>
      </c>
      <c r="BA376" s="32">
        <f t="shared" si="108"/>
        <v>44104</v>
      </c>
      <c r="BB376" s="32">
        <f t="shared" si="109"/>
        <v>44104</v>
      </c>
      <c r="BC376" s="31">
        <f t="shared" si="110"/>
        <v>2020</v>
      </c>
      <c r="BD376" s="33">
        <f t="shared" si="111"/>
        <v>44104</v>
      </c>
      <c r="BE376" s="30">
        <f t="shared" si="112"/>
        <v>532</v>
      </c>
      <c r="BF376" s="30">
        <f t="shared" si="113"/>
        <v>90</v>
      </c>
      <c r="BG376" s="30">
        <f t="shared" si="114"/>
        <v>94</v>
      </c>
      <c r="BH376" s="30">
        <f t="shared" si="115"/>
        <v>88</v>
      </c>
      <c r="BI376" s="30">
        <f t="shared" si="116"/>
        <v>180</v>
      </c>
      <c r="BJ376" s="30">
        <f t="shared" si="117"/>
        <v>180</v>
      </c>
      <c r="BK376" s="30">
        <v>2200000</v>
      </c>
      <c r="BL376" s="30">
        <v>1400000</v>
      </c>
      <c r="BM376" s="30" t="str">
        <f t="shared" si="118"/>
        <v>Yes</v>
      </c>
      <c r="BN376" s="30" t="str">
        <f t="shared" si="119"/>
        <v>Yes</v>
      </c>
      <c r="BO376" s="30">
        <v>2020</v>
      </c>
      <c r="BP376" s="30">
        <v>373</v>
      </c>
      <c r="BQ376" s="30" t="str">
        <f>VLOOKUP(AQ376,Table3[#All],2,FALSE)</f>
        <v>SHELTER</v>
      </c>
    </row>
    <row r="377" spans="1:69" ht="28.5" customHeight="1" x14ac:dyDescent="0.25">
      <c r="A377" s="66" t="s">
        <v>168</v>
      </c>
      <c r="B377" s="66" t="s">
        <v>722</v>
      </c>
      <c r="C377" s="66" t="s">
        <v>722</v>
      </c>
      <c r="D377" s="66" t="s">
        <v>183</v>
      </c>
      <c r="E377" s="66" t="s">
        <v>1003</v>
      </c>
      <c r="F377" s="66" t="s">
        <v>219</v>
      </c>
      <c r="G377" s="66" t="s">
        <v>174</v>
      </c>
      <c r="H377" s="66" t="s">
        <v>979</v>
      </c>
      <c r="I377" s="66" t="s">
        <v>979</v>
      </c>
      <c r="J377" s="66"/>
      <c r="K377" s="66" t="s">
        <v>979</v>
      </c>
      <c r="L377" s="66" t="s">
        <v>979</v>
      </c>
      <c r="M377" s="66" t="s">
        <v>51</v>
      </c>
      <c r="N377" s="66" t="s">
        <v>43</v>
      </c>
      <c r="O377" s="66" t="s">
        <v>23</v>
      </c>
      <c r="P377" s="66"/>
      <c r="Q377" s="66" t="s">
        <v>177</v>
      </c>
      <c r="R377" s="66" t="s">
        <v>166</v>
      </c>
      <c r="S377" s="66" t="s">
        <v>889</v>
      </c>
      <c r="T377" s="32">
        <v>44086</v>
      </c>
      <c r="U377" s="21">
        <v>44088</v>
      </c>
      <c r="V377" s="66">
        <v>2.0413899999999998</v>
      </c>
      <c r="W377" s="66">
        <v>45.333720999999997</v>
      </c>
      <c r="X377" s="66" t="s">
        <v>186</v>
      </c>
      <c r="Y377" s="1">
        <v>581</v>
      </c>
      <c r="Z377" s="1">
        <v>581</v>
      </c>
      <c r="AA377" s="66">
        <v>86</v>
      </c>
      <c r="AB377" s="66">
        <v>97</v>
      </c>
      <c r="AC377" s="66">
        <v>103</v>
      </c>
      <c r="AD377" s="66">
        <v>185</v>
      </c>
      <c r="AE377" s="66">
        <v>197</v>
      </c>
      <c r="AF377" s="66" t="s">
        <v>196</v>
      </c>
      <c r="AG377" s="26" t="s">
        <v>345</v>
      </c>
      <c r="AH377" s="26" t="s">
        <v>202</v>
      </c>
      <c r="AI377" s="26" t="s">
        <v>202</v>
      </c>
      <c r="AJ377" s="16" t="s">
        <v>1004</v>
      </c>
      <c r="AK377" s="16" t="s">
        <v>979</v>
      </c>
      <c r="AL377" s="16" t="s">
        <v>891</v>
      </c>
      <c r="AM377" s="16" t="s">
        <v>872</v>
      </c>
      <c r="AN377" s="66" t="s">
        <v>863</v>
      </c>
      <c r="AO377" s="26" t="str">
        <f t="shared" si="100"/>
        <v>HINNA</v>
      </c>
      <c r="AP377" s="26" t="str">
        <f t="shared" si="101"/>
        <v>HINNA</v>
      </c>
      <c r="AQ377" s="26" t="str">
        <f t="shared" si="102"/>
        <v>EMERGENCY SHELTER</v>
      </c>
      <c r="AR377" s="26" t="str">
        <f t="shared" si="103"/>
        <v>SHF</v>
      </c>
      <c r="AS377" s="64" t="str">
        <f>_xlfn.IFNA(VLOOKUP(TRIM(AF377),Lookups!$R$1:$S$14,2,0),"N/A")</f>
        <v>Conflict/Insecurity</v>
      </c>
      <c r="AT377" s="29" t="str">
        <f t="shared" si="104"/>
        <v>Completed</v>
      </c>
      <c r="AU377" s="65" t="str">
        <f>IF(TRIM(X377)="", "N/A",VLOOKUP(TRIM(X377),Lookups!$V$1:$W$8,2,0))</f>
        <v>NIDP</v>
      </c>
      <c r="AV377" s="26" t="str">
        <f t="shared" si="105"/>
        <v>Mixed</v>
      </c>
      <c r="AW377" s="26" t="str">
        <f t="shared" si="106"/>
        <v>In-Kind</v>
      </c>
      <c r="AX377" s="55" t="str">
        <f>IF(TRIM(M377)="","N/A",VLOOKUP(TRIM(M377),Table2[#All],2,0))</f>
        <v>Banadir</v>
      </c>
      <c r="AY377" s="55" t="str">
        <f>IF(TRIM(N377)="","N/A",VLOOKUP(TRIM(N377),Table4[#All],2,0))</f>
        <v>Banadir</v>
      </c>
      <c r="AZ377" s="55" t="str">
        <f t="shared" si="107"/>
        <v>N/A</v>
      </c>
      <c r="BA377" s="32">
        <f t="shared" si="108"/>
        <v>44104</v>
      </c>
      <c r="BB377" s="32">
        <f t="shared" si="109"/>
        <v>44104</v>
      </c>
      <c r="BC377" s="31">
        <f t="shared" si="110"/>
        <v>2020</v>
      </c>
      <c r="BD377" s="33">
        <f t="shared" si="111"/>
        <v>44104</v>
      </c>
      <c r="BE377" s="30">
        <f t="shared" si="112"/>
        <v>581</v>
      </c>
      <c r="BF377" s="30">
        <f t="shared" si="113"/>
        <v>86</v>
      </c>
      <c r="BG377" s="30">
        <f t="shared" si="114"/>
        <v>103</v>
      </c>
      <c r="BH377" s="30">
        <f t="shared" si="115"/>
        <v>97</v>
      </c>
      <c r="BI377" s="30">
        <f t="shared" si="116"/>
        <v>197</v>
      </c>
      <c r="BJ377" s="30">
        <f t="shared" si="117"/>
        <v>197</v>
      </c>
      <c r="BK377" s="30">
        <v>2200000</v>
      </c>
      <c r="BL377" s="30">
        <v>1400000</v>
      </c>
      <c r="BM377" s="30" t="str">
        <f t="shared" si="118"/>
        <v>Yes</v>
      </c>
      <c r="BN377" s="30" t="str">
        <f t="shared" si="119"/>
        <v>Yes</v>
      </c>
      <c r="BO377" s="30">
        <v>2020</v>
      </c>
      <c r="BP377" s="30">
        <v>374</v>
      </c>
      <c r="BQ377" s="30" t="str">
        <f>VLOOKUP(AQ377,Table3[#All],2,FALSE)</f>
        <v>SHELTER</v>
      </c>
    </row>
    <row r="378" spans="1:69" ht="28.5" customHeight="1" x14ac:dyDescent="0.25">
      <c r="A378" s="66" t="s">
        <v>168</v>
      </c>
      <c r="B378" s="66" t="s">
        <v>722</v>
      </c>
      <c r="C378" s="66" t="s">
        <v>722</v>
      </c>
      <c r="D378" s="66" t="s">
        <v>183</v>
      </c>
      <c r="E378" s="66" t="s">
        <v>1005</v>
      </c>
      <c r="F378" s="66" t="s">
        <v>219</v>
      </c>
      <c r="G378" s="66" t="s">
        <v>174</v>
      </c>
      <c r="H378" s="66" t="s">
        <v>979</v>
      </c>
      <c r="I378" s="66" t="s">
        <v>979</v>
      </c>
      <c r="J378" s="66"/>
      <c r="K378" s="66" t="s">
        <v>979</v>
      </c>
      <c r="L378" s="66" t="s">
        <v>979</v>
      </c>
      <c r="M378" s="66" t="s">
        <v>51</v>
      </c>
      <c r="N378" s="66" t="s">
        <v>129</v>
      </c>
      <c r="O378" s="66" t="s">
        <v>15</v>
      </c>
      <c r="P378" s="66"/>
      <c r="Q378" s="66" t="s">
        <v>177</v>
      </c>
      <c r="R378" s="66" t="s">
        <v>166</v>
      </c>
      <c r="S378" s="66" t="s">
        <v>888</v>
      </c>
      <c r="T378" s="32">
        <v>44089</v>
      </c>
      <c r="U378" s="21">
        <v>44100</v>
      </c>
      <c r="V378" s="66">
        <v>2.0413899999999998</v>
      </c>
      <c r="W378" s="66">
        <v>45.333720999999997</v>
      </c>
      <c r="X378" s="66" t="s">
        <v>186</v>
      </c>
      <c r="Y378" s="1">
        <v>2925</v>
      </c>
      <c r="Z378" s="1">
        <v>2925</v>
      </c>
      <c r="AA378" s="66">
        <v>469</v>
      </c>
      <c r="AB378" s="66">
        <v>486</v>
      </c>
      <c r="AC378" s="66">
        <v>518</v>
      </c>
      <c r="AD378" s="66">
        <v>929</v>
      </c>
      <c r="AE378" s="66">
        <v>991</v>
      </c>
      <c r="AF378" s="66" t="s">
        <v>196</v>
      </c>
      <c r="AG378" s="26" t="s">
        <v>345</v>
      </c>
      <c r="AH378" s="26" t="s">
        <v>202</v>
      </c>
      <c r="AI378" s="26" t="s">
        <v>202</v>
      </c>
      <c r="AJ378" s="16" t="s">
        <v>1006</v>
      </c>
      <c r="AK378" s="16" t="s">
        <v>979</v>
      </c>
      <c r="AL378" s="16" t="s">
        <v>891</v>
      </c>
      <c r="AM378" s="16" t="s">
        <v>872</v>
      </c>
      <c r="AN378" s="66" t="s">
        <v>863</v>
      </c>
      <c r="AO378" s="26" t="str">
        <f t="shared" si="100"/>
        <v>HINNA</v>
      </c>
      <c r="AP378" s="26" t="str">
        <f t="shared" si="101"/>
        <v>HINNA</v>
      </c>
      <c r="AQ378" s="26" t="str">
        <f t="shared" si="102"/>
        <v>EMERGENCY SHELTER</v>
      </c>
      <c r="AR378" s="26" t="str">
        <f t="shared" si="103"/>
        <v>SHF</v>
      </c>
      <c r="AS378" s="64" t="str">
        <f>_xlfn.IFNA(VLOOKUP(TRIM(AF378),Lookups!$R$1:$S$14,2,0),"N/A")</f>
        <v>Conflict/Insecurity</v>
      </c>
      <c r="AT378" s="29" t="str">
        <f t="shared" si="104"/>
        <v>Completed</v>
      </c>
      <c r="AU378" s="65" t="str">
        <f>IF(TRIM(X378)="", "N/A",VLOOKUP(TRIM(X378),Lookups!$V$1:$W$8,2,0))</f>
        <v>NIDP</v>
      </c>
      <c r="AV378" s="26" t="str">
        <f t="shared" si="105"/>
        <v>Mixed</v>
      </c>
      <c r="AW378" s="26" t="str">
        <f t="shared" si="106"/>
        <v>In-Kind</v>
      </c>
      <c r="AX378" s="55" t="str">
        <f>IF(TRIM(M378)="","N/A",VLOOKUP(TRIM(M378),Table2[#All],2,0))</f>
        <v>Banadir</v>
      </c>
      <c r="AY378" s="55" t="str">
        <f>IF(TRIM(N378)="","N/A",VLOOKUP(TRIM(N378),Table4[#All],2,0))</f>
        <v>Banadir</v>
      </c>
      <c r="AZ378" s="55" t="str">
        <f t="shared" si="107"/>
        <v>N/A</v>
      </c>
      <c r="BA378" s="32">
        <f t="shared" si="108"/>
        <v>44104</v>
      </c>
      <c r="BB378" s="32">
        <f t="shared" si="109"/>
        <v>44104</v>
      </c>
      <c r="BC378" s="31">
        <f t="shared" si="110"/>
        <v>2020</v>
      </c>
      <c r="BD378" s="33">
        <f t="shared" si="111"/>
        <v>44104</v>
      </c>
      <c r="BE378" s="30">
        <f t="shared" si="112"/>
        <v>2925</v>
      </c>
      <c r="BF378" s="30">
        <f t="shared" si="113"/>
        <v>469</v>
      </c>
      <c r="BG378" s="30">
        <f t="shared" si="114"/>
        <v>518</v>
      </c>
      <c r="BH378" s="30">
        <f t="shared" si="115"/>
        <v>486</v>
      </c>
      <c r="BI378" s="30">
        <f t="shared" si="116"/>
        <v>991</v>
      </c>
      <c r="BJ378" s="30">
        <f t="shared" si="117"/>
        <v>991</v>
      </c>
      <c r="BK378" s="30">
        <v>2200000</v>
      </c>
      <c r="BL378" s="30">
        <v>1400000</v>
      </c>
      <c r="BM378" s="30" t="str">
        <f t="shared" si="118"/>
        <v>Yes</v>
      </c>
      <c r="BN378" s="30" t="str">
        <f t="shared" si="119"/>
        <v>Yes</v>
      </c>
      <c r="BO378" s="30">
        <v>2020</v>
      </c>
      <c r="BP378" s="30">
        <v>375</v>
      </c>
      <c r="BQ378" s="30" t="str">
        <f>VLOOKUP(AQ378,Table3[#All],2,FALSE)</f>
        <v>SHELTER</v>
      </c>
    </row>
    <row r="379" spans="1:69" ht="28.5" customHeight="1" x14ac:dyDescent="0.25">
      <c r="A379" s="66" t="s">
        <v>168</v>
      </c>
      <c r="B379" s="66" t="s">
        <v>722</v>
      </c>
      <c r="C379" s="66" t="s">
        <v>722</v>
      </c>
      <c r="D379" s="66" t="s">
        <v>199</v>
      </c>
      <c r="E379" s="66" t="s">
        <v>1007</v>
      </c>
      <c r="F379" s="66" t="s">
        <v>219</v>
      </c>
      <c r="G379" s="66" t="s">
        <v>174</v>
      </c>
      <c r="H379" s="66" t="s">
        <v>979</v>
      </c>
      <c r="I379" s="66" t="s">
        <v>979</v>
      </c>
      <c r="J379" s="66"/>
      <c r="K379" s="66" t="s">
        <v>979</v>
      </c>
      <c r="L379" s="66" t="s">
        <v>979</v>
      </c>
      <c r="M379" s="66" t="s">
        <v>51</v>
      </c>
      <c r="N379" s="66" t="s">
        <v>43</v>
      </c>
      <c r="O379" s="66" t="s">
        <v>23</v>
      </c>
      <c r="P379" s="66"/>
      <c r="Q379" s="66" t="s">
        <v>177</v>
      </c>
      <c r="R379" s="66" t="s">
        <v>166</v>
      </c>
      <c r="S379" s="66" t="s">
        <v>1008</v>
      </c>
      <c r="T379" s="32">
        <v>44102</v>
      </c>
      <c r="U379" s="21">
        <v>44102</v>
      </c>
      <c r="V379" s="66">
        <v>2.0413899999999998</v>
      </c>
      <c r="W379" s="66">
        <v>45.333720999999997</v>
      </c>
      <c r="X379" s="66" t="s">
        <v>186</v>
      </c>
      <c r="Y379" s="1">
        <v>615</v>
      </c>
      <c r="Z379" s="1">
        <v>615</v>
      </c>
      <c r="AA379" s="66">
        <v>98</v>
      </c>
      <c r="AB379" s="66">
        <v>102</v>
      </c>
      <c r="AC379" s="66">
        <v>109</v>
      </c>
      <c r="AD379" s="66">
        <v>195</v>
      </c>
      <c r="AE379" s="66">
        <v>208</v>
      </c>
      <c r="AF379" s="66" t="s">
        <v>196</v>
      </c>
      <c r="AG379" s="26" t="s">
        <v>345</v>
      </c>
      <c r="AH379" s="26" t="s">
        <v>202</v>
      </c>
      <c r="AI379" s="26" t="s">
        <v>202</v>
      </c>
      <c r="AJ379" s="16" t="s">
        <v>1009</v>
      </c>
      <c r="AK379" s="16" t="s">
        <v>979</v>
      </c>
      <c r="AL379" s="16" t="s">
        <v>891</v>
      </c>
      <c r="AM379" s="16" t="s">
        <v>872</v>
      </c>
      <c r="AN379" s="66" t="s">
        <v>863</v>
      </c>
      <c r="AO379" s="26" t="str">
        <f t="shared" si="100"/>
        <v>HINNA</v>
      </c>
      <c r="AP379" s="26" t="str">
        <f t="shared" si="101"/>
        <v>HINNA</v>
      </c>
      <c r="AQ379" s="26" t="str">
        <f t="shared" si="102"/>
        <v>NFI KITS</v>
      </c>
      <c r="AR379" s="26" t="str">
        <f t="shared" si="103"/>
        <v>SHF</v>
      </c>
      <c r="AS379" s="64" t="str">
        <f>_xlfn.IFNA(VLOOKUP(TRIM(AF379),Lookups!$R$1:$S$14,2,0),"N/A")</f>
        <v>Conflict/Insecurity</v>
      </c>
      <c r="AT379" s="29" t="str">
        <f t="shared" si="104"/>
        <v>Completed</v>
      </c>
      <c r="AU379" s="65" t="str">
        <f>IF(TRIM(X379)="", "N/A",VLOOKUP(TRIM(X379),Lookups!$V$1:$W$8,2,0))</f>
        <v>NIDP</v>
      </c>
      <c r="AV379" s="26" t="str">
        <f t="shared" si="105"/>
        <v>Mixed</v>
      </c>
      <c r="AW379" s="26" t="str">
        <f t="shared" si="106"/>
        <v>In-Kind</v>
      </c>
      <c r="AX379" s="55" t="str">
        <f>IF(TRIM(M379)="","N/A",VLOOKUP(TRIM(M379),Table2[#All],2,0))</f>
        <v>Banadir</v>
      </c>
      <c r="AY379" s="55" t="str">
        <f>IF(TRIM(N379)="","N/A",VLOOKUP(TRIM(N379),Table4[#All],2,0))</f>
        <v>Banadir</v>
      </c>
      <c r="AZ379" s="55" t="str">
        <f t="shared" si="107"/>
        <v>N/A</v>
      </c>
      <c r="BA379" s="32">
        <f t="shared" si="108"/>
        <v>44104</v>
      </c>
      <c r="BB379" s="32">
        <f t="shared" si="109"/>
        <v>44104</v>
      </c>
      <c r="BC379" s="31">
        <f t="shared" si="110"/>
        <v>2020</v>
      </c>
      <c r="BD379" s="33">
        <f t="shared" si="111"/>
        <v>44104</v>
      </c>
      <c r="BE379" s="30">
        <f t="shared" si="112"/>
        <v>615</v>
      </c>
      <c r="BF379" s="30">
        <f t="shared" si="113"/>
        <v>98</v>
      </c>
      <c r="BG379" s="30">
        <f t="shared" si="114"/>
        <v>109</v>
      </c>
      <c r="BH379" s="30">
        <f t="shared" si="115"/>
        <v>102</v>
      </c>
      <c r="BI379" s="30">
        <f t="shared" si="116"/>
        <v>208</v>
      </c>
      <c r="BJ379" s="30">
        <f t="shared" si="117"/>
        <v>208</v>
      </c>
      <c r="BK379" s="30">
        <v>2200000</v>
      </c>
      <c r="BL379" s="30">
        <v>1400000</v>
      </c>
      <c r="BM379" s="30" t="str">
        <f t="shared" si="118"/>
        <v>Yes</v>
      </c>
      <c r="BN379" s="30" t="str">
        <f t="shared" si="119"/>
        <v>Yes</v>
      </c>
      <c r="BO379" s="30">
        <v>2020</v>
      </c>
      <c r="BP379" s="30">
        <v>376</v>
      </c>
      <c r="BQ379" s="30" t="str">
        <f>VLOOKUP(AQ379,Table3[#All],2,FALSE)</f>
        <v>NFI</v>
      </c>
    </row>
    <row r="380" spans="1:69" ht="28.5" customHeight="1" x14ac:dyDescent="0.25">
      <c r="A380" s="66" t="s">
        <v>168</v>
      </c>
      <c r="B380" s="66" t="s">
        <v>722</v>
      </c>
      <c r="C380" s="66" t="s">
        <v>722</v>
      </c>
      <c r="D380" s="66" t="s">
        <v>199</v>
      </c>
      <c r="E380" s="66" t="s">
        <v>1010</v>
      </c>
      <c r="F380" s="66" t="s">
        <v>219</v>
      </c>
      <c r="G380" s="66" t="s">
        <v>174</v>
      </c>
      <c r="H380" s="66" t="s">
        <v>979</v>
      </c>
      <c r="I380" s="66" t="s">
        <v>979</v>
      </c>
      <c r="J380" s="66"/>
      <c r="K380" s="66" t="s">
        <v>979</v>
      </c>
      <c r="L380" s="66" t="s">
        <v>979</v>
      </c>
      <c r="M380" s="66" t="s">
        <v>51</v>
      </c>
      <c r="N380" s="66" t="s">
        <v>43</v>
      </c>
      <c r="O380" s="66" t="s">
        <v>23</v>
      </c>
      <c r="P380" s="66"/>
      <c r="Q380" s="66" t="s">
        <v>177</v>
      </c>
      <c r="R380" s="66" t="s">
        <v>166</v>
      </c>
      <c r="S380" s="66" t="s">
        <v>1008</v>
      </c>
      <c r="T380" s="32">
        <v>44103</v>
      </c>
      <c r="U380" s="21">
        <v>44103</v>
      </c>
      <c r="V380" s="66">
        <v>2.0413899999999998</v>
      </c>
      <c r="W380" s="66">
        <v>45.333720999999997</v>
      </c>
      <c r="X380" s="66" t="s">
        <v>186</v>
      </c>
      <c r="Y380" s="1">
        <v>532</v>
      </c>
      <c r="Z380" s="1">
        <v>532</v>
      </c>
      <c r="AA380" s="66">
        <v>90</v>
      </c>
      <c r="AB380" s="66">
        <v>88</v>
      </c>
      <c r="AC380" s="66">
        <v>94</v>
      </c>
      <c r="AD380" s="66">
        <v>169</v>
      </c>
      <c r="AE380" s="66">
        <v>180</v>
      </c>
      <c r="AF380" s="66" t="s">
        <v>196</v>
      </c>
      <c r="AG380" s="26" t="s">
        <v>345</v>
      </c>
      <c r="AH380" s="26" t="s">
        <v>202</v>
      </c>
      <c r="AI380" s="26" t="s">
        <v>202</v>
      </c>
      <c r="AJ380" s="16" t="s">
        <v>1011</v>
      </c>
      <c r="AK380" s="16" t="s">
        <v>979</v>
      </c>
      <c r="AL380" s="16" t="s">
        <v>891</v>
      </c>
      <c r="AM380" s="16" t="s">
        <v>872</v>
      </c>
      <c r="AN380" s="66" t="s">
        <v>863</v>
      </c>
      <c r="AO380" s="26" t="str">
        <f t="shared" si="100"/>
        <v>HINNA</v>
      </c>
      <c r="AP380" s="26" t="str">
        <f t="shared" si="101"/>
        <v>HINNA</v>
      </c>
      <c r="AQ380" s="26" t="str">
        <f t="shared" si="102"/>
        <v>NFI KITS</v>
      </c>
      <c r="AR380" s="26" t="str">
        <f t="shared" si="103"/>
        <v>SHF</v>
      </c>
      <c r="AS380" s="64" t="str">
        <f>_xlfn.IFNA(VLOOKUP(TRIM(AF380),Lookups!$R$1:$S$14,2,0),"N/A")</f>
        <v>Conflict/Insecurity</v>
      </c>
      <c r="AT380" s="29" t="str">
        <f t="shared" si="104"/>
        <v>Completed</v>
      </c>
      <c r="AU380" s="65" t="str">
        <f>IF(TRIM(X380)="", "N/A",VLOOKUP(TRIM(X380),Lookups!$V$1:$W$8,2,0))</f>
        <v>NIDP</v>
      </c>
      <c r="AV380" s="26" t="str">
        <f t="shared" si="105"/>
        <v>Mixed</v>
      </c>
      <c r="AW380" s="26" t="str">
        <f t="shared" si="106"/>
        <v>In-Kind</v>
      </c>
      <c r="AX380" s="55" t="str">
        <f>IF(TRIM(M380)="","N/A",VLOOKUP(TRIM(M380),Table2[#All],2,0))</f>
        <v>Banadir</v>
      </c>
      <c r="AY380" s="55" t="str">
        <f>IF(TRIM(N380)="","N/A",VLOOKUP(TRIM(N380),Table4[#All],2,0))</f>
        <v>Banadir</v>
      </c>
      <c r="AZ380" s="55" t="str">
        <f t="shared" si="107"/>
        <v>N/A</v>
      </c>
      <c r="BA380" s="32">
        <f t="shared" si="108"/>
        <v>44104</v>
      </c>
      <c r="BB380" s="32">
        <f t="shared" si="109"/>
        <v>44104</v>
      </c>
      <c r="BC380" s="31">
        <f t="shared" si="110"/>
        <v>2020</v>
      </c>
      <c r="BD380" s="33">
        <f t="shared" si="111"/>
        <v>44104</v>
      </c>
      <c r="BE380" s="30">
        <f t="shared" si="112"/>
        <v>532</v>
      </c>
      <c r="BF380" s="30">
        <f t="shared" si="113"/>
        <v>90</v>
      </c>
      <c r="BG380" s="30">
        <f t="shared" si="114"/>
        <v>94</v>
      </c>
      <c r="BH380" s="30">
        <f t="shared" si="115"/>
        <v>88</v>
      </c>
      <c r="BI380" s="30">
        <f t="shared" si="116"/>
        <v>180</v>
      </c>
      <c r="BJ380" s="30">
        <f t="shared" si="117"/>
        <v>180</v>
      </c>
      <c r="BK380" s="30">
        <v>2200000</v>
      </c>
      <c r="BL380" s="30">
        <v>1400000</v>
      </c>
      <c r="BM380" s="30" t="str">
        <f t="shared" si="118"/>
        <v>Yes</v>
      </c>
      <c r="BN380" s="30" t="str">
        <f t="shared" si="119"/>
        <v>Yes</v>
      </c>
      <c r="BO380" s="30">
        <v>2020</v>
      </c>
      <c r="BP380" s="30">
        <v>377</v>
      </c>
      <c r="BQ380" s="30" t="str">
        <f>VLOOKUP(AQ380,Table3[#All],2,FALSE)</f>
        <v>NFI</v>
      </c>
    </row>
    <row r="381" spans="1:69" ht="28.5" customHeight="1" x14ac:dyDescent="0.25">
      <c r="A381" s="66" t="s">
        <v>168</v>
      </c>
      <c r="B381" s="66" t="s">
        <v>722</v>
      </c>
      <c r="C381" s="66" t="s">
        <v>722</v>
      </c>
      <c r="D381" s="66" t="s">
        <v>199</v>
      </c>
      <c r="E381" s="66" t="s">
        <v>1012</v>
      </c>
      <c r="F381" s="66" t="s">
        <v>219</v>
      </c>
      <c r="G381" s="66" t="s">
        <v>174</v>
      </c>
      <c r="H381" s="66" t="s">
        <v>979</v>
      </c>
      <c r="I381" s="66" t="s">
        <v>979</v>
      </c>
      <c r="J381" s="66"/>
      <c r="K381" s="66" t="s">
        <v>979</v>
      </c>
      <c r="L381" s="66" t="s">
        <v>979</v>
      </c>
      <c r="M381" s="66" t="s">
        <v>51</v>
      </c>
      <c r="N381" s="66" t="s">
        <v>43</v>
      </c>
      <c r="O381" s="66" t="s">
        <v>23</v>
      </c>
      <c r="P381" s="66"/>
      <c r="Q381" s="66" t="s">
        <v>177</v>
      </c>
      <c r="R381" s="66" t="s">
        <v>166</v>
      </c>
      <c r="S381" s="66" t="s">
        <v>1008</v>
      </c>
      <c r="T381" s="32">
        <v>44104</v>
      </c>
      <c r="U381" s="21">
        <v>44104</v>
      </c>
      <c r="V381" s="66">
        <v>2.0413899999999998</v>
      </c>
      <c r="W381" s="66">
        <v>45.333720999999997</v>
      </c>
      <c r="X381" s="66" t="s">
        <v>186</v>
      </c>
      <c r="Y381" s="1">
        <v>581</v>
      </c>
      <c r="Z381" s="1">
        <v>581</v>
      </c>
      <c r="AA381" s="66">
        <v>86</v>
      </c>
      <c r="AB381" s="66">
        <v>97</v>
      </c>
      <c r="AC381" s="66">
        <v>103</v>
      </c>
      <c r="AD381" s="66">
        <v>185</v>
      </c>
      <c r="AE381" s="66">
        <v>197</v>
      </c>
      <c r="AF381" s="66" t="s">
        <v>196</v>
      </c>
      <c r="AG381" s="26" t="s">
        <v>345</v>
      </c>
      <c r="AH381" s="26" t="s">
        <v>202</v>
      </c>
      <c r="AI381" s="26" t="s">
        <v>202</v>
      </c>
      <c r="AJ381" s="16" t="s">
        <v>1013</v>
      </c>
      <c r="AK381" s="16" t="s">
        <v>979</v>
      </c>
      <c r="AL381" s="16" t="s">
        <v>891</v>
      </c>
      <c r="AM381" s="16" t="s">
        <v>872</v>
      </c>
      <c r="AN381" s="66" t="s">
        <v>863</v>
      </c>
      <c r="AO381" s="26" t="str">
        <f t="shared" si="100"/>
        <v>HINNA</v>
      </c>
      <c r="AP381" s="26" t="str">
        <f t="shared" si="101"/>
        <v>HINNA</v>
      </c>
      <c r="AQ381" s="26" t="str">
        <f t="shared" si="102"/>
        <v>NFI KITS</v>
      </c>
      <c r="AR381" s="26" t="str">
        <f t="shared" si="103"/>
        <v>SHF</v>
      </c>
      <c r="AS381" s="64" t="str">
        <f>_xlfn.IFNA(VLOOKUP(TRIM(AF381),Lookups!$R$1:$S$14,2,0),"N/A")</f>
        <v>Conflict/Insecurity</v>
      </c>
      <c r="AT381" s="29" t="str">
        <f t="shared" si="104"/>
        <v>Completed</v>
      </c>
      <c r="AU381" s="65" t="str">
        <f>IF(TRIM(X381)="", "N/A",VLOOKUP(TRIM(X381),Lookups!$V$1:$W$8,2,0))</f>
        <v>NIDP</v>
      </c>
      <c r="AV381" s="26" t="str">
        <f t="shared" si="105"/>
        <v>Mixed</v>
      </c>
      <c r="AW381" s="26" t="str">
        <f t="shared" si="106"/>
        <v>In-Kind</v>
      </c>
      <c r="AX381" s="55" t="str">
        <f>IF(TRIM(M381)="","N/A",VLOOKUP(TRIM(M381),Table2[#All],2,0))</f>
        <v>Banadir</v>
      </c>
      <c r="AY381" s="55" t="str">
        <f>IF(TRIM(N381)="","N/A",VLOOKUP(TRIM(N381),Table4[#All],2,0))</f>
        <v>Banadir</v>
      </c>
      <c r="AZ381" s="55" t="str">
        <f t="shared" si="107"/>
        <v>N/A</v>
      </c>
      <c r="BA381" s="32">
        <f t="shared" si="108"/>
        <v>44104</v>
      </c>
      <c r="BB381" s="32">
        <f t="shared" si="109"/>
        <v>44104</v>
      </c>
      <c r="BC381" s="31">
        <f t="shared" si="110"/>
        <v>2020</v>
      </c>
      <c r="BD381" s="33">
        <f t="shared" si="111"/>
        <v>44104</v>
      </c>
      <c r="BE381" s="30">
        <f t="shared" si="112"/>
        <v>581</v>
      </c>
      <c r="BF381" s="30">
        <f t="shared" si="113"/>
        <v>86</v>
      </c>
      <c r="BG381" s="30">
        <f t="shared" si="114"/>
        <v>103</v>
      </c>
      <c r="BH381" s="30">
        <f t="shared" si="115"/>
        <v>97</v>
      </c>
      <c r="BI381" s="30">
        <f t="shared" si="116"/>
        <v>197</v>
      </c>
      <c r="BJ381" s="30">
        <f t="shared" si="117"/>
        <v>197</v>
      </c>
      <c r="BK381" s="30">
        <v>2200000</v>
      </c>
      <c r="BL381" s="30">
        <v>1400000</v>
      </c>
      <c r="BM381" s="30" t="str">
        <f t="shared" si="118"/>
        <v>Yes</v>
      </c>
      <c r="BN381" s="30" t="str">
        <f t="shared" si="119"/>
        <v>Yes</v>
      </c>
      <c r="BO381" s="30">
        <v>2020</v>
      </c>
      <c r="BP381" s="30">
        <v>378</v>
      </c>
      <c r="BQ381" s="30" t="str">
        <f>VLOOKUP(AQ381,Table3[#All],2,FALSE)</f>
        <v>NFI</v>
      </c>
    </row>
    <row r="382" spans="1:69" ht="28.5" customHeight="1" x14ac:dyDescent="0.25">
      <c r="A382" s="66" t="s">
        <v>168</v>
      </c>
      <c r="B382" s="66" t="s">
        <v>300</v>
      </c>
      <c r="C382" s="66" t="s">
        <v>300</v>
      </c>
      <c r="D382" s="66" t="s">
        <v>183</v>
      </c>
      <c r="E382" s="66" t="s">
        <v>1014</v>
      </c>
      <c r="F382" s="66" t="s">
        <v>766</v>
      </c>
      <c r="G382" s="66" t="s">
        <v>173</v>
      </c>
      <c r="H382" s="66" t="s">
        <v>202</v>
      </c>
      <c r="I382" s="66" t="s">
        <v>202</v>
      </c>
      <c r="J382" s="66">
        <v>130</v>
      </c>
      <c r="K382" s="66" t="s">
        <v>198</v>
      </c>
      <c r="L382" s="66" t="s">
        <v>440</v>
      </c>
      <c r="M382" s="66" t="s">
        <v>82</v>
      </c>
      <c r="N382" s="66" t="s">
        <v>83</v>
      </c>
      <c r="O382" s="66" t="s">
        <v>1</v>
      </c>
      <c r="P382" s="66"/>
      <c r="Q382" s="66" t="s">
        <v>176</v>
      </c>
      <c r="R382" s="66" t="s">
        <v>166</v>
      </c>
      <c r="S382" s="66" t="s">
        <v>763</v>
      </c>
      <c r="T382" s="32">
        <v>43921</v>
      </c>
      <c r="U382" s="21">
        <v>43982</v>
      </c>
      <c r="V382" s="66">
        <v>3.1171799999999998</v>
      </c>
      <c r="W382" s="66">
        <v>43.646900000000002</v>
      </c>
      <c r="X382" s="66" t="s">
        <v>190</v>
      </c>
      <c r="Y382" s="1">
        <v>6000</v>
      </c>
      <c r="Z382" s="1">
        <v>6000</v>
      </c>
      <c r="AA382" s="66">
        <v>1000</v>
      </c>
      <c r="AB382" s="66">
        <v>892</v>
      </c>
      <c r="AC382" s="66">
        <v>972</v>
      </c>
      <c r="AD382" s="66">
        <v>1979</v>
      </c>
      <c r="AE382" s="66">
        <v>2156</v>
      </c>
      <c r="AF382" s="66" t="s">
        <v>441</v>
      </c>
      <c r="AG382" s="26" t="s">
        <v>305</v>
      </c>
      <c r="AJ382" s="16" t="s">
        <v>442</v>
      </c>
      <c r="AK382" s="16" t="s">
        <v>303</v>
      </c>
      <c r="AL382" s="16" t="s">
        <v>979</v>
      </c>
      <c r="AM382" s="16" t="s">
        <v>979</v>
      </c>
      <c r="AN382" s="66" t="s">
        <v>304</v>
      </c>
      <c r="AO382" s="26" t="str">
        <f t="shared" si="100"/>
        <v>IOM</v>
      </c>
      <c r="AP382" s="26" t="str">
        <f t="shared" si="101"/>
        <v>IOM</v>
      </c>
      <c r="AQ382" s="26" t="str">
        <f t="shared" si="102"/>
        <v>EMERGENCY SHELTER</v>
      </c>
      <c r="AR382" s="26" t="str">
        <f t="shared" si="103"/>
        <v>DIFD</v>
      </c>
      <c r="AS382" s="64" t="str">
        <f>_xlfn.IFNA(VLOOKUP(TRIM(AF382),Lookups!$R$1:$S$14,2,0),"N/A")</f>
        <v>Eviction</v>
      </c>
      <c r="AT382" s="29" t="str">
        <f t="shared" si="104"/>
        <v>Completed</v>
      </c>
      <c r="AU382" s="65" t="str">
        <f>IF(TRIM(X382)="", "N/A",VLOOKUP(TRIM(X382),Lookups!$V$1:$W$8,2,0))</f>
        <v>EVIC</v>
      </c>
      <c r="AV382" s="26" t="str">
        <f t="shared" si="105"/>
        <v>Urban</v>
      </c>
      <c r="AW382" s="26" t="str">
        <f t="shared" si="106"/>
        <v>Cash</v>
      </c>
      <c r="AX382" s="55" t="str">
        <f>IF(TRIM(M382)="","N/A",VLOOKUP(TRIM(M382),Table2[#All],2,0))</f>
        <v>Bay</v>
      </c>
      <c r="AY382" s="55" t="str">
        <f>IF(TRIM(N382)="","N/A",VLOOKUP(TRIM(N382),Table4[#All],2,0))</f>
        <v>Baidoa</v>
      </c>
      <c r="AZ382" s="55" t="str">
        <f t="shared" si="107"/>
        <v>N/A</v>
      </c>
      <c r="BA382" s="32">
        <f t="shared" si="108"/>
        <v>43921</v>
      </c>
      <c r="BB382" s="32">
        <f t="shared" si="109"/>
        <v>43982</v>
      </c>
      <c r="BC382" s="31">
        <f t="shared" si="110"/>
        <v>2020</v>
      </c>
      <c r="BD382" s="33">
        <f t="shared" si="111"/>
        <v>44104</v>
      </c>
      <c r="BE382" s="30">
        <f t="shared" si="112"/>
        <v>6000</v>
      </c>
      <c r="BF382" s="30">
        <f t="shared" si="113"/>
        <v>1000</v>
      </c>
      <c r="BG382" s="30">
        <f t="shared" si="114"/>
        <v>972</v>
      </c>
      <c r="BH382" s="30">
        <f t="shared" si="115"/>
        <v>892</v>
      </c>
      <c r="BI382" s="30">
        <f t="shared" si="116"/>
        <v>2156</v>
      </c>
      <c r="BJ382" s="30">
        <f t="shared" si="117"/>
        <v>2156</v>
      </c>
      <c r="BK382" s="30">
        <v>2200000</v>
      </c>
      <c r="BL382" s="30">
        <v>1400000</v>
      </c>
      <c r="BM382" s="30" t="str">
        <f t="shared" si="118"/>
        <v>Unk</v>
      </c>
      <c r="BN382" s="30" t="str">
        <f t="shared" si="119"/>
        <v>Unk</v>
      </c>
      <c r="BO382" s="30">
        <v>2020</v>
      </c>
      <c r="BP382" s="30">
        <v>379</v>
      </c>
      <c r="BQ382" s="30" t="str">
        <f>VLOOKUP(AQ382,Table3[#All],2,FALSE)</f>
        <v>SHELTER</v>
      </c>
    </row>
    <row r="383" spans="1:69" ht="28.5" customHeight="1" x14ac:dyDescent="0.25">
      <c r="A383" s="66" t="s">
        <v>168</v>
      </c>
      <c r="B383" s="66" t="s">
        <v>300</v>
      </c>
      <c r="C383" s="66" t="s">
        <v>300</v>
      </c>
      <c r="D383" s="66" t="s">
        <v>183</v>
      </c>
      <c r="E383" s="66" t="s">
        <v>1015</v>
      </c>
      <c r="F383" s="66" t="s">
        <v>401</v>
      </c>
      <c r="G383" s="66" t="s">
        <v>173</v>
      </c>
      <c r="H383" s="66" t="s">
        <v>202</v>
      </c>
      <c r="I383" s="66" t="s">
        <v>202</v>
      </c>
      <c r="J383" s="66">
        <v>130</v>
      </c>
      <c r="K383" s="66" t="s">
        <v>198</v>
      </c>
      <c r="L383" s="66" t="s">
        <v>440</v>
      </c>
      <c r="M383" s="66" t="s">
        <v>82</v>
      </c>
      <c r="N383" s="66" t="s">
        <v>83</v>
      </c>
      <c r="O383" s="66" t="s">
        <v>1</v>
      </c>
      <c r="P383" s="66"/>
      <c r="Q383" s="66" t="s">
        <v>176</v>
      </c>
      <c r="R383" s="66" t="s">
        <v>166</v>
      </c>
      <c r="S383" s="66" t="s">
        <v>256</v>
      </c>
      <c r="T383" s="32">
        <v>43739</v>
      </c>
      <c r="U383" s="21">
        <v>43981</v>
      </c>
      <c r="V383" s="66">
        <v>3.1171799999999998</v>
      </c>
      <c r="W383" s="66">
        <v>43.646900000000002</v>
      </c>
      <c r="X383" s="66" t="s">
        <v>190</v>
      </c>
      <c r="Y383" s="1">
        <v>6000</v>
      </c>
      <c r="Z383" s="1">
        <v>6000</v>
      </c>
      <c r="AA383" s="66">
        <v>1000</v>
      </c>
      <c r="AB383" s="66">
        <v>892</v>
      </c>
      <c r="AC383" s="66">
        <v>972</v>
      </c>
      <c r="AD383" s="66">
        <v>1979</v>
      </c>
      <c r="AE383" s="66">
        <v>2156</v>
      </c>
      <c r="AF383" s="66" t="s">
        <v>441</v>
      </c>
      <c r="AG383" s="26" t="s">
        <v>841</v>
      </c>
      <c r="AJ383" s="16" t="s">
        <v>442</v>
      </c>
      <c r="AK383" s="16" t="s">
        <v>303</v>
      </c>
      <c r="AL383" s="16" t="s">
        <v>979</v>
      </c>
      <c r="AM383" s="16" t="s">
        <v>979</v>
      </c>
      <c r="AN383" s="66" t="s">
        <v>842</v>
      </c>
      <c r="AO383" s="26" t="str">
        <f t="shared" si="100"/>
        <v>IOM</v>
      </c>
      <c r="AP383" s="26" t="str">
        <f t="shared" si="101"/>
        <v>IOM</v>
      </c>
      <c r="AQ383" s="26" t="str">
        <f t="shared" si="102"/>
        <v>EMERGENCY SHELTER</v>
      </c>
      <c r="AR383" s="26" t="str">
        <f t="shared" si="103"/>
        <v>CERF</v>
      </c>
      <c r="AS383" s="64" t="str">
        <f>_xlfn.IFNA(VLOOKUP(TRIM(AF383),Lookups!$R$1:$S$14,2,0),"N/A")</f>
        <v>Eviction</v>
      </c>
      <c r="AT383" s="29" t="str">
        <f t="shared" si="104"/>
        <v>Completed</v>
      </c>
      <c r="AU383" s="65" t="str">
        <f>IF(TRIM(X383)="", "N/A",VLOOKUP(TRIM(X383),Lookups!$V$1:$W$8,2,0))</f>
        <v>EVIC</v>
      </c>
      <c r="AV383" s="26" t="str">
        <f t="shared" si="105"/>
        <v>Urban</v>
      </c>
      <c r="AW383" s="26" t="str">
        <f t="shared" si="106"/>
        <v>Cash</v>
      </c>
      <c r="AX383" s="55" t="str">
        <f>IF(TRIM(M383)="","N/A",VLOOKUP(TRIM(M383),Table2[#All],2,0))</f>
        <v>Bay</v>
      </c>
      <c r="AY383" s="55" t="str">
        <f>IF(TRIM(N383)="","N/A",VLOOKUP(TRIM(N383),Table4[#All],2,0))</f>
        <v>Baidoa</v>
      </c>
      <c r="AZ383" s="55" t="str">
        <f t="shared" si="107"/>
        <v>N/A</v>
      </c>
      <c r="BA383" s="32">
        <f t="shared" si="108"/>
        <v>43769</v>
      </c>
      <c r="BB383" s="32">
        <f t="shared" si="109"/>
        <v>43982</v>
      </c>
      <c r="BC383" s="31">
        <f t="shared" si="110"/>
        <v>2020</v>
      </c>
      <c r="BD383" s="33">
        <f t="shared" si="111"/>
        <v>44104</v>
      </c>
      <c r="BE383" s="30">
        <f t="shared" si="112"/>
        <v>6000</v>
      </c>
      <c r="BF383" s="30">
        <f t="shared" si="113"/>
        <v>1000</v>
      </c>
      <c r="BG383" s="30">
        <f t="shared" si="114"/>
        <v>972</v>
      </c>
      <c r="BH383" s="30">
        <f t="shared" si="115"/>
        <v>892</v>
      </c>
      <c r="BI383" s="30">
        <f t="shared" si="116"/>
        <v>2156</v>
      </c>
      <c r="BJ383" s="30">
        <f t="shared" si="117"/>
        <v>2156</v>
      </c>
      <c r="BK383" s="30">
        <v>2200000</v>
      </c>
      <c r="BL383" s="30">
        <v>1400000</v>
      </c>
      <c r="BM383" s="30" t="str">
        <f t="shared" si="118"/>
        <v>Unk</v>
      </c>
      <c r="BN383" s="30" t="str">
        <f t="shared" si="119"/>
        <v>Unk</v>
      </c>
      <c r="BO383" s="30">
        <v>2020</v>
      </c>
      <c r="BP383" s="30">
        <v>380</v>
      </c>
      <c r="BQ383" s="30" t="str">
        <f>VLOOKUP(AQ383,Table3[#All],2,FALSE)</f>
        <v>SHELTER</v>
      </c>
    </row>
    <row r="384" spans="1:69" ht="28.5" customHeight="1" x14ac:dyDescent="0.25">
      <c r="A384" s="66" t="s">
        <v>168</v>
      </c>
      <c r="B384" s="66" t="s">
        <v>300</v>
      </c>
      <c r="C384" s="66" t="s">
        <v>300</v>
      </c>
      <c r="D384" s="66" t="s">
        <v>199</v>
      </c>
      <c r="E384" s="66" t="s">
        <v>728</v>
      </c>
      <c r="F384" s="66" t="s">
        <v>401</v>
      </c>
      <c r="G384" s="66" t="s">
        <v>173</v>
      </c>
      <c r="H384" s="66" t="s">
        <v>202</v>
      </c>
      <c r="I384" s="66" t="s">
        <v>202</v>
      </c>
      <c r="J384" s="66">
        <v>100</v>
      </c>
      <c r="K384" s="66" t="s">
        <v>198</v>
      </c>
      <c r="L384" s="66" t="s">
        <v>440</v>
      </c>
      <c r="M384" s="66" t="s">
        <v>82</v>
      </c>
      <c r="N384" s="66" t="s">
        <v>83</v>
      </c>
      <c r="O384" s="66" t="s">
        <v>690</v>
      </c>
      <c r="P384" s="66"/>
      <c r="Q384" s="66" t="s">
        <v>176</v>
      </c>
      <c r="R384" s="66" t="s">
        <v>166</v>
      </c>
      <c r="S384" s="66" t="s">
        <v>763</v>
      </c>
      <c r="T384" s="32">
        <v>43814</v>
      </c>
      <c r="U384" s="21">
        <v>43921</v>
      </c>
      <c r="V384" s="66">
        <v>3.2143670000000002</v>
      </c>
      <c r="W384" s="66">
        <v>43.198048</v>
      </c>
      <c r="X384" s="66" t="s">
        <v>186</v>
      </c>
      <c r="Y384" s="1">
        <v>18000</v>
      </c>
      <c r="Z384" s="1">
        <v>18000</v>
      </c>
      <c r="AA384" s="66">
        <v>3000</v>
      </c>
      <c r="AB384" s="66">
        <v>2677</v>
      </c>
      <c r="AC384" s="66">
        <v>2916</v>
      </c>
      <c r="AD384" s="66">
        <v>5938</v>
      </c>
      <c r="AE384" s="66">
        <v>6468</v>
      </c>
      <c r="AF384" s="66" t="s">
        <v>191</v>
      </c>
      <c r="AG384" s="26" t="s">
        <v>979</v>
      </c>
      <c r="AH384" s="26" t="s">
        <v>201</v>
      </c>
      <c r="AI384" s="26" t="s">
        <v>202</v>
      </c>
      <c r="AJ384" s="16" t="s">
        <v>979</v>
      </c>
      <c r="AK384" s="16" t="s">
        <v>979</v>
      </c>
      <c r="AL384" s="16" t="s">
        <v>979</v>
      </c>
      <c r="AM384" s="16" t="s">
        <v>979</v>
      </c>
      <c r="AN384" s="66" t="s">
        <v>979</v>
      </c>
      <c r="AO384" s="26" t="str">
        <f t="shared" si="100"/>
        <v>IOM</v>
      </c>
      <c r="AP384" s="26" t="str">
        <f t="shared" si="101"/>
        <v>IOM</v>
      </c>
      <c r="AQ384" s="26" t="str">
        <f t="shared" si="102"/>
        <v>NFI KITS</v>
      </c>
      <c r="AR384" s="26" t="str">
        <f t="shared" si="103"/>
        <v>CERF</v>
      </c>
      <c r="AS384" s="64" t="str">
        <f>_xlfn.IFNA(VLOOKUP(TRIM(AF384),Lookups!$R$1:$S$14,2,0),"N/A")</f>
        <v>Flood</v>
      </c>
      <c r="AT384" s="29" t="str">
        <f t="shared" si="104"/>
        <v>Completed</v>
      </c>
      <c r="AU384" s="65" t="str">
        <f>IF(TRIM(X384)="", "N/A",VLOOKUP(TRIM(X384),Lookups!$V$1:$W$8,2,0))</f>
        <v>NIDP</v>
      </c>
      <c r="AV384" s="26" t="str">
        <f t="shared" si="105"/>
        <v>Urban</v>
      </c>
      <c r="AW384" s="26" t="str">
        <f t="shared" si="106"/>
        <v>Cash</v>
      </c>
      <c r="AX384" s="55" t="str">
        <f>IF(TRIM(M384)="","N/A",VLOOKUP(TRIM(M384),Table2[#All],2,0))</f>
        <v>Bay</v>
      </c>
      <c r="AY384" s="55" t="str">
        <f>IF(TRIM(N384)="","N/A",VLOOKUP(TRIM(N384),Table4[#All],2,0))</f>
        <v>Baidoa</v>
      </c>
      <c r="AZ384" s="55" t="str">
        <f t="shared" si="107"/>
        <v>N/A</v>
      </c>
      <c r="BA384" s="32">
        <f t="shared" si="108"/>
        <v>43830</v>
      </c>
      <c r="BB384" s="32">
        <f t="shared" si="109"/>
        <v>43921</v>
      </c>
      <c r="BC384" s="31">
        <f t="shared" si="110"/>
        <v>2020</v>
      </c>
      <c r="BD384" s="33">
        <f t="shared" si="111"/>
        <v>44104</v>
      </c>
      <c r="BE384" s="30">
        <f t="shared" si="112"/>
        <v>18000</v>
      </c>
      <c r="BF384" s="30">
        <f t="shared" si="113"/>
        <v>3000</v>
      </c>
      <c r="BG384" s="30">
        <f t="shared" si="114"/>
        <v>2916</v>
      </c>
      <c r="BH384" s="30">
        <f t="shared" si="115"/>
        <v>2677</v>
      </c>
      <c r="BI384" s="30">
        <f t="shared" si="116"/>
        <v>6468</v>
      </c>
      <c r="BJ384" s="30">
        <f t="shared" si="117"/>
        <v>6468</v>
      </c>
      <c r="BK384" s="30">
        <v>2200000</v>
      </c>
      <c r="BL384" s="30">
        <v>1400000</v>
      </c>
      <c r="BM384" s="30" t="str">
        <f t="shared" si="118"/>
        <v>No</v>
      </c>
      <c r="BN384" s="30" t="str">
        <f t="shared" si="119"/>
        <v>Yes</v>
      </c>
      <c r="BO384" s="30">
        <v>2020</v>
      </c>
      <c r="BP384" s="30">
        <v>381</v>
      </c>
      <c r="BQ384" s="30" t="str">
        <f>VLOOKUP(AQ384,Table3[#All],2,FALSE)</f>
        <v>NFI</v>
      </c>
    </row>
    <row r="385" spans="1:69" ht="28.5" customHeight="1" x14ac:dyDescent="0.25">
      <c r="A385" s="66" t="s">
        <v>168</v>
      </c>
      <c r="B385" s="66" t="s">
        <v>300</v>
      </c>
      <c r="C385" s="66" t="s">
        <v>300</v>
      </c>
      <c r="D385" s="66" t="s">
        <v>183</v>
      </c>
      <c r="E385" s="66" t="s">
        <v>1016</v>
      </c>
      <c r="F385" s="66" t="s">
        <v>401</v>
      </c>
      <c r="G385" s="66" t="s">
        <v>173</v>
      </c>
      <c r="H385" s="66" t="s">
        <v>202</v>
      </c>
      <c r="I385" s="66" t="s">
        <v>202</v>
      </c>
      <c r="J385" s="66">
        <v>150</v>
      </c>
      <c r="K385" s="66" t="s">
        <v>198</v>
      </c>
      <c r="L385" s="66" t="s">
        <v>440</v>
      </c>
      <c r="M385" s="66" t="s">
        <v>82</v>
      </c>
      <c r="N385" s="66" t="s">
        <v>83</v>
      </c>
      <c r="O385" s="66" t="s">
        <v>690</v>
      </c>
      <c r="P385" s="66"/>
      <c r="Q385" s="66" t="s">
        <v>176</v>
      </c>
      <c r="R385" s="66" t="s">
        <v>166</v>
      </c>
      <c r="S385" s="66" t="s">
        <v>763</v>
      </c>
      <c r="T385" s="32">
        <v>43814</v>
      </c>
      <c r="U385" s="21">
        <v>43981</v>
      </c>
      <c r="V385" s="66">
        <v>3.2143670000000002</v>
      </c>
      <c r="W385" s="66">
        <v>43.198048</v>
      </c>
      <c r="X385" s="66" t="s">
        <v>186</v>
      </c>
      <c r="Y385" s="1">
        <v>18000</v>
      </c>
      <c r="Z385" s="1">
        <v>18000</v>
      </c>
      <c r="AA385" s="66">
        <v>3000</v>
      </c>
      <c r="AB385" s="66">
        <v>2677</v>
      </c>
      <c r="AC385" s="66">
        <v>2916</v>
      </c>
      <c r="AD385" s="66">
        <v>5938</v>
      </c>
      <c r="AE385" s="66">
        <v>6468</v>
      </c>
      <c r="AF385" s="66" t="s">
        <v>191</v>
      </c>
      <c r="AG385" s="26" t="s">
        <v>979</v>
      </c>
      <c r="AH385" s="26" t="s">
        <v>201</v>
      </c>
      <c r="AI385" s="26" t="s">
        <v>202</v>
      </c>
      <c r="AJ385" s="16" t="s">
        <v>979</v>
      </c>
      <c r="AK385" s="16" t="s">
        <v>979</v>
      </c>
      <c r="AL385" s="16" t="s">
        <v>979</v>
      </c>
      <c r="AM385" s="16" t="s">
        <v>979</v>
      </c>
      <c r="AN385" s="66" t="s">
        <v>979</v>
      </c>
      <c r="AO385" s="26" t="str">
        <f t="shared" si="100"/>
        <v>IOM</v>
      </c>
      <c r="AP385" s="26" t="str">
        <f t="shared" si="101"/>
        <v>IOM</v>
      </c>
      <c r="AQ385" s="26" t="str">
        <f t="shared" si="102"/>
        <v>EMERGENCY SHELTER</v>
      </c>
      <c r="AR385" s="26" t="str">
        <f t="shared" si="103"/>
        <v>CERF</v>
      </c>
      <c r="AS385" s="64" t="str">
        <f>_xlfn.IFNA(VLOOKUP(TRIM(AF385),Lookups!$R$1:$S$14,2,0),"N/A")</f>
        <v>Flood</v>
      </c>
      <c r="AT385" s="29" t="str">
        <f t="shared" si="104"/>
        <v>Completed</v>
      </c>
      <c r="AU385" s="65" t="str">
        <f>IF(TRIM(X385)="", "N/A",VLOOKUP(TRIM(X385),Lookups!$V$1:$W$8,2,0))</f>
        <v>NIDP</v>
      </c>
      <c r="AV385" s="26" t="str">
        <f t="shared" si="105"/>
        <v>Urban</v>
      </c>
      <c r="AW385" s="26" t="str">
        <f t="shared" si="106"/>
        <v>Cash</v>
      </c>
      <c r="AX385" s="55" t="str">
        <f>IF(TRIM(M385)="","N/A",VLOOKUP(TRIM(M385),Table2[#All],2,0))</f>
        <v>Bay</v>
      </c>
      <c r="AY385" s="55" t="str">
        <f>IF(TRIM(N385)="","N/A",VLOOKUP(TRIM(N385),Table4[#All],2,0))</f>
        <v>Baidoa</v>
      </c>
      <c r="AZ385" s="55" t="str">
        <f t="shared" si="107"/>
        <v>N/A</v>
      </c>
      <c r="BA385" s="32">
        <f t="shared" si="108"/>
        <v>43830</v>
      </c>
      <c r="BB385" s="32">
        <f t="shared" si="109"/>
        <v>43982</v>
      </c>
      <c r="BC385" s="31">
        <f t="shared" si="110"/>
        <v>2020</v>
      </c>
      <c r="BD385" s="33">
        <f t="shared" si="111"/>
        <v>44104</v>
      </c>
      <c r="BE385" s="30">
        <f t="shared" si="112"/>
        <v>18000</v>
      </c>
      <c r="BF385" s="30">
        <f t="shared" si="113"/>
        <v>3000</v>
      </c>
      <c r="BG385" s="30">
        <f t="shared" si="114"/>
        <v>2916</v>
      </c>
      <c r="BH385" s="30">
        <f t="shared" si="115"/>
        <v>2677</v>
      </c>
      <c r="BI385" s="30">
        <f t="shared" si="116"/>
        <v>6468</v>
      </c>
      <c r="BJ385" s="30">
        <f t="shared" si="117"/>
        <v>6468</v>
      </c>
      <c r="BK385" s="30">
        <v>2200000</v>
      </c>
      <c r="BL385" s="30">
        <v>1400000</v>
      </c>
      <c r="BM385" s="30" t="str">
        <f t="shared" si="118"/>
        <v>No</v>
      </c>
      <c r="BN385" s="30" t="str">
        <f t="shared" si="119"/>
        <v>Yes</v>
      </c>
      <c r="BO385" s="30">
        <v>2020</v>
      </c>
      <c r="BP385" s="30">
        <v>382</v>
      </c>
      <c r="BQ385" s="30" t="str">
        <f>VLOOKUP(AQ385,Table3[#All],2,FALSE)</f>
        <v>SHELTER</v>
      </c>
    </row>
    <row r="386" spans="1:69" ht="28.5" customHeight="1" x14ac:dyDescent="0.25">
      <c r="A386" s="66" t="s">
        <v>168</v>
      </c>
      <c r="B386" s="66" t="s">
        <v>300</v>
      </c>
      <c r="C386" s="66" t="s">
        <v>300</v>
      </c>
      <c r="D386" s="66" t="s">
        <v>183</v>
      </c>
      <c r="E386" s="66" t="s">
        <v>1017</v>
      </c>
      <c r="F386" s="66" t="s">
        <v>401</v>
      </c>
      <c r="G386" s="66" t="s">
        <v>173</v>
      </c>
      <c r="H386" s="66" t="s">
        <v>202</v>
      </c>
      <c r="I386" s="66" t="s">
        <v>202</v>
      </c>
      <c r="J386" s="66">
        <v>90</v>
      </c>
      <c r="K386" s="66" t="s">
        <v>198</v>
      </c>
      <c r="L386" s="66" t="s">
        <v>440</v>
      </c>
      <c r="M386" s="66" t="s">
        <v>56</v>
      </c>
      <c r="N386" s="66" t="s">
        <v>57</v>
      </c>
      <c r="O386" s="66" t="s">
        <v>28</v>
      </c>
      <c r="P386" s="66"/>
      <c r="Q386" s="66" t="s">
        <v>176</v>
      </c>
      <c r="R386" s="66" t="s">
        <v>166</v>
      </c>
      <c r="S386" s="66" t="s">
        <v>763</v>
      </c>
      <c r="T386" s="32">
        <v>43739</v>
      </c>
      <c r="U386" s="21">
        <v>43919</v>
      </c>
      <c r="V386" s="66">
        <v>4.1635799999999996</v>
      </c>
      <c r="W386" s="66">
        <v>42.076169999999998</v>
      </c>
      <c r="X386" s="66" t="s">
        <v>186</v>
      </c>
      <c r="Y386" s="1">
        <v>9000</v>
      </c>
      <c r="Z386" s="1">
        <v>9000</v>
      </c>
      <c r="AA386" s="66">
        <v>1500</v>
      </c>
      <c r="AB386" s="66">
        <v>1548</v>
      </c>
      <c r="AC386" s="66">
        <v>1777</v>
      </c>
      <c r="AD386" s="66">
        <v>2642</v>
      </c>
      <c r="AE386" s="66">
        <v>3032</v>
      </c>
      <c r="AF386" s="66" t="s">
        <v>192</v>
      </c>
      <c r="AG386" s="26" t="s">
        <v>843</v>
      </c>
      <c r="AH386" s="26" t="s">
        <v>202</v>
      </c>
      <c r="AI386" s="26" t="s">
        <v>202</v>
      </c>
      <c r="AJ386" s="16" t="s">
        <v>442</v>
      </c>
      <c r="AK386" s="16" t="s">
        <v>303</v>
      </c>
      <c r="AL386" s="16" t="s">
        <v>979</v>
      </c>
      <c r="AM386" s="16" t="s">
        <v>979</v>
      </c>
      <c r="AN386" s="66" t="s">
        <v>304</v>
      </c>
      <c r="AO386" s="26" t="str">
        <f t="shared" si="100"/>
        <v>IOM</v>
      </c>
      <c r="AP386" s="26" t="str">
        <f t="shared" si="101"/>
        <v>IOM</v>
      </c>
      <c r="AQ386" s="26" t="str">
        <f t="shared" si="102"/>
        <v>EMERGENCY SHELTER</v>
      </c>
      <c r="AR386" s="26" t="str">
        <f t="shared" si="103"/>
        <v>CERF</v>
      </c>
      <c r="AS386" s="64" t="str">
        <f>_xlfn.IFNA(VLOOKUP(TRIM(AF386),Lookups!$R$1:$S$14,2,0),"N/A")</f>
        <v>Drought</v>
      </c>
      <c r="AT386" s="29" t="str">
        <f t="shared" si="104"/>
        <v>Completed</v>
      </c>
      <c r="AU386" s="65" t="str">
        <f>IF(TRIM(X386)="", "N/A",VLOOKUP(TRIM(X386),Lookups!$V$1:$W$8,2,0))</f>
        <v>NIDP</v>
      </c>
      <c r="AV386" s="26" t="str">
        <f t="shared" si="105"/>
        <v>Urban</v>
      </c>
      <c r="AW386" s="26" t="str">
        <f t="shared" si="106"/>
        <v>Cash</v>
      </c>
      <c r="AX386" s="55" t="str">
        <f>IF(TRIM(M386)="","N/A",VLOOKUP(TRIM(M386),Table2[#All],2,0))</f>
        <v>Gedo</v>
      </c>
      <c r="AY386" s="55" t="str">
        <f>IF(TRIM(N386)="","N/A",VLOOKUP(TRIM(N386),Table4[#All],2,0))</f>
        <v>Baardheere</v>
      </c>
      <c r="AZ386" s="55" t="str">
        <f t="shared" si="107"/>
        <v>N/A</v>
      </c>
      <c r="BA386" s="32">
        <f t="shared" si="108"/>
        <v>43769</v>
      </c>
      <c r="BB386" s="32">
        <f t="shared" si="109"/>
        <v>43921</v>
      </c>
      <c r="BC386" s="31">
        <f t="shared" si="110"/>
        <v>2020</v>
      </c>
      <c r="BD386" s="33">
        <f t="shared" si="111"/>
        <v>44104</v>
      </c>
      <c r="BE386" s="30">
        <f t="shared" si="112"/>
        <v>9000</v>
      </c>
      <c r="BF386" s="30">
        <f t="shared" si="113"/>
        <v>1500</v>
      </c>
      <c r="BG386" s="30">
        <f t="shared" si="114"/>
        <v>1777</v>
      </c>
      <c r="BH386" s="30">
        <f t="shared" si="115"/>
        <v>1548</v>
      </c>
      <c r="BI386" s="30">
        <f t="shared" si="116"/>
        <v>3032</v>
      </c>
      <c r="BJ386" s="30">
        <f t="shared" si="117"/>
        <v>3032</v>
      </c>
      <c r="BK386" s="30">
        <v>2200000</v>
      </c>
      <c r="BL386" s="30">
        <v>1400000</v>
      </c>
      <c r="BM386" s="30" t="str">
        <f t="shared" si="118"/>
        <v>Yes</v>
      </c>
      <c r="BN386" s="30" t="str">
        <f t="shared" si="119"/>
        <v>Yes</v>
      </c>
      <c r="BO386" s="30">
        <v>2020</v>
      </c>
      <c r="BP386" s="30">
        <v>383</v>
      </c>
      <c r="BQ386" s="30" t="str">
        <f>VLOOKUP(AQ386,Table3[#All],2,FALSE)</f>
        <v>SHELTER</v>
      </c>
    </row>
    <row r="387" spans="1:69" ht="28.5" customHeight="1" x14ac:dyDescent="0.25">
      <c r="A387" s="66" t="s">
        <v>168</v>
      </c>
      <c r="B387" s="66" t="s">
        <v>300</v>
      </c>
      <c r="C387" s="66" t="s">
        <v>300</v>
      </c>
      <c r="D387" s="66" t="s">
        <v>183</v>
      </c>
      <c r="E387" s="66" t="s">
        <v>1018</v>
      </c>
      <c r="F387" s="66" t="s">
        <v>401</v>
      </c>
      <c r="G387" s="66" t="s">
        <v>210</v>
      </c>
      <c r="H387" s="66" t="s">
        <v>979</v>
      </c>
      <c r="I387" s="66" t="s">
        <v>979</v>
      </c>
      <c r="J387" s="66"/>
      <c r="K387" s="66" t="s">
        <v>979</v>
      </c>
      <c r="L387" s="66" t="s">
        <v>979</v>
      </c>
      <c r="M387" s="66" t="s">
        <v>56</v>
      </c>
      <c r="N387" s="66" t="s">
        <v>126</v>
      </c>
      <c r="O387" s="66" t="s">
        <v>28</v>
      </c>
      <c r="P387" s="66"/>
      <c r="Q387" s="66" t="s">
        <v>176</v>
      </c>
      <c r="R387" s="66" t="s">
        <v>166</v>
      </c>
      <c r="S387" s="66" t="s">
        <v>256</v>
      </c>
      <c r="T387" s="32">
        <v>43739</v>
      </c>
      <c r="U387" s="21">
        <v>43919</v>
      </c>
      <c r="V387" s="66">
        <v>4.1635799999999996</v>
      </c>
      <c r="W387" s="66">
        <v>42.076169999999998</v>
      </c>
      <c r="X387" s="66" t="s">
        <v>186</v>
      </c>
      <c r="Y387" s="1">
        <v>3000</v>
      </c>
      <c r="Z387" s="1">
        <v>3000</v>
      </c>
      <c r="AA387" s="66">
        <v>500</v>
      </c>
      <c r="AB387" s="66">
        <v>530</v>
      </c>
      <c r="AC387" s="66">
        <v>600</v>
      </c>
      <c r="AD387" s="66">
        <v>877</v>
      </c>
      <c r="AE387" s="66">
        <v>993</v>
      </c>
      <c r="AF387" s="66" t="s">
        <v>192</v>
      </c>
      <c r="AG387" s="26" t="s">
        <v>438</v>
      </c>
      <c r="AH387" s="26" t="s">
        <v>202</v>
      </c>
      <c r="AI387" s="26" t="s">
        <v>202</v>
      </c>
      <c r="AJ387" s="16" t="s">
        <v>442</v>
      </c>
      <c r="AK387" s="16" t="s">
        <v>303</v>
      </c>
      <c r="AL387" s="16" t="s">
        <v>979</v>
      </c>
      <c r="AM387" s="16" t="s">
        <v>979</v>
      </c>
      <c r="AN387" s="66" t="s">
        <v>304</v>
      </c>
      <c r="AO387" s="26" t="str">
        <f t="shared" si="100"/>
        <v>IOM</v>
      </c>
      <c r="AP387" s="26" t="str">
        <f t="shared" si="101"/>
        <v>IOM</v>
      </c>
      <c r="AQ387" s="26" t="str">
        <f t="shared" si="102"/>
        <v>EMERGENCY SHELTER</v>
      </c>
      <c r="AR387" s="26" t="str">
        <f t="shared" si="103"/>
        <v>CERF</v>
      </c>
      <c r="AS387" s="64" t="str">
        <f>_xlfn.IFNA(VLOOKUP(TRIM(AF387),Lookups!$R$1:$S$14,2,0),"N/A")</f>
        <v>Drought</v>
      </c>
      <c r="AT387" s="29" t="str">
        <f t="shared" si="104"/>
        <v>Completed</v>
      </c>
      <c r="AU387" s="65" t="str">
        <f>IF(TRIM(X387)="", "N/A",VLOOKUP(TRIM(X387),Lookups!$V$1:$W$8,2,0))</f>
        <v>NIDP</v>
      </c>
      <c r="AV387" s="26" t="str">
        <f t="shared" si="105"/>
        <v>Urban</v>
      </c>
      <c r="AW387" s="26" t="str">
        <f t="shared" si="106"/>
        <v>In-Kind</v>
      </c>
      <c r="AX387" s="55" t="str">
        <f>IF(TRIM(M387)="","N/A",VLOOKUP(TRIM(M387),Table2[#All],2,0))</f>
        <v>Gedo</v>
      </c>
      <c r="AY387" s="55" t="str">
        <f>IF(TRIM(N387)="","N/A",VLOOKUP(TRIM(N387),Table4[#All],2,0))</f>
        <v>Doolow</v>
      </c>
      <c r="AZ387" s="55" t="str">
        <f t="shared" si="107"/>
        <v>N/A</v>
      </c>
      <c r="BA387" s="32">
        <f t="shared" si="108"/>
        <v>43769</v>
      </c>
      <c r="BB387" s="32">
        <f t="shared" si="109"/>
        <v>43921</v>
      </c>
      <c r="BC387" s="31">
        <f t="shared" si="110"/>
        <v>2020</v>
      </c>
      <c r="BD387" s="33">
        <f t="shared" si="111"/>
        <v>44104</v>
      </c>
      <c r="BE387" s="30">
        <f t="shared" si="112"/>
        <v>3000</v>
      </c>
      <c r="BF387" s="30">
        <f t="shared" si="113"/>
        <v>500</v>
      </c>
      <c r="BG387" s="30">
        <f t="shared" si="114"/>
        <v>600</v>
      </c>
      <c r="BH387" s="30">
        <f t="shared" si="115"/>
        <v>530</v>
      </c>
      <c r="BI387" s="30">
        <f t="shared" si="116"/>
        <v>993</v>
      </c>
      <c r="BJ387" s="30">
        <f t="shared" si="117"/>
        <v>993</v>
      </c>
      <c r="BK387" s="30">
        <v>2200000</v>
      </c>
      <c r="BL387" s="30">
        <v>1400000</v>
      </c>
      <c r="BM387" s="30" t="str">
        <f t="shared" si="118"/>
        <v>Yes</v>
      </c>
      <c r="BN387" s="30" t="str">
        <f t="shared" si="119"/>
        <v>Yes</v>
      </c>
      <c r="BO387" s="30">
        <v>2020</v>
      </c>
      <c r="BP387" s="30">
        <v>384</v>
      </c>
      <c r="BQ387" s="30" t="str">
        <f>VLOOKUP(AQ387,Table3[#All],2,FALSE)</f>
        <v>SHELTER</v>
      </c>
    </row>
    <row r="388" spans="1:69" ht="28.5" customHeight="1" x14ac:dyDescent="0.25">
      <c r="A388" s="66" t="s">
        <v>168</v>
      </c>
      <c r="B388" s="66" t="s">
        <v>300</v>
      </c>
      <c r="C388" s="66" t="s">
        <v>300</v>
      </c>
      <c r="D388" s="66" t="s">
        <v>183</v>
      </c>
      <c r="E388" s="66" t="s">
        <v>1019</v>
      </c>
      <c r="F388" s="66" t="s">
        <v>401</v>
      </c>
      <c r="G388" s="66" t="s">
        <v>173</v>
      </c>
      <c r="H388" s="66" t="s">
        <v>202</v>
      </c>
      <c r="I388" s="66" t="s">
        <v>202</v>
      </c>
      <c r="J388" s="66">
        <v>90</v>
      </c>
      <c r="K388" s="66" t="s">
        <v>198</v>
      </c>
      <c r="L388" s="66" t="s">
        <v>440</v>
      </c>
      <c r="M388" s="66" t="s">
        <v>56</v>
      </c>
      <c r="N388" s="66" t="s">
        <v>103</v>
      </c>
      <c r="O388" s="66" t="s">
        <v>28</v>
      </c>
      <c r="P388" s="66"/>
      <c r="Q388" s="66" t="s">
        <v>176</v>
      </c>
      <c r="R388" s="66" t="s">
        <v>166</v>
      </c>
      <c r="S388" s="66" t="s">
        <v>763</v>
      </c>
      <c r="T388" s="32">
        <v>43739</v>
      </c>
      <c r="U388" s="21">
        <v>43919</v>
      </c>
      <c r="V388" s="66">
        <v>4.1635799999999996</v>
      </c>
      <c r="W388" s="66">
        <v>42.076169999999998</v>
      </c>
      <c r="X388" s="66" t="s">
        <v>186</v>
      </c>
      <c r="Y388" s="1">
        <v>4500</v>
      </c>
      <c r="Z388" s="1">
        <v>4500</v>
      </c>
      <c r="AA388" s="66">
        <v>750</v>
      </c>
      <c r="AB388" s="66">
        <v>794</v>
      </c>
      <c r="AC388" s="66">
        <v>902</v>
      </c>
      <c r="AD388" s="66">
        <v>1313</v>
      </c>
      <c r="AE388" s="66">
        <v>1491</v>
      </c>
      <c r="AF388" s="66" t="s">
        <v>192</v>
      </c>
      <c r="AG388" s="26" t="s">
        <v>843</v>
      </c>
      <c r="AH388" s="26" t="s">
        <v>202</v>
      </c>
      <c r="AI388" s="26" t="s">
        <v>202</v>
      </c>
      <c r="AJ388" s="16" t="s">
        <v>442</v>
      </c>
      <c r="AK388" s="16" t="s">
        <v>303</v>
      </c>
      <c r="AL388" s="16" t="s">
        <v>979</v>
      </c>
      <c r="AM388" s="16" t="s">
        <v>979</v>
      </c>
      <c r="AN388" s="66" t="s">
        <v>304</v>
      </c>
      <c r="AO388" s="26" t="str">
        <f t="shared" ref="AO388:AO451" si="122">TRIM(IF(TRIM(B388)="","N/A",B388))</f>
        <v>IOM</v>
      </c>
      <c r="AP388" s="26" t="str">
        <f t="shared" ref="AP388:AP451" si="123">TRIM(IF(TRIM(C388)="","N/A",C388))</f>
        <v>IOM</v>
      </c>
      <c r="AQ388" s="26" t="str">
        <f t="shared" ref="AQ388:AQ451" si="124">TRIM(UPPER(IF(TRIM(D388)="","N/A",D388)))</f>
        <v>EMERGENCY SHELTER</v>
      </c>
      <c r="AR388" s="26" t="str">
        <f t="shared" ref="AR388:AR451" si="125">TRIM(IF(TRIM(F388)="","N/A",F388))</f>
        <v>CERF</v>
      </c>
      <c r="AS388" s="64" t="str">
        <f>_xlfn.IFNA(VLOOKUP(TRIM(AF388),Lookups!$R$1:$S$14,2,0),"N/A")</f>
        <v>Drought</v>
      </c>
      <c r="AT388" s="29" t="str">
        <f t="shared" ref="AT388:AT451" si="126">TRIM(IF(TRIM(R388)="","N/A",PROPER(R388)))</f>
        <v>Completed</v>
      </c>
      <c r="AU388" s="65" t="str">
        <f>IF(TRIM(X388)="", "N/A",VLOOKUP(TRIM(X388),Lookups!$V$1:$W$8,2,0))</f>
        <v>NIDP</v>
      </c>
      <c r="AV388" s="26" t="str">
        <f t="shared" ref="AV388:AV451" si="127">TRIM(IF(TRIM(Q388)="","N/A",Q388))</f>
        <v>Urban</v>
      </c>
      <c r="AW388" s="26" t="str">
        <f t="shared" ref="AW388:AW451" si="128">TRIM(IF(TRIM(G388)="","N/A",PROPER(LEFT(TRIM(G388),10))))</f>
        <v>Cash</v>
      </c>
      <c r="AX388" s="55" t="str">
        <f>IF(TRIM(M388)="","N/A",VLOOKUP(TRIM(M388),Table2[#All],2,0))</f>
        <v>Gedo</v>
      </c>
      <c r="AY388" s="55" t="str">
        <f>IF(TRIM(N388)="","N/A",VLOOKUP(TRIM(N388),Table4[#All],2,0))</f>
        <v>Garbahaarey</v>
      </c>
      <c r="AZ388" s="55" t="str">
        <f t="shared" ref="AZ388:AZ451" si="129">IF(TRIM(P388)="","N/A",TRIM(P388))</f>
        <v>N/A</v>
      </c>
      <c r="BA388" s="32">
        <f t="shared" ref="BA388:BA451" si="130">EOMONTH(T388,0)</f>
        <v>43769</v>
      </c>
      <c r="BB388" s="32">
        <f t="shared" ref="BB388:BB451" si="131">EOMONTH(U388,0)</f>
        <v>43921</v>
      </c>
      <c r="BC388" s="31">
        <f t="shared" ref="BC388:BC451" si="132">YEAR(BB388)</f>
        <v>2020</v>
      </c>
      <c r="BD388" s="33">
        <f t="shared" ref="BD388:BD451" si="133">DATE(2020,9,30)</f>
        <v>44104</v>
      </c>
      <c r="BE388" s="30">
        <f t="shared" ref="BE388:BE451" si="134">Y388</f>
        <v>4500</v>
      </c>
      <c r="BF388" s="30">
        <f t="shared" ref="BF388:BF451" si="135">AA388</f>
        <v>750</v>
      </c>
      <c r="BG388" s="30">
        <f t="shared" ref="BG388:BG451" si="136">AC388</f>
        <v>902</v>
      </c>
      <c r="BH388" s="30">
        <f t="shared" ref="BH388:BH451" si="137">AB388</f>
        <v>794</v>
      </c>
      <c r="BI388" s="30">
        <f t="shared" ref="BI388:BI451" si="138">AE388</f>
        <v>1491</v>
      </c>
      <c r="BJ388" s="30">
        <f t="shared" ref="BJ388:BJ451" si="139">AE388</f>
        <v>1491</v>
      </c>
      <c r="BK388" s="30">
        <v>2200000</v>
      </c>
      <c r="BL388" s="30">
        <v>1400000</v>
      </c>
      <c r="BM388" s="30" t="str">
        <f t="shared" ref="BM388:BM451" si="140">IF(ISBLANK(AH388),"Unk",AH388)</f>
        <v>Yes</v>
      </c>
      <c r="BN388" s="30" t="str">
        <f t="shared" ref="BN388:BN451" si="141">IF(ISBLANK(AI388),"Unk",AI388)</f>
        <v>Yes</v>
      </c>
      <c r="BO388" s="30">
        <v>2020</v>
      </c>
      <c r="BP388" s="30">
        <v>385</v>
      </c>
      <c r="BQ388" s="30" t="str">
        <f>VLOOKUP(AQ388,Table3[#All],2,FALSE)</f>
        <v>SHELTER</v>
      </c>
    </row>
    <row r="389" spans="1:69" ht="28.5" customHeight="1" x14ac:dyDescent="0.25">
      <c r="A389" s="66" t="s">
        <v>168</v>
      </c>
      <c r="B389" s="66" t="s">
        <v>300</v>
      </c>
      <c r="C389" s="66" t="s">
        <v>300</v>
      </c>
      <c r="D389" s="66" t="s">
        <v>183</v>
      </c>
      <c r="E389" s="66" t="s">
        <v>1020</v>
      </c>
      <c r="F389" s="66" t="s">
        <v>401</v>
      </c>
      <c r="G389" s="66" t="s">
        <v>173</v>
      </c>
      <c r="H389" s="66" t="s">
        <v>202</v>
      </c>
      <c r="I389" s="66" t="s">
        <v>202</v>
      </c>
      <c r="J389" s="66">
        <v>60</v>
      </c>
      <c r="K389" s="66" t="s">
        <v>198</v>
      </c>
      <c r="L389" s="66" t="s">
        <v>440</v>
      </c>
      <c r="M389" s="66" t="s">
        <v>56</v>
      </c>
      <c r="N389" s="66" t="s">
        <v>127</v>
      </c>
      <c r="O389" s="66" t="s">
        <v>765</v>
      </c>
      <c r="P389" s="66"/>
      <c r="Q389" s="66" t="s">
        <v>176</v>
      </c>
      <c r="R389" s="66" t="s">
        <v>166</v>
      </c>
      <c r="S389" s="66" t="s">
        <v>256</v>
      </c>
      <c r="T389" s="32">
        <v>43739</v>
      </c>
      <c r="U389" s="21">
        <v>43919</v>
      </c>
      <c r="V389" s="66">
        <v>3.7999900000000002</v>
      </c>
      <c r="W389" s="66">
        <v>42.544589999999999</v>
      </c>
      <c r="X389" s="66" t="s">
        <v>186</v>
      </c>
      <c r="Y389" s="1">
        <v>12600</v>
      </c>
      <c r="Z389" s="1">
        <v>12600</v>
      </c>
      <c r="AA389" s="66">
        <v>2100</v>
      </c>
      <c r="AB389" s="66">
        <v>2090</v>
      </c>
      <c r="AC389" s="66">
        <v>2464</v>
      </c>
      <c r="AD389" s="66">
        <v>3692</v>
      </c>
      <c r="AE389" s="66">
        <v>4353</v>
      </c>
      <c r="AF389" s="66" t="s">
        <v>192</v>
      </c>
      <c r="AG389" s="26" t="s">
        <v>438</v>
      </c>
      <c r="AH389" s="26" t="s">
        <v>201</v>
      </c>
      <c r="AI389" s="26" t="s">
        <v>202</v>
      </c>
      <c r="AJ389" s="16" t="s">
        <v>442</v>
      </c>
      <c r="AK389" s="16" t="s">
        <v>303</v>
      </c>
      <c r="AL389" s="16" t="s">
        <v>979</v>
      </c>
      <c r="AM389" s="16" t="s">
        <v>979</v>
      </c>
      <c r="AN389" s="66" t="s">
        <v>304</v>
      </c>
      <c r="AO389" s="26" t="str">
        <f t="shared" si="122"/>
        <v>IOM</v>
      </c>
      <c r="AP389" s="26" t="str">
        <f t="shared" si="123"/>
        <v>IOM</v>
      </c>
      <c r="AQ389" s="26" t="str">
        <f t="shared" si="124"/>
        <v>EMERGENCY SHELTER</v>
      </c>
      <c r="AR389" s="26" t="str">
        <f t="shared" si="125"/>
        <v>CERF</v>
      </c>
      <c r="AS389" s="64" t="str">
        <f>_xlfn.IFNA(VLOOKUP(TRIM(AF389),Lookups!$R$1:$S$14,2,0),"N/A")</f>
        <v>Drought</v>
      </c>
      <c r="AT389" s="29" t="str">
        <f t="shared" si="126"/>
        <v>Completed</v>
      </c>
      <c r="AU389" s="65" t="str">
        <f>IF(TRIM(X389)="", "N/A",VLOOKUP(TRIM(X389),Lookups!$V$1:$W$8,2,0))</f>
        <v>NIDP</v>
      </c>
      <c r="AV389" s="26" t="str">
        <f t="shared" si="127"/>
        <v>Urban</v>
      </c>
      <c r="AW389" s="26" t="str">
        <f t="shared" si="128"/>
        <v>Cash</v>
      </c>
      <c r="AX389" s="55" t="str">
        <f>IF(TRIM(M389)="","N/A",VLOOKUP(TRIM(M389),Table2[#All],2,0))</f>
        <v>Gedo</v>
      </c>
      <c r="AY389" s="55" t="str">
        <f>IF(TRIM(N389)="","N/A",VLOOKUP(TRIM(N389),Table4[#All],2,0))</f>
        <v>Luuq</v>
      </c>
      <c r="AZ389" s="55" t="str">
        <f t="shared" si="129"/>
        <v>N/A</v>
      </c>
      <c r="BA389" s="32">
        <f t="shared" si="130"/>
        <v>43769</v>
      </c>
      <c r="BB389" s="32">
        <f t="shared" si="131"/>
        <v>43921</v>
      </c>
      <c r="BC389" s="31">
        <f t="shared" si="132"/>
        <v>2020</v>
      </c>
      <c r="BD389" s="33">
        <f t="shared" si="133"/>
        <v>44104</v>
      </c>
      <c r="BE389" s="30">
        <f t="shared" si="134"/>
        <v>12600</v>
      </c>
      <c r="BF389" s="30">
        <f t="shared" si="135"/>
        <v>2100</v>
      </c>
      <c r="BG389" s="30">
        <f t="shared" si="136"/>
        <v>2464</v>
      </c>
      <c r="BH389" s="30">
        <f t="shared" si="137"/>
        <v>2090</v>
      </c>
      <c r="BI389" s="30">
        <f t="shared" si="138"/>
        <v>4353</v>
      </c>
      <c r="BJ389" s="30">
        <f t="shared" si="139"/>
        <v>4353</v>
      </c>
      <c r="BK389" s="30">
        <v>2200000</v>
      </c>
      <c r="BL389" s="30">
        <v>1400000</v>
      </c>
      <c r="BM389" s="30" t="str">
        <f t="shared" si="140"/>
        <v>No</v>
      </c>
      <c r="BN389" s="30" t="str">
        <f t="shared" si="141"/>
        <v>Yes</v>
      </c>
      <c r="BO389" s="30">
        <v>2020</v>
      </c>
      <c r="BP389" s="30">
        <v>386</v>
      </c>
      <c r="BQ389" s="30" t="str">
        <f>VLOOKUP(AQ389,Table3[#All],2,FALSE)</f>
        <v>SHELTER</v>
      </c>
    </row>
    <row r="390" spans="1:69" ht="28.5" customHeight="1" x14ac:dyDescent="0.25">
      <c r="A390" s="66" t="s">
        <v>168</v>
      </c>
      <c r="B390" s="66" t="s">
        <v>300</v>
      </c>
      <c r="C390" s="66" t="s">
        <v>300</v>
      </c>
      <c r="D390" s="66" t="s">
        <v>199</v>
      </c>
      <c r="E390" s="66" t="s">
        <v>850</v>
      </c>
      <c r="F390" s="66" t="s">
        <v>207</v>
      </c>
      <c r="G390" s="66" t="s">
        <v>210</v>
      </c>
      <c r="H390" s="66" t="s">
        <v>979</v>
      </c>
      <c r="I390" s="66" t="s">
        <v>979</v>
      </c>
      <c r="J390" s="66"/>
      <c r="K390" s="66" t="s">
        <v>979</v>
      </c>
      <c r="L390" s="66" t="s">
        <v>979</v>
      </c>
      <c r="M390" s="66" t="s">
        <v>56</v>
      </c>
      <c r="N390" s="66" t="s">
        <v>126</v>
      </c>
      <c r="O390" s="66" t="s">
        <v>28</v>
      </c>
      <c r="P390" s="66"/>
      <c r="Q390" s="66" t="s">
        <v>176</v>
      </c>
      <c r="R390" s="66" t="s">
        <v>166</v>
      </c>
      <c r="S390" s="66" t="s">
        <v>203</v>
      </c>
      <c r="T390" s="32">
        <v>43956</v>
      </c>
      <c r="U390" s="21">
        <v>44077</v>
      </c>
      <c r="V390" s="66">
        <v>4.1635799999999996</v>
      </c>
      <c r="W390" s="66">
        <v>42.076169999999998</v>
      </c>
      <c r="X390" s="66" t="s">
        <v>186</v>
      </c>
      <c r="Y390" s="1">
        <v>3332</v>
      </c>
      <c r="Z390" s="1">
        <v>3332</v>
      </c>
      <c r="AA390" s="66">
        <v>500</v>
      </c>
      <c r="AB390" s="66">
        <v>589</v>
      </c>
      <c r="AC390" s="66">
        <v>666</v>
      </c>
      <c r="AD390" s="66">
        <v>974</v>
      </c>
      <c r="AE390" s="66">
        <v>1103</v>
      </c>
      <c r="AF390" s="66" t="s">
        <v>191</v>
      </c>
      <c r="AG390" s="26" t="s">
        <v>1021</v>
      </c>
      <c r="AH390" s="26" t="s">
        <v>201</v>
      </c>
      <c r="AI390" s="26" t="s">
        <v>201</v>
      </c>
      <c r="AJ390" s="16" t="s">
        <v>442</v>
      </c>
      <c r="AK390" s="16" t="s">
        <v>1022</v>
      </c>
      <c r="AL390" s="16" t="s">
        <v>1023</v>
      </c>
      <c r="AM390" s="16" t="s">
        <v>1024</v>
      </c>
      <c r="AN390" s="66" t="s">
        <v>842</v>
      </c>
      <c r="AO390" s="26" t="str">
        <f t="shared" si="122"/>
        <v>IOM</v>
      </c>
      <c r="AP390" s="26" t="str">
        <f t="shared" si="123"/>
        <v>IOM</v>
      </c>
      <c r="AQ390" s="26" t="str">
        <f t="shared" si="124"/>
        <v>NFI KITS</v>
      </c>
      <c r="AR390" s="26" t="str">
        <f t="shared" si="125"/>
        <v>Unknown</v>
      </c>
      <c r="AS390" s="64" t="str">
        <f>_xlfn.IFNA(VLOOKUP(TRIM(AF390),Lookups!$R$1:$S$14,2,0),"N/A")</f>
        <v>Flood</v>
      </c>
      <c r="AT390" s="29" t="str">
        <f t="shared" si="126"/>
        <v>Completed</v>
      </c>
      <c r="AU390" s="65" t="str">
        <f>IF(TRIM(X390)="", "N/A",VLOOKUP(TRIM(X390),Lookups!$V$1:$W$8,2,0))</f>
        <v>NIDP</v>
      </c>
      <c r="AV390" s="26" t="str">
        <f t="shared" si="127"/>
        <v>Urban</v>
      </c>
      <c r="AW390" s="26" t="str">
        <f t="shared" si="128"/>
        <v>In-Kind</v>
      </c>
      <c r="AX390" s="55" t="str">
        <f>IF(TRIM(M390)="","N/A",VLOOKUP(TRIM(M390),Table2[#All],2,0))</f>
        <v>Gedo</v>
      </c>
      <c r="AY390" s="55" t="str">
        <f>IF(TRIM(N390)="","N/A",VLOOKUP(TRIM(N390),Table4[#All],2,0))</f>
        <v>Doolow</v>
      </c>
      <c r="AZ390" s="55" t="str">
        <f t="shared" si="129"/>
        <v>N/A</v>
      </c>
      <c r="BA390" s="32">
        <f t="shared" si="130"/>
        <v>43982</v>
      </c>
      <c r="BB390" s="32">
        <f t="shared" si="131"/>
        <v>44104</v>
      </c>
      <c r="BC390" s="31">
        <f t="shared" si="132"/>
        <v>2020</v>
      </c>
      <c r="BD390" s="33">
        <f t="shared" si="133"/>
        <v>44104</v>
      </c>
      <c r="BE390" s="30">
        <f t="shared" si="134"/>
        <v>3332</v>
      </c>
      <c r="BF390" s="30">
        <f t="shared" si="135"/>
        <v>500</v>
      </c>
      <c r="BG390" s="30">
        <f t="shared" si="136"/>
        <v>666</v>
      </c>
      <c r="BH390" s="30">
        <f t="shared" si="137"/>
        <v>589</v>
      </c>
      <c r="BI390" s="30">
        <f t="shared" si="138"/>
        <v>1103</v>
      </c>
      <c r="BJ390" s="30">
        <f t="shared" si="139"/>
        <v>1103</v>
      </c>
      <c r="BK390" s="30">
        <v>2200000</v>
      </c>
      <c r="BL390" s="30">
        <v>1400000</v>
      </c>
      <c r="BM390" s="30" t="str">
        <f t="shared" si="140"/>
        <v>No</v>
      </c>
      <c r="BN390" s="30" t="str">
        <f t="shared" si="141"/>
        <v>No</v>
      </c>
      <c r="BO390" s="30">
        <v>2020</v>
      </c>
      <c r="BP390" s="30">
        <v>387</v>
      </c>
      <c r="BQ390" s="30" t="str">
        <f>VLOOKUP(AQ390,Table3[#All],2,FALSE)</f>
        <v>NFI</v>
      </c>
    </row>
    <row r="391" spans="1:69" ht="28.5" customHeight="1" x14ac:dyDescent="0.25">
      <c r="A391" s="66" t="s">
        <v>168</v>
      </c>
      <c r="B391" s="66" t="s">
        <v>300</v>
      </c>
      <c r="C391" s="66" t="s">
        <v>300</v>
      </c>
      <c r="D391" s="66" t="s">
        <v>183</v>
      </c>
      <c r="E391" s="66" t="s">
        <v>1025</v>
      </c>
      <c r="F391" s="66" t="s">
        <v>401</v>
      </c>
      <c r="G391" s="66" t="s">
        <v>173</v>
      </c>
      <c r="H391" s="66" t="s">
        <v>202</v>
      </c>
      <c r="I391" s="66" t="s">
        <v>202</v>
      </c>
      <c r="J391" s="66">
        <v>150</v>
      </c>
      <c r="K391" s="66" t="s">
        <v>198</v>
      </c>
      <c r="L391" s="66" t="s">
        <v>440</v>
      </c>
      <c r="M391" s="66" t="s">
        <v>56</v>
      </c>
      <c r="N391" s="66" t="s">
        <v>126</v>
      </c>
      <c r="O391" s="66" t="s">
        <v>28</v>
      </c>
      <c r="P391" s="66"/>
      <c r="Q391" s="66" t="s">
        <v>176</v>
      </c>
      <c r="R391" s="66" t="s">
        <v>166</v>
      </c>
      <c r="S391" s="66" t="s">
        <v>256</v>
      </c>
      <c r="T391" s="32">
        <v>43983</v>
      </c>
      <c r="U391" s="21">
        <v>44099</v>
      </c>
      <c r="V391" s="66">
        <v>4.1635799999999996</v>
      </c>
      <c r="W391" s="66">
        <v>42.076169999999998</v>
      </c>
      <c r="X391" s="66" t="s">
        <v>186</v>
      </c>
      <c r="Y391" s="1">
        <v>12042</v>
      </c>
      <c r="Z391" s="1">
        <v>12042</v>
      </c>
      <c r="AA391" s="66">
        <v>2000</v>
      </c>
      <c r="AB391" s="66">
        <v>2127</v>
      </c>
      <c r="AC391" s="66">
        <v>2408</v>
      </c>
      <c r="AD391" s="66">
        <v>3520</v>
      </c>
      <c r="AE391" s="66">
        <v>3986</v>
      </c>
      <c r="AF391" s="66" t="s">
        <v>191</v>
      </c>
      <c r="AG391" s="26" t="s">
        <v>1021</v>
      </c>
      <c r="AH391" s="26" t="s">
        <v>201</v>
      </c>
      <c r="AI391" s="26" t="s">
        <v>202</v>
      </c>
      <c r="AJ391" s="16" t="s">
        <v>442</v>
      </c>
      <c r="AK391" s="16" t="s">
        <v>1026</v>
      </c>
      <c r="AL391" s="16" t="s">
        <v>1027</v>
      </c>
      <c r="AM391" s="16" t="s">
        <v>1028</v>
      </c>
      <c r="AN391" s="66" t="s">
        <v>842</v>
      </c>
      <c r="AO391" s="26" t="str">
        <f t="shared" si="122"/>
        <v>IOM</v>
      </c>
      <c r="AP391" s="26" t="str">
        <f t="shared" si="123"/>
        <v>IOM</v>
      </c>
      <c r="AQ391" s="26" t="str">
        <f t="shared" si="124"/>
        <v>EMERGENCY SHELTER</v>
      </c>
      <c r="AR391" s="26" t="str">
        <f t="shared" si="125"/>
        <v>CERF</v>
      </c>
      <c r="AS391" s="64" t="str">
        <f>_xlfn.IFNA(VLOOKUP(TRIM(AF391),Lookups!$R$1:$S$14,2,0),"N/A")</f>
        <v>Flood</v>
      </c>
      <c r="AT391" s="29" t="str">
        <f t="shared" si="126"/>
        <v>Completed</v>
      </c>
      <c r="AU391" s="65" t="str">
        <f>IF(TRIM(X391)="", "N/A",VLOOKUP(TRIM(X391),Lookups!$V$1:$W$8,2,0))</f>
        <v>NIDP</v>
      </c>
      <c r="AV391" s="26" t="str">
        <f t="shared" si="127"/>
        <v>Urban</v>
      </c>
      <c r="AW391" s="26" t="str">
        <f t="shared" si="128"/>
        <v>Cash</v>
      </c>
      <c r="AX391" s="55" t="str">
        <f>IF(TRIM(M391)="","N/A",VLOOKUP(TRIM(M391),Table2[#All],2,0))</f>
        <v>Gedo</v>
      </c>
      <c r="AY391" s="55" t="str">
        <f>IF(TRIM(N391)="","N/A",VLOOKUP(TRIM(N391),Table4[#All],2,0))</f>
        <v>Doolow</v>
      </c>
      <c r="AZ391" s="55" t="str">
        <f t="shared" si="129"/>
        <v>N/A</v>
      </c>
      <c r="BA391" s="32">
        <f t="shared" si="130"/>
        <v>44012</v>
      </c>
      <c r="BB391" s="32">
        <f t="shared" si="131"/>
        <v>44104</v>
      </c>
      <c r="BC391" s="31">
        <f t="shared" si="132"/>
        <v>2020</v>
      </c>
      <c r="BD391" s="33">
        <f t="shared" si="133"/>
        <v>44104</v>
      </c>
      <c r="BE391" s="30">
        <f t="shared" si="134"/>
        <v>12042</v>
      </c>
      <c r="BF391" s="30">
        <f t="shared" si="135"/>
        <v>2000</v>
      </c>
      <c r="BG391" s="30">
        <f t="shared" si="136"/>
        <v>2408</v>
      </c>
      <c r="BH391" s="30">
        <f t="shared" si="137"/>
        <v>2127</v>
      </c>
      <c r="BI391" s="30">
        <f t="shared" si="138"/>
        <v>3986</v>
      </c>
      <c r="BJ391" s="30">
        <f t="shared" si="139"/>
        <v>3986</v>
      </c>
      <c r="BK391" s="30">
        <v>2200000</v>
      </c>
      <c r="BL391" s="30">
        <v>1400000</v>
      </c>
      <c r="BM391" s="30" t="str">
        <f t="shared" si="140"/>
        <v>No</v>
      </c>
      <c r="BN391" s="30" t="str">
        <f t="shared" si="141"/>
        <v>Yes</v>
      </c>
      <c r="BO391" s="30">
        <v>2020</v>
      </c>
      <c r="BP391" s="30">
        <v>388</v>
      </c>
      <c r="BQ391" s="30" t="str">
        <f>VLOOKUP(AQ391,Table3[#All],2,FALSE)</f>
        <v>SHELTER</v>
      </c>
    </row>
    <row r="392" spans="1:69" ht="28.5" customHeight="1" x14ac:dyDescent="0.25">
      <c r="A392" s="66" t="s">
        <v>168</v>
      </c>
      <c r="B392" s="66" t="s">
        <v>306</v>
      </c>
      <c r="C392" s="66" t="s">
        <v>853</v>
      </c>
      <c r="D392" s="66" t="s">
        <v>184</v>
      </c>
      <c r="E392" s="66" t="s">
        <v>323</v>
      </c>
      <c r="F392" s="66" t="s">
        <v>320</v>
      </c>
      <c r="G392" s="66" t="s">
        <v>174</v>
      </c>
      <c r="H392" s="66" t="s">
        <v>979</v>
      </c>
      <c r="I392" s="66" t="s">
        <v>979</v>
      </c>
      <c r="J392" s="66"/>
      <c r="K392" s="66" t="s">
        <v>979</v>
      </c>
      <c r="L392" s="66" t="s">
        <v>979</v>
      </c>
      <c r="M392" s="66" t="s">
        <v>58</v>
      </c>
      <c r="N392" s="66" t="s">
        <v>148</v>
      </c>
      <c r="O392" s="66" t="s">
        <v>17</v>
      </c>
      <c r="P392" s="66"/>
      <c r="Q392" s="66" t="s">
        <v>176</v>
      </c>
      <c r="R392" s="66" t="s">
        <v>166</v>
      </c>
      <c r="S392" s="66" t="s">
        <v>321</v>
      </c>
      <c r="T392" s="32">
        <v>43313</v>
      </c>
      <c r="U392" s="21">
        <v>43982</v>
      </c>
      <c r="V392" s="66">
        <v>-0.36029</v>
      </c>
      <c r="W392" s="66">
        <v>42.546261000000001</v>
      </c>
      <c r="X392" s="66" t="s">
        <v>186</v>
      </c>
      <c r="Y392" s="1">
        <v>810</v>
      </c>
      <c r="Z392" s="1">
        <v>810</v>
      </c>
      <c r="AA392" s="66">
        <v>135</v>
      </c>
      <c r="AB392" s="66">
        <v>132</v>
      </c>
      <c r="AC392" s="66">
        <v>149</v>
      </c>
      <c r="AD392" s="66">
        <v>248</v>
      </c>
      <c r="AE392" s="66">
        <v>281</v>
      </c>
      <c r="AF392" s="66" t="s">
        <v>196</v>
      </c>
      <c r="AG392" s="26" t="s">
        <v>322</v>
      </c>
      <c r="AH392" s="26" t="s">
        <v>202</v>
      </c>
      <c r="AI392" s="26" t="s">
        <v>201</v>
      </c>
      <c r="AJ392" s="16" t="s">
        <v>310</v>
      </c>
      <c r="AK392" s="16" t="s">
        <v>310</v>
      </c>
      <c r="AL392" s="16" t="s">
        <v>310</v>
      </c>
      <c r="AM392" s="16" t="s">
        <v>180</v>
      </c>
      <c r="AN392" s="66" t="s">
        <v>979</v>
      </c>
      <c r="AO392" s="26" t="str">
        <f t="shared" si="122"/>
        <v>NRC</v>
      </c>
      <c r="AP392" s="26" t="str">
        <f t="shared" si="123"/>
        <v>Juba Foundation</v>
      </c>
      <c r="AQ392" s="26" t="str">
        <f t="shared" si="124"/>
        <v>TRANSITIONAL SHELTER</v>
      </c>
      <c r="AR392" s="26" t="str">
        <f t="shared" si="125"/>
        <v>DFID DS</v>
      </c>
      <c r="AS392" s="64" t="str">
        <f>_xlfn.IFNA(VLOOKUP(TRIM(AF392),Lookups!$R$1:$S$14,2,0),"N/A")</f>
        <v>Conflict/Insecurity</v>
      </c>
      <c r="AT392" s="29" t="str">
        <f t="shared" si="126"/>
        <v>Completed</v>
      </c>
      <c r="AU392" s="65" t="str">
        <f>IF(TRIM(X392)="", "N/A",VLOOKUP(TRIM(X392),Lookups!$V$1:$W$8,2,0))</f>
        <v>NIDP</v>
      </c>
      <c r="AV392" s="26" t="str">
        <f t="shared" si="127"/>
        <v>Urban</v>
      </c>
      <c r="AW392" s="26" t="str">
        <f t="shared" si="128"/>
        <v>In-Kind</v>
      </c>
      <c r="AX392" s="55" t="str">
        <f>IF(TRIM(M392)="","N/A",VLOOKUP(TRIM(M392),Table2[#All],2,0))</f>
        <v>Lower Juba</v>
      </c>
      <c r="AY392" s="55" t="str">
        <f>IF(TRIM(N392)="","N/A",VLOOKUP(TRIM(N392),Table4[#All],2,0))</f>
        <v>Kismayo</v>
      </c>
      <c r="AZ392" s="55" t="str">
        <f t="shared" si="129"/>
        <v>N/A</v>
      </c>
      <c r="BA392" s="32">
        <f t="shared" si="130"/>
        <v>43343</v>
      </c>
      <c r="BB392" s="32">
        <f t="shared" si="131"/>
        <v>43982</v>
      </c>
      <c r="BC392" s="31">
        <f t="shared" si="132"/>
        <v>2020</v>
      </c>
      <c r="BD392" s="33">
        <f t="shared" si="133"/>
        <v>44104</v>
      </c>
      <c r="BE392" s="30">
        <f t="shared" si="134"/>
        <v>810</v>
      </c>
      <c r="BF392" s="30">
        <f t="shared" si="135"/>
        <v>135</v>
      </c>
      <c r="BG392" s="30">
        <f t="shared" si="136"/>
        <v>149</v>
      </c>
      <c r="BH392" s="30">
        <f t="shared" si="137"/>
        <v>132</v>
      </c>
      <c r="BI392" s="30">
        <f t="shared" si="138"/>
        <v>281</v>
      </c>
      <c r="BJ392" s="30">
        <f t="shared" si="139"/>
        <v>281</v>
      </c>
      <c r="BK392" s="30">
        <v>2200000</v>
      </c>
      <c r="BL392" s="30">
        <v>1400000</v>
      </c>
      <c r="BM392" s="30" t="str">
        <f t="shared" si="140"/>
        <v>Yes</v>
      </c>
      <c r="BN392" s="30" t="str">
        <f t="shared" si="141"/>
        <v>No</v>
      </c>
      <c r="BO392" s="30">
        <v>2020</v>
      </c>
      <c r="BP392" s="30">
        <v>389</v>
      </c>
      <c r="BQ392" s="30" t="str">
        <f>VLOOKUP(AQ392,Table3[#All],2,FALSE)</f>
        <v>SHELTER</v>
      </c>
    </row>
    <row r="393" spans="1:69" ht="28.5" customHeight="1" x14ac:dyDescent="0.25">
      <c r="A393" s="66" t="s">
        <v>168</v>
      </c>
      <c r="B393" s="66" t="s">
        <v>306</v>
      </c>
      <c r="C393" s="66" t="s">
        <v>853</v>
      </c>
      <c r="D393" s="66" t="s">
        <v>184</v>
      </c>
      <c r="E393" s="66" t="s">
        <v>323</v>
      </c>
      <c r="F393" s="66" t="s">
        <v>320</v>
      </c>
      <c r="G393" s="66" t="s">
        <v>174</v>
      </c>
      <c r="H393" s="66" t="s">
        <v>979</v>
      </c>
      <c r="I393" s="66" t="s">
        <v>979</v>
      </c>
      <c r="J393" s="66"/>
      <c r="K393" s="66" t="s">
        <v>979</v>
      </c>
      <c r="L393" s="66" t="s">
        <v>979</v>
      </c>
      <c r="M393" s="66" t="s">
        <v>58</v>
      </c>
      <c r="N393" s="66" t="s">
        <v>148</v>
      </c>
      <c r="O393" s="66" t="s">
        <v>17</v>
      </c>
      <c r="P393" s="66"/>
      <c r="Q393" s="66" t="s">
        <v>176</v>
      </c>
      <c r="R393" s="66" t="s">
        <v>166</v>
      </c>
      <c r="S393" s="66" t="s">
        <v>321</v>
      </c>
      <c r="T393" s="32">
        <v>43313</v>
      </c>
      <c r="U393" s="21">
        <v>43982</v>
      </c>
      <c r="V393" s="66">
        <v>-0.36029</v>
      </c>
      <c r="W393" s="66">
        <v>42.546261000000001</v>
      </c>
      <c r="X393" s="66" t="s">
        <v>186</v>
      </c>
      <c r="Y393" s="1">
        <v>540</v>
      </c>
      <c r="Z393" s="1">
        <v>540</v>
      </c>
      <c r="AA393" s="66">
        <v>90</v>
      </c>
      <c r="AB393" s="66">
        <v>88</v>
      </c>
      <c r="AC393" s="66">
        <v>99</v>
      </c>
      <c r="AD393" s="66">
        <v>166</v>
      </c>
      <c r="AE393" s="66">
        <v>187</v>
      </c>
      <c r="AF393" s="66" t="s">
        <v>196</v>
      </c>
      <c r="AG393" s="26" t="s">
        <v>322</v>
      </c>
      <c r="AH393" s="26" t="s">
        <v>202</v>
      </c>
      <c r="AI393" s="26" t="s">
        <v>201</v>
      </c>
      <c r="AJ393" s="16" t="s">
        <v>310</v>
      </c>
      <c r="AK393" s="16" t="s">
        <v>310</v>
      </c>
      <c r="AL393" s="16" t="s">
        <v>310</v>
      </c>
      <c r="AM393" s="16" t="s">
        <v>180</v>
      </c>
      <c r="AN393" s="66" t="s">
        <v>979</v>
      </c>
      <c r="AO393" s="26" t="str">
        <f t="shared" si="122"/>
        <v>NRC</v>
      </c>
      <c r="AP393" s="26" t="str">
        <f t="shared" si="123"/>
        <v>Juba Foundation</v>
      </c>
      <c r="AQ393" s="26" t="str">
        <f t="shared" si="124"/>
        <v>TRANSITIONAL SHELTER</v>
      </c>
      <c r="AR393" s="26" t="str">
        <f t="shared" si="125"/>
        <v>DFID DS</v>
      </c>
      <c r="AS393" s="64" t="str">
        <f>_xlfn.IFNA(VLOOKUP(TRIM(AF393),Lookups!$R$1:$S$14,2,0),"N/A")</f>
        <v>Conflict/Insecurity</v>
      </c>
      <c r="AT393" s="29" t="str">
        <f t="shared" si="126"/>
        <v>Completed</v>
      </c>
      <c r="AU393" s="65" t="str">
        <f>IF(TRIM(X393)="", "N/A",VLOOKUP(TRIM(X393),Lookups!$V$1:$W$8,2,0))</f>
        <v>NIDP</v>
      </c>
      <c r="AV393" s="26" t="str">
        <f t="shared" si="127"/>
        <v>Urban</v>
      </c>
      <c r="AW393" s="26" t="str">
        <f t="shared" si="128"/>
        <v>In-Kind</v>
      </c>
      <c r="AX393" s="55" t="str">
        <f>IF(TRIM(M393)="","N/A",VLOOKUP(TRIM(M393),Table2[#All],2,0))</f>
        <v>Lower Juba</v>
      </c>
      <c r="AY393" s="55" t="str">
        <f>IF(TRIM(N393)="","N/A",VLOOKUP(TRIM(N393),Table4[#All],2,0))</f>
        <v>Kismayo</v>
      </c>
      <c r="AZ393" s="55" t="str">
        <f t="shared" si="129"/>
        <v>N/A</v>
      </c>
      <c r="BA393" s="32">
        <f t="shared" si="130"/>
        <v>43343</v>
      </c>
      <c r="BB393" s="32">
        <f t="shared" si="131"/>
        <v>43982</v>
      </c>
      <c r="BC393" s="31">
        <f t="shared" si="132"/>
        <v>2020</v>
      </c>
      <c r="BD393" s="33">
        <f t="shared" si="133"/>
        <v>44104</v>
      </c>
      <c r="BE393" s="30">
        <f t="shared" si="134"/>
        <v>540</v>
      </c>
      <c r="BF393" s="30">
        <f t="shared" si="135"/>
        <v>90</v>
      </c>
      <c r="BG393" s="30">
        <f t="shared" si="136"/>
        <v>99</v>
      </c>
      <c r="BH393" s="30">
        <f t="shared" si="137"/>
        <v>88</v>
      </c>
      <c r="BI393" s="30">
        <f t="shared" si="138"/>
        <v>187</v>
      </c>
      <c r="BJ393" s="30">
        <f t="shared" si="139"/>
        <v>187</v>
      </c>
      <c r="BK393" s="30">
        <v>2200000</v>
      </c>
      <c r="BL393" s="30">
        <v>1400000</v>
      </c>
      <c r="BM393" s="30" t="str">
        <f t="shared" si="140"/>
        <v>Yes</v>
      </c>
      <c r="BN393" s="30" t="str">
        <f t="shared" si="141"/>
        <v>No</v>
      </c>
      <c r="BO393" s="30">
        <v>2020</v>
      </c>
      <c r="BP393" s="30">
        <v>390</v>
      </c>
      <c r="BQ393" s="30" t="str">
        <f>VLOOKUP(AQ393,Table3[#All],2,FALSE)</f>
        <v>SHELTER</v>
      </c>
    </row>
    <row r="394" spans="1:69" ht="28.5" customHeight="1" x14ac:dyDescent="0.25">
      <c r="A394" s="66" t="s">
        <v>168</v>
      </c>
      <c r="B394" s="66" t="s">
        <v>306</v>
      </c>
      <c r="C394" s="66" t="s">
        <v>853</v>
      </c>
      <c r="D394" s="66" t="s">
        <v>184</v>
      </c>
      <c r="E394" s="66" t="s">
        <v>323</v>
      </c>
      <c r="F394" s="66" t="s">
        <v>320</v>
      </c>
      <c r="G394" s="66" t="s">
        <v>174</v>
      </c>
      <c r="H394" s="66" t="s">
        <v>979</v>
      </c>
      <c r="I394" s="66" t="s">
        <v>979</v>
      </c>
      <c r="J394" s="66"/>
      <c r="K394" s="66" t="s">
        <v>979</v>
      </c>
      <c r="L394" s="66" t="s">
        <v>979</v>
      </c>
      <c r="M394" s="66" t="s">
        <v>58</v>
      </c>
      <c r="N394" s="66" t="s">
        <v>148</v>
      </c>
      <c r="O394" s="66" t="s">
        <v>17</v>
      </c>
      <c r="P394" s="66"/>
      <c r="Q394" s="66" t="s">
        <v>176</v>
      </c>
      <c r="R394" s="66" t="s">
        <v>166</v>
      </c>
      <c r="S394" s="66" t="s">
        <v>321</v>
      </c>
      <c r="T394" s="32">
        <v>43313</v>
      </c>
      <c r="U394" s="21">
        <v>43982</v>
      </c>
      <c r="V394" s="66">
        <v>-0.36029</v>
      </c>
      <c r="W394" s="66">
        <v>42.546261000000001</v>
      </c>
      <c r="X394" s="66" t="s">
        <v>186</v>
      </c>
      <c r="Y394" s="1">
        <v>810</v>
      </c>
      <c r="Z394" s="1">
        <v>810</v>
      </c>
      <c r="AA394" s="66">
        <v>135</v>
      </c>
      <c r="AB394" s="66">
        <v>132</v>
      </c>
      <c r="AC394" s="66">
        <v>149</v>
      </c>
      <c r="AD394" s="66">
        <v>248</v>
      </c>
      <c r="AE394" s="66">
        <v>281</v>
      </c>
      <c r="AF394" s="66" t="s">
        <v>196</v>
      </c>
      <c r="AG394" s="26" t="s">
        <v>322</v>
      </c>
      <c r="AH394" s="26" t="s">
        <v>201</v>
      </c>
      <c r="AI394" s="26" t="s">
        <v>201</v>
      </c>
      <c r="AJ394" s="16" t="s">
        <v>310</v>
      </c>
      <c r="AK394" s="16" t="s">
        <v>310</v>
      </c>
      <c r="AL394" s="16" t="s">
        <v>310</v>
      </c>
      <c r="AM394" s="16" t="s">
        <v>180</v>
      </c>
      <c r="AN394" s="66" t="s">
        <v>979</v>
      </c>
      <c r="AO394" s="26" t="str">
        <f t="shared" si="122"/>
        <v>NRC</v>
      </c>
      <c r="AP394" s="26" t="str">
        <f t="shared" si="123"/>
        <v>Juba Foundation</v>
      </c>
      <c r="AQ394" s="26" t="str">
        <f t="shared" si="124"/>
        <v>TRANSITIONAL SHELTER</v>
      </c>
      <c r="AR394" s="26" t="str">
        <f t="shared" si="125"/>
        <v>DFID DS</v>
      </c>
      <c r="AS394" s="64" t="str">
        <f>_xlfn.IFNA(VLOOKUP(TRIM(AF394),Lookups!$R$1:$S$14,2,0),"N/A")</f>
        <v>Conflict/Insecurity</v>
      </c>
      <c r="AT394" s="29" t="str">
        <f t="shared" si="126"/>
        <v>Completed</v>
      </c>
      <c r="AU394" s="65" t="str">
        <f>IF(TRIM(X394)="", "N/A",VLOOKUP(TRIM(X394),Lookups!$V$1:$W$8,2,0))</f>
        <v>NIDP</v>
      </c>
      <c r="AV394" s="26" t="str">
        <f t="shared" si="127"/>
        <v>Urban</v>
      </c>
      <c r="AW394" s="26" t="str">
        <f t="shared" si="128"/>
        <v>In-Kind</v>
      </c>
      <c r="AX394" s="55" t="str">
        <f>IF(TRIM(M394)="","N/A",VLOOKUP(TRIM(M394),Table2[#All],2,0))</f>
        <v>Lower Juba</v>
      </c>
      <c r="AY394" s="55" t="str">
        <f>IF(TRIM(N394)="","N/A",VLOOKUP(TRIM(N394),Table4[#All],2,0))</f>
        <v>Kismayo</v>
      </c>
      <c r="AZ394" s="55" t="str">
        <f t="shared" si="129"/>
        <v>N/A</v>
      </c>
      <c r="BA394" s="32">
        <f t="shared" si="130"/>
        <v>43343</v>
      </c>
      <c r="BB394" s="32">
        <f t="shared" si="131"/>
        <v>43982</v>
      </c>
      <c r="BC394" s="31">
        <f t="shared" si="132"/>
        <v>2020</v>
      </c>
      <c r="BD394" s="33">
        <f t="shared" si="133"/>
        <v>44104</v>
      </c>
      <c r="BE394" s="30">
        <f t="shared" si="134"/>
        <v>810</v>
      </c>
      <c r="BF394" s="30">
        <f t="shared" si="135"/>
        <v>135</v>
      </c>
      <c r="BG394" s="30">
        <f t="shared" si="136"/>
        <v>149</v>
      </c>
      <c r="BH394" s="30">
        <f t="shared" si="137"/>
        <v>132</v>
      </c>
      <c r="BI394" s="30">
        <f t="shared" si="138"/>
        <v>281</v>
      </c>
      <c r="BJ394" s="30">
        <f t="shared" si="139"/>
        <v>281</v>
      </c>
      <c r="BK394" s="30">
        <v>2200000</v>
      </c>
      <c r="BL394" s="30">
        <v>1400000</v>
      </c>
      <c r="BM394" s="30" t="str">
        <f t="shared" si="140"/>
        <v>No</v>
      </c>
      <c r="BN394" s="30" t="str">
        <f t="shared" si="141"/>
        <v>No</v>
      </c>
      <c r="BO394" s="30">
        <v>2020</v>
      </c>
      <c r="BP394" s="30">
        <v>391</v>
      </c>
      <c r="BQ394" s="30" t="str">
        <f>VLOOKUP(AQ394,Table3[#All],2,FALSE)</f>
        <v>SHELTER</v>
      </c>
    </row>
    <row r="395" spans="1:69" ht="28.5" customHeight="1" x14ac:dyDescent="0.25">
      <c r="A395" s="66" t="s">
        <v>168</v>
      </c>
      <c r="B395" s="66" t="s">
        <v>306</v>
      </c>
      <c r="C395" s="66" t="s">
        <v>853</v>
      </c>
      <c r="D395" s="66" t="s">
        <v>184</v>
      </c>
      <c r="E395" s="66" t="s">
        <v>323</v>
      </c>
      <c r="F395" s="66" t="s">
        <v>320</v>
      </c>
      <c r="G395" s="66" t="s">
        <v>174</v>
      </c>
      <c r="H395" s="66" t="s">
        <v>979</v>
      </c>
      <c r="I395" s="66" t="s">
        <v>979</v>
      </c>
      <c r="J395" s="66"/>
      <c r="K395" s="66" t="s">
        <v>979</v>
      </c>
      <c r="L395" s="66" t="s">
        <v>979</v>
      </c>
      <c r="M395" s="66" t="s">
        <v>58</v>
      </c>
      <c r="N395" s="66" t="s">
        <v>148</v>
      </c>
      <c r="O395" s="66" t="s">
        <v>17</v>
      </c>
      <c r="P395" s="66"/>
      <c r="Q395" s="66" t="s">
        <v>176</v>
      </c>
      <c r="R395" s="66" t="s">
        <v>166</v>
      </c>
      <c r="S395" s="66" t="s">
        <v>321</v>
      </c>
      <c r="T395" s="32">
        <v>43313</v>
      </c>
      <c r="U395" s="21">
        <v>43982</v>
      </c>
      <c r="V395" s="66">
        <v>-0.36029</v>
      </c>
      <c r="W395" s="66">
        <v>42.546261000000001</v>
      </c>
      <c r="X395" s="66" t="s">
        <v>186</v>
      </c>
      <c r="Y395" s="1">
        <v>540</v>
      </c>
      <c r="Z395" s="1">
        <v>540</v>
      </c>
      <c r="AA395" s="66">
        <v>90</v>
      </c>
      <c r="AB395" s="66">
        <v>88</v>
      </c>
      <c r="AC395" s="66">
        <v>99</v>
      </c>
      <c r="AD395" s="66">
        <v>166</v>
      </c>
      <c r="AE395" s="66">
        <v>187</v>
      </c>
      <c r="AF395" s="66" t="s">
        <v>196</v>
      </c>
      <c r="AG395" s="26" t="s">
        <v>322</v>
      </c>
      <c r="AH395" s="26" t="s">
        <v>202</v>
      </c>
      <c r="AI395" s="26" t="s">
        <v>201</v>
      </c>
      <c r="AJ395" s="16" t="s">
        <v>310</v>
      </c>
      <c r="AK395" s="16" t="s">
        <v>310</v>
      </c>
      <c r="AL395" s="16" t="s">
        <v>310</v>
      </c>
      <c r="AM395" s="16" t="s">
        <v>180</v>
      </c>
      <c r="AN395" s="66" t="s">
        <v>979</v>
      </c>
      <c r="AO395" s="26" t="str">
        <f t="shared" si="122"/>
        <v>NRC</v>
      </c>
      <c r="AP395" s="26" t="str">
        <f t="shared" si="123"/>
        <v>Juba Foundation</v>
      </c>
      <c r="AQ395" s="26" t="str">
        <f t="shared" si="124"/>
        <v>TRANSITIONAL SHELTER</v>
      </c>
      <c r="AR395" s="26" t="str">
        <f t="shared" si="125"/>
        <v>DFID DS</v>
      </c>
      <c r="AS395" s="64" t="str">
        <f>_xlfn.IFNA(VLOOKUP(TRIM(AF395),Lookups!$R$1:$S$14,2,0),"N/A")</f>
        <v>Conflict/Insecurity</v>
      </c>
      <c r="AT395" s="29" t="str">
        <f t="shared" si="126"/>
        <v>Completed</v>
      </c>
      <c r="AU395" s="65" t="str">
        <f>IF(TRIM(X395)="", "N/A",VLOOKUP(TRIM(X395),Lookups!$V$1:$W$8,2,0))</f>
        <v>NIDP</v>
      </c>
      <c r="AV395" s="26" t="str">
        <f t="shared" si="127"/>
        <v>Urban</v>
      </c>
      <c r="AW395" s="26" t="str">
        <f t="shared" si="128"/>
        <v>In-Kind</v>
      </c>
      <c r="AX395" s="55" t="str">
        <f>IF(TRIM(M395)="","N/A",VLOOKUP(TRIM(M395),Table2[#All],2,0))</f>
        <v>Lower Juba</v>
      </c>
      <c r="AY395" s="55" t="str">
        <f>IF(TRIM(N395)="","N/A",VLOOKUP(TRIM(N395),Table4[#All],2,0))</f>
        <v>Kismayo</v>
      </c>
      <c r="AZ395" s="55" t="str">
        <f t="shared" si="129"/>
        <v>N/A</v>
      </c>
      <c r="BA395" s="32">
        <f t="shared" si="130"/>
        <v>43343</v>
      </c>
      <c r="BB395" s="32">
        <f t="shared" si="131"/>
        <v>43982</v>
      </c>
      <c r="BC395" s="31">
        <f t="shared" si="132"/>
        <v>2020</v>
      </c>
      <c r="BD395" s="33">
        <f t="shared" si="133"/>
        <v>44104</v>
      </c>
      <c r="BE395" s="30">
        <f t="shared" si="134"/>
        <v>540</v>
      </c>
      <c r="BF395" s="30">
        <f t="shared" si="135"/>
        <v>90</v>
      </c>
      <c r="BG395" s="30">
        <f t="shared" si="136"/>
        <v>99</v>
      </c>
      <c r="BH395" s="30">
        <f t="shared" si="137"/>
        <v>88</v>
      </c>
      <c r="BI395" s="30">
        <f t="shared" si="138"/>
        <v>187</v>
      </c>
      <c r="BJ395" s="30">
        <f t="shared" si="139"/>
        <v>187</v>
      </c>
      <c r="BK395" s="30">
        <v>2200000</v>
      </c>
      <c r="BL395" s="30">
        <v>1400000</v>
      </c>
      <c r="BM395" s="30" t="str">
        <f t="shared" si="140"/>
        <v>Yes</v>
      </c>
      <c r="BN395" s="30" t="str">
        <f t="shared" si="141"/>
        <v>No</v>
      </c>
      <c r="BO395" s="30">
        <v>2020</v>
      </c>
      <c r="BP395" s="30">
        <v>392</v>
      </c>
      <c r="BQ395" s="30" t="str">
        <f>VLOOKUP(AQ395,Table3[#All],2,FALSE)</f>
        <v>SHELTER</v>
      </c>
    </row>
    <row r="396" spans="1:69" ht="28.5" customHeight="1" x14ac:dyDescent="0.25">
      <c r="A396" s="66" t="s">
        <v>168</v>
      </c>
      <c r="B396" s="66" t="s">
        <v>306</v>
      </c>
      <c r="C396" s="66" t="s">
        <v>307</v>
      </c>
      <c r="D396" s="66" t="s">
        <v>183</v>
      </c>
      <c r="E396" s="66" t="s">
        <v>1029</v>
      </c>
      <c r="F396" s="66" t="s">
        <v>445</v>
      </c>
      <c r="G396" s="66" t="s">
        <v>173</v>
      </c>
      <c r="H396" s="66" t="s">
        <v>201</v>
      </c>
      <c r="I396" s="66" t="s">
        <v>730</v>
      </c>
      <c r="J396" s="66">
        <v>145</v>
      </c>
      <c r="K396" s="66" t="s">
        <v>731</v>
      </c>
      <c r="L396" s="66" t="s">
        <v>175</v>
      </c>
      <c r="M396" s="66" t="s">
        <v>82</v>
      </c>
      <c r="N396" s="66" t="s">
        <v>83</v>
      </c>
      <c r="O396" s="66" t="s">
        <v>1</v>
      </c>
      <c r="P396" s="66"/>
      <c r="Q396" s="66" t="s">
        <v>176</v>
      </c>
      <c r="R396" s="66" t="s">
        <v>166</v>
      </c>
      <c r="S396" s="66" t="s">
        <v>761</v>
      </c>
      <c r="T396" s="32">
        <v>43647</v>
      </c>
      <c r="U396" s="21">
        <v>43861</v>
      </c>
      <c r="V396" s="66">
        <v>3.1171799999999998</v>
      </c>
      <c r="W396" s="66">
        <v>43.646900000000002</v>
      </c>
      <c r="X396" s="66" t="s">
        <v>186</v>
      </c>
      <c r="Y396" s="1">
        <v>33367</v>
      </c>
      <c r="Z396" s="1">
        <v>33367</v>
      </c>
      <c r="AA396" s="66">
        <v>5000</v>
      </c>
      <c r="AB396" s="66">
        <v>4963</v>
      </c>
      <c r="AC396" s="66">
        <v>5406</v>
      </c>
      <c r="AD396" s="66">
        <v>11008</v>
      </c>
      <c r="AE396" s="66">
        <v>11990</v>
      </c>
      <c r="AF396" s="66" t="s">
        <v>191</v>
      </c>
      <c r="AG396" s="26" t="s">
        <v>844</v>
      </c>
      <c r="AJ396" s="16" t="s">
        <v>310</v>
      </c>
      <c r="AK396" s="16" t="s">
        <v>310</v>
      </c>
      <c r="AL396" s="16" t="s">
        <v>310</v>
      </c>
      <c r="AM396" s="16" t="s">
        <v>180</v>
      </c>
      <c r="AN396" s="66" t="s">
        <v>979</v>
      </c>
      <c r="AO396" s="26" t="str">
        <f t="shared" si="122"/>
        <v>NRC</v>
      </c>
      <c r="AP396" s="26" t="str">
        <f t="shared" si="123"/>
        <v>NRC</v>
      </c>
      <c r="AQ396" s="26" t="str">
        <f t="shared" si="124"/>
        <v>EMERGENCY SHELTER</v>
      </c>
      <c r="AR396" s="26" t="str">
        <f t="shared" si="125"/>
        <v>DFID Early Solution</v>
      </c>
      <c r="AS396" s="64" t="str">
        <f>_xlfn.IFNA(VLOOKUP(TRIM(AF396),Lookups!$R$1:$S$14,2,0),"N/A")</f>
        <v>Flood</v>
      </c>
      <c r="AT396" s="29" t="str">
        <f t="shared" si="126"/>
        <v>Completed</v>
      </c>
      <c r="AU396" s="65" t="str">
        <f>IF(TRIM(X396)="", "N/A",VLOOKUP(TRIM(X396),Lookups!$V$1:$W$8,2,0))</f>
        <v>NIDP</v>
      </c>
      <c r="AV396" s="26" t="str">
        <f t="shared" si="127"/>
        <v>Urban</v>
      </c>
      <c r="AW396" s="26" t="str">
        <f t="shared" si="128"/>
        <v>Cash</v>
      </c>
      <c r="AX396" s="55" t="str">
        <f>IF(TRIM(M396)="","N/A",VLOOKUP(TRIM(M396),Table2[#All],2,0))</f>
        <v>Bay</v>
      </c>
      <c r="AY396" s="55" t="str">
        <f>IF(TRIM(N396)="","N/A",VLOOKUP(TRIM(N396),Table4[#All],2,0))</f>
        <v>Baidoa</v>
      </c>
      <c r="AZ396" s="55" t="str">
        <f t="shared" si="129"/>
        <v>N/A</v>
      </c>
      <c r="BA396" s="32">
        <f t="shared" si="130"/>
        <v>43677</v>
      </c>
      <c r="BB396" s="32">
        <f t="shared" si="131"/>
        <v>43861</v>
      </c>
      <c r="BC396" s="31">
        <f t="shared" si="132"/>
        <v>2020</v>
      </c>
      <c r="BD396" s="33">
        <f t="shared" si="133"/>
        <v>44104</v>
      </c>
      <c r="BE396" s="30">
        <f t="shared" si="134"/>
        <v>33367</v>
      </c>
      <c r="BF396" s="30">
        <f t="shared" si="135"/>
        <v>5000</v>
      </c>
      <c r="BG396" s="30">
        <f t="shared" si="136"/>
        <v>5406</v>
      </c>
      <c r="BH396" s="30">
        <f t="shared" si="137"/>
        <v>4963</v>
      </c>
      <c r="BI396" s="30">
        <f t="shared" si="138"/>
        <v>11990</v>
      </c>
      <c r="BJ396" s="30">
        <f t="shared" si="139"/>
        <v>11990</v>
      </c>
      <c r="BK396" s="30">
        <v>2200000</v>
      </c>
      <c r="BL396" s="30">
        <v>1400000</v>
      </c>
      <c r="BM396" s="30" t="str">
        <f t="shared" si="140"/>
        <v>Unk</v>
      </c>
      <c r="BN396" s="30" t="str">
        <f t="shared" si="141"/>
        <v>Unk</v>
      </c>
      <c r="BO396" s="30">
        <v>2020</v>
      </c>
      <c r="BP396" s="30">
        <v>393</v>
      </c>
      <c r="BQ396" s="30" t="str">
        <f>VLOOKUP(AQ396,Table3[#All],2,FALSE)</f>
        <v>SHELTER</v>
      </c>
    </row>
    <row r="397" spans="1:69" ht="28.5" customHeight="1" x14ac:dyDescent="0.25">
      <c r="A397" s="66" t="s">
        <v>168</v>
      </c>
      <c r="B397" s="66" t="s">
        <v>306</v>
      </c>
      <c r="C397" s="66" t="s">
        <v>307</v>
      </c>
      <c r="D397" s="66" t="s">
        <v>183</v>
      </c>
      <c r="E397" s="66" t="s">
        <v>1030</v>
      </c>
      <c r="F397" s="66" t="s">
        <v>295</v>
      </c>
      <c r="G397" s="66" t="s">
        <v>173</v>
      </c>
      <c r="H397" s="66" t="s">
        <v>201</v>
      </c>
      <c r="I397" s="66" t="s">
        <v>201</v>
      </c>
      <c r="J397" s="66">
        <v>145</v>
      </c>
      <c r="K397" s="66" t="s">
        <v>731</v>
      </c>
      <c r="L397" s="66" t="s">
        <v>175</v>
      </c>
      <c r="M397" s="66" t="s">
        <v>122</v>
      </c>
      <c r="N397" s="66" t="s">
        <v>37</v>
      </c>
      <c r="O397" s="66" t="s">
        <v>744</v>
      </c>
      <c r="P397" s="66"/>
      <c r="Q397" s="66" t="s">
        <v>176</v>
      </c>
      <c r="R397" s="66" t="s">
        <v>166</v>
      </c>
      <c r="S397" s="66" t="s">
        <v>208</v>
      </c>
      <c r="T397" s="32">
        <v>43835</v>
      </c>
      <c r="U397" s="21">
        <v>44012</v>
      </c>
      <c r="V397" s="66">
        <v>9.5069400000000002</v>
      </c>
      <c r="W397" s="66">
        <v>49.086078999999998</v>
      </c>
      <c r="X397" s="66" t="s">
        <v>189</v>
      </c>
      <c r="Y397" s="1">
        <v>720</v>
      </c>
      <c r="Z397" s="1">
        <v>720</v>
      </c>
      <c r="AA397" s="66">
        <v>120</v>
      </c>
      <c r="AB397" s="66">
        <v>133</v>
      </c>
      <c r="AC397" s="66">
        <v>137</v>
      </c>
      <c r="AD397" s="66">
        <v>222</v>
      </c>
      <c r="AE397" s="66">
        <v>228</v>
      </c>
      <c r="AF397" s="66" t="s">
        <v>191</v>
      </c>
      <c r="AG397" s="26" t="s">
        <v>864</v>
      </c>
      <c r="AH397" s="26" t="s">
        <v>201</v>
      </c>
      <c r="AI397" s="26" t="s">
        <v>201</v>
      </c>
      <c r="AJ397" s="16" t="s">
        <v>310</v>
      </c>
      <c r="AK397" s="16" t="s">
        <v>310</v>
      </c>
      <c r="AL397" s="16" t="s">
        <v>310</v>
      </c>
      <c r="AM397" s="16" t="s">
        <v>180</v>
      </c>
      <c r="AN397" s="66" t="s">
        <v>979</v>
      </c>
      <c r="AO397" s="26" t="str">
        <f t="shared" si="122"/>
        <v>NRC</v>
      </c>
      <c r="AP397" s="26" t="str">
        <f t="shared" si="123"/>
        <v>NRC</v>
      </c>
      <c r="AQ397" s="26" t="str">
        <f t="shared" si="124"/>
        <v>EMERGENCY SHELTER</v>
      </c>
      <c r="AR397" s="26" t="str">
        <f t="shared" si="125"/>
        <v>ECHO</v>
      </c>
      <c r="AS397" s="64" t="str">
        <f>_xlfn.IFNA(VLOOKUP(TRIM(AF397),Lookups!$R$1:$S$14,2,0),"N/A")</f>
        <v>Flood</v>
      </c>
      <c r="AT397" s="29" t="str">
        <f t="shared" si="126"/>
        <v>Completed</v>
      </c>
      <c r="AU397" s="65" t="str">
        <f>IF(TRIM(X397)="", "N/A",VLOOKUP(TRIM(X397),Lookups!$V$1:$W$8,2,0))</f>
        <v>HOST</v>
      </c>
      <c r="AV397" s="26" t="str">
        <f t="shared" si="127"/>
        <v>Urban</v>
      </c>
      <c r="AW397" s="26" t="str">
        <f t="shared" si="128"/>
        <v>Cash</v>
      </c>
      <c r="AX397" s="55" t="str">
        <f>IF(TRIM(M397)="","N/A",VLOOKUP(TRIM(M397),Table2[#All],2,0))</f>
        <v>Bari</v>
      </c>
      <c r="AY397" s="55" t="str">
        <f>IF(TRIM(N397)="","N/A",VLOOKUP(TRIM(N397),Table4[#All],2,0))</f>
        <v>Qardho</v>
      </c>
      <c r="AZ397" s="55" t="str">
        <f t="shared" si="129"/>
        <v>N/A</v>
      </c>
      <c r="BA397" s="32">
        <f t="shared" si="130"/>
        <v>43861</v>
      </c>
      <c r="BB397" s="32">
        <f t="shared" si="131"/>
        <v>44012</v>
      </c>
      <c r="BC397" s="31">
        <f t="shared" si="132"/>
        <v>2020</v>
      </c>
      <c r="BD397" s="33">
        <f t="shared" si="133"/>
        <v>44104</v>
      </c>
      <c r="BE397" s="30">
        <f t="shared" si="134"/>
        <v>720</v>
      </c>
      <c r="BF397" s="30">
        <f t="shared" si="135"/>
        <v>120</v>
      </c>
      <c r="BG397" s="30">
        <f t="shared" si="136"/>
        <v>137</v>
      </c>
      <c r="BH397" s="30">
        <f t="shared" si="137"/>
        <v>133</v>
      </c>
      <c r="BI397" s="30">
        <f t="shared" si="138"/>
        <v>228</v>
      </c>
      <c r="BJ397" s="30">
        <f t="shared" si="139"/>
        <v>228</v>
      </c>
      <c r="BK397" s="30">
        <v>2200000</v>
      </c>
      <c r="BL397" s="30">
        <v>1400000</v>
      </c>
      <c r="BM397" s="30" t="str">
        <f t="shared" si="140"/>
        <v>No</v>
      </c>
      <c r="BN397" s="30" t="str">
        <f t="shared" si="141"/>
        <v>No</v>
      </c>
      <c r="BO397" s="30">
        <v>2020</v>
      </c>
      <c r="BP397" s="30">
        <v>394</v>
      </c>
      <c r="BQ397" s="30" t="str">
        <f>VLOOKUP(AQ397,Table3[#All],2,FALSE)</f>
        <v>SHELTER</v>
      </c>
    </row>
    <row r="398" spans="1:69" ht="28.5" customHeight="1" x14ac:dyDescent="0.25">
      <c r="A398" s="66" t="s">
        <v>168</v>
      </c>
      <c r="B398" s="66" t="s">
        <v>306</v>
      </c>
      <c r="C398" s="66" t="s">
        <v>307</v>
      </c>
      <c r="D398" s="66" t="s">
        <v>199</v>
      </c>
      <c r="E398" s="66" t="s">
        <v>854</v>
      </c>
      <c r="F398" s="66" t="s">
        <v>295</v>
      </c>
      <c r="G398" s="66" t="s">
        <v>173</v>
      </c>
      <c r="H398" s="66" t="s">
        <v>201</v>
      </c>
      <c r="I398" s="66" t="s">
        <v>201</v>
      </c>
      <c r="J398" s="66">
        <v>100</v>
      </c>
      <c r="K398" s="66" t="s">
        <v>172</v>
      </c>
      <c r="L398" s="66" t="s">
        <v>175</v>
      </c>
      <c r="M398" s="66" t="s">
        <v>122</v>
      </c>
      <c r="N398" s="66" t="s">
        <v>37</v>
      </c>
      <c r="O398" s="66" t="s">
        <v>744</v>
      </c>
      <c r="P398" s="66"/>
      <c r="Q398" s="66" t="s">
        <v>176</v>
      </c>
      <c r="R398" s="66" t="s">
        <v>166</v>
      </c>
      <c r="S398" s="66" t="s">
        <v>256</v>
      </c>
      <c r="T398" s="32">
        <v>43836</v>
      </c>
      <c r="U398" s="21">
        <v>44012</v>
      </c>
      <c r="V398" s="66">
        <v>9.5069400000000002</v>
      </c>
      <c r="W398" s="66">
        <v>49.086078999999998</v>
      </c>
      <c r="X398" s="66" t="s">
        <v>189</v>
      </c>
      <c r="Y398" s="1">
        <v>1800</v>
      </c>
      <c r="Z398" s="1">
        <v>1800</v>
      </c>
      <c r="AA398" s="66">
        <v>300</v>
      </c>
      <c r="AB398" s="66">
        <v>333</v>
      </c>
      <c r="AC398" s="66">
        <v>343</v>
      </c>
      <c r="AD398" s="66">
        <v>554</v>
      </c>
      <c r="AE398" s="66">
        <v>570</v>
      </c>
      <c r="AF398" s="66" t="s">
        <v>191</v>
      </c>
      <c r="AG398" s="26" t="s">
        <v>864</v>
      </c>
      <c r="AH398" s="26" t="s">
        <v>201</v>
      </c>
      <c r="AI398" s="26" t="s">
        <v>201</v>
      </c>
      <c r="AJ398" s="16" t="s">
        <v>310</v>
      </c>
      <c r="AK398" s="16" t="s">
        <v>310</v>
      </c>
      <c r="AL398" s="16" t="s">
        <v>310</v>
      </c>
      <c r="AM398" s="16" t="s">
        <v>180</v>
      </c>
      <c r="AN398" s="66" t="s">
        <v>979</v>
      </c>
      <c r="AO398" s="26" t="str">
        <f t="shared" si="122"/>
        <v>NRC</v>
      </c>
      <c r="AP398" s="26" t="str">
        <f t="shared" si="123"/>
        <v>NRC</v>
      </c>
      <c r="AQ398" s="26" t="str">
        <f t="shared" si="124"/>
        <v>NFI KITS</v>
      </c>
      <c r="AR398" s="26" t="str">
        <f t="shared" si="125"/>
        <v>ECHO</v>
      </c>
      <c r="AS398" s="64" t="str">
        <f>_xlfn.IFNA(VLOOKUP(TRIM(AF398),Lookups!$R$1:$S$14,2,0),"N/A")</f>
        <v>Flood</v>
      </c>
      <c r="AT398" s="29" t="str">
        <f t="shared" si="126"/>
        <v>Completed</v>
      </c>
      <c r="AU398" s="65" t="str">
        <f>IF(TRIM(X398)="", "N/A",VLOOKUP(TRIM(X398),Lookups!$V$1:$W$8,2,0))</f>
        <v>HOST</v>
      </c>
      <c r="AV398" s="26" t="str">
        <f t="shared" si="127"/>
        <v>Urban</v>
      </c>
      <c r="AW398" s="26" t="str">
        <f t="shared" si="128"/>
        <v>Cash</v>
      </c>
      <c r="AX398" s="55" t="str">
        <f>IF(TRIM(M398)="","N/A",VLOOKUP(TRIM(M398),Table2[#All],2,0))</f>
        <v>Bari</v>
      </c>
      <c r="AY398" s="55" t="str">
        <f>IF(TRIM(N398)="","N/A",VLOOKUP(TRIM(N398),Table4[#All],2,0))</f>
        <v>Qardho</v>
      </c>
      <c r="AZ398" s="55" t="str">
        <f t="shared" si="129"/>
        <v>N/A</v>
      </c>
      <c r="BA398" s="32">
        <f t="shared" si="130"/>
        <v>43861</v>
      </c>
      <c r="BB398" s="32">
        <f t="shared" si="131"/>
        <v>44012</v>
      </c>
      <c r="BC398" s="31">
        <f t="shared" si="132"/>
        <v>2020</v>
      </c>
      <c r="BD398" s="33">
        <f t="shared" si="133"/>
        <v>44104</v>
      </c>
      <c r="BE398" s="30">
        <f t="shared" si="134"/>
        <v>1800</v>
      </c>
      <c r="BF398" s="30">
        <f t="shared" si="135"/>
        <v>300</v>
      </c>
      <c r="BG398" s="30">
        <f t="shared" si="136"/>
        <v>343</v>
      </c>
      <c r="BH398" s="30">
        <f t="shared" si="137"/>
        <v>333</v>
      </c>
      <c r="BI398" s="30">
        <f t="shared" si="138"/>
        <v>570</v>
      </c>
      <c r="BJ398" s="30">
        <f t="shared" si="139"/>
        <v>570</v>
      </c>
      <c r="BK398" s="30">
        <v>2200000</v>
      </c>
      <c r="BL398" s="30">
        <v>1400000</v>
      </c>
      <c r="BM398" s="30" t="str">
        <f t="shared" si="140"/>
        <v>No</v>
      </c>
      <c r="BN398" s="30" t="str">
        <f t="shared" si="141"/>
        <v>No</v>
      </c>
      <c r="BO398" s="30">
        <v>2020</v>
      </c>
      <c r="BP398" s="30">
        <v>395</v>
      </c>
      <c r="BQ398" s="30" t="str">
        <f>VLOOKUP(AQ398,Table3[#All],2,FALSE)</f>
        <v>NFI</v>
      </c>
    </row>
    <row r="399" spans="1:69" ht="28.5" customHeight="1" x14ac:dyDescent="0.25">
      <c r="A399" s="66" t="s">
        <v>168</v>
      </c>
      <c r="B399" s="66" t="s">
        <v>306</v>
      </c>
      <c r="C399" s="66" t="s">
        <v>307</v>
      </c>
      <c r="D399" s="66" t="s">
        <v>184</v>
      </c>
      <c r="E399" s="66" t="s">
        <v>729</v>
      </c>
      <c r="F399" s="66" t="s">
        <v>445</v>
      </c>
      <c r="G399" s="66" t="s">
        <v>173</v>
      </c>
      <c r="H399" s="66" t="s">
        <v>201</v>
      </c>
      <c r="I399" s="66" t="s">
        <v>730</v>
      </c>
      <c r="J399" s="66">
        <v>500</v>
      </c>
      <c r="K399" s="66" t="s">
        <v>731</v>
      </c>
      <c r="L399" s="66" t="s">
        <v>175</v>
      </c>
      <c r="M399" s="66" t="s">
        <v>82</v>
      </c>
      <c r="N399" s="66" t="s">
        <v>83</v>
      </c>
      <c r="O399" s="66" t="s">
        <v>1</v>
      </c>
      <c r="P399" s="66"/>
      <c r="Q399" s="66" t="s">
        <v>176</v>
      </c>
      <c r="R399" s="66" t="s">
        <v>166</v>
      </c>
      <c r="S399" s="66" t="s">
        <v>446</v>
      </c>
      <c r="T399" s="32">
        <v>43647</v>
      </c>
      <c r="U399" s="21">
        <v>43876</v>
      </c>
      <c r="V399" s="66">
        <v>3.1171799999999998</v>
      </c>
      <c r="W399" s="66">
        <v>43.646900000000002</v>
      </c>
      <c r="X399" s="66" t="s">
        <v>186</v>
      </c>
      <c r="Y399" s="1">
        <v>6084</v>
      </c>
      <c r="Z399" s="1">
        <v>6084</v>
      </c>
      <c r="AA399" s="66">
        <v>1000</v>
      </c>
      <c r="AB399" s="66">
        <v>905</v>
      </c>
      <c r="AC399" s="66">
        <v>986</v>
      </c>
      <c r="AD399" s="66">
        <v>2007</v>
      </c>
      <c r="AE399" s="66">
        <v>2186</v>
      </c>
      <c r="AF399" s="66" t="s">
        <v>196</v>
      </c>
      <c r="AG399" s="26" t="s">
        <v>845</v>
      </c>
      <c r="AJ399" s="16" t="s">
        <v>310</v>
      </c>
      <c r="AK399" s="16" t="s">
        <v>310</v>
      </c>
      <c r="AL399" s="16" t="s">
        <v>310</v>
      </c>
      <c r="AM399" s="16" t="s">
        <v>180</v>
      </c>
      <c r="AN399" s="66" t="s">
        <v>979</v>
      </c>
      <c r="AO399" s="26" t="str">
        <f t="shared" si="122"/>
        <v>NRC</v>
      </c>
      <c r="AP399" s="26" t="str">
        <f t="shared" si="123"/>
        <v>NRC</v>
      </c>
      <c r="AQ399" s="26" t="str">
        <f t="shared" si="124"/>
        <v>TRANSITIONAL SHELTER</v>
      </c>
      <c r="AR399" s="26" t="str">
        <f t="shared" si="125"/>
        <v>DFID Early Solution</v>
      </c>
      <c r="AS399" s="64" t="str">
        <f>_xlfn.IFNA(VLOOKUP(TRIM(AF399),Lookups!$R$1:$S$14,2,0),"N/A")</f>
        <v>Conflict/Insecurity</v>
      </c>
      <c r="AT399" s="29" t="str">
        <f t="shared" si="126"/>
        <v>Completed</v>
      </c>
      <c r="AU399" s="65" t="str">
        <f>IF(TRIM(X399)="", "N/A",VLOOKUP(TRIM(X399),Lookups!$V$1:$W$8,2,0))</f>
        <v>NIDP</v>
      </c>
      <c r="AV399" s="26" t="str">
        <f t="shared" si="127"/>
        <v>Urban</v>
      </c>
      <c r="AW399" s="26" t="str">
        <f t="shared" si="128"/>
        <v>Cash</v>
      </c>
      <c r="AX399" s="55" t="str">
        <f>IF(TRIM(M399)="","N/A",VLOOKUP(TRIM(M399),Table2[#All],2,0))</f>
        <v>Bay</v>
      </c>
      <c r="AY399" s="55" t="str">
        <f>IF(TRIM(N399)="","N/A",VLOOKUP(TRIM(N399),Table4[#All],2,0))</f>
        <v>Baidoa</v>
      </c>
      <c r="AZ399" s="55" t="str">
        <f t="shared" si="129"/>
        <v>N/A</v>
      </c>
      <c r="BA399" s="32">
        <f t="shared" si="130"/>
        <v>43677</v>
      </c>
      <c r="BB399" s="32">
        <f t="shared" si="131"/>
        <v>43890</v>
      </c>
      <c r="BC399" s="31">
        <f t="shared" si="132"/>
        <v>2020</v>
      </c>
      <c r="BD399" s="33">
        <f t="shared" si="133"/>
        <v>44104</v>
      </c>
      <c r="BE399" s="30">
        <f t="shared" si="134"/>
        <v>6084</v>
      </c>
      <c r="BF399" s="30">
        <f t="shared" si="135"/>
        <v>1000</v>
      </c>
      <c r="BG399" s="30">
        <f t="shared" si="136"/>
        <v>986</v>
      </c>
      <c r="BH399" s="30">
        <f t="shared" si="137"/>
        <v>905</v>
      </c>
      <c r="BI399" s="30">
        <f t="shared" si="138"/>
        <v>2186</v>
      </c>
      <c r="BJ399" s="30">
        <f t="shared" si="139"/>
        <v>2186</v>
      </c>
      <c r="BK399" s="30">
        <v>2200000</v>
      </c>
      <c r="BL399" s="30">
        <v>1400000</v>
      </c>
      <c r="BM399" s="30" t="str">
        <f t="shared" si="140"/>
        <v>Unk</v>
      </c>
      <c r="BN399" s="30" t="str">
        <f t="shared" si="141"/>
        <v>Unk</v>
      </c>
      <c r="BO399" s="30">
        <v>2020</v>
      </c>
      <c r="BP399" s="30">
        <v>396</v>
      </c>
      <c r="BQ399" s="30" t="str">
        <f>VLOOKUP(AQ399,Table3[#All],2,FALSE)</f>
        <v>SHELTER</v>
      </c>
    </row>
    <row r="400" spans="1:69" ht="28.5" customHeight="1" x14ac:dyDescent="0.25">
      <c r="A400" s="66" t="s">
        <v>168</v>
      </c>
      <c r="B400" s="66" t="s">
        <v>204</v>
      </c>
      <c r="C400" s="66" t="s">
        <v>307</v>
      </c>
      <c r="D400" s="66" t="s">
        <v>752</v>
      </c>
      <c r="E400" s="66" t="s">
        <v>325</v>
      </c>
      <c r="F400" s="66" t="s">
        <v>207</v>
      </c>
      <c r="G400" s="66" t="s">
        <v>174</v>
      </c>
      <c r="H400" s="66" t="s">
        <v>979</v>
      </c>
      <c r="I400" s="66" t="s">
        <v>979</v>
      </c>
      <c r="J400" s="66"/>
      <c r="K400" s="66" t="s">
        <v>979</v>
      </c>
      <c r="L400" s="66" t="s">
        <v>979</v>
      </c>
      <c r="M400" s="66" t="s">
        <v>122</v>
      </c>
      <c r="N400" s="66" t="s">
        <v>132</v>
      </c>
      <c r="O400" s="66" t="s">
        <v>10</v>
      </c>
      <c r="P400" s="66"/>
      <c r="Q400" s="66" t="s">
        <v>176</v>
      </c>
      <c r="R400" s="66" t="s">
        <v>166</v>
      </c>
      <c r="S400" s="66" t="s">
        <v>674</v>
      </c>
      <c r="T400" s="32">
        <v>43466</v>
      </c>
      <c r="U400" s="21">
        <v>43831</v>
      </c>
      <c r="V400" s="66">
        <v>11.283659999999999</v>
      </c>
      <c r="W400" s="66">
        <v>49.180630000000001</v>
      </c>
      <c r="X400" s="66" t="s">
        <v>188</v>
      </c>
      <c r="Y400" s="1">
        <v>1200</v>
      </c>
      <c r="Z400" s="1">
        <v>1200</v>
      </c>
      <c r="AA400" s="66">
        <v>200</v>
      </c>
      <c r="AB400" s="66">
        <v>222</v>
      </c>
      <c r="AC400" s="66">
        <v>228</v>
      </c>
      <c r="AD400" s="66">
        <v>370</v>
      </c>
      <c r="AE400" s="66">
        <v>380</v>
      </c>
      <c r="AF400" s="66" t="s">
        <v>193</v>
      </c>
      <c r="AG400" s="26" t="s">
        <v>979</v>
      </c>
      <c r="AJ400" s="16" t="s">
        <v>979</v>
      </c>
      <c r="AK400" s="16" t="s">
        <v>979</v>
      </c>
      <c r="AL400" s="16" t="s">
        <v>979</v>
      </c>
      <c r="AM400" s="16" t="s">
        <v>979</v>
      </c>
      <c r="AN400" s="66" t="s">
        <v>979</v>
      </c>
      <c r="AO400" s="26" t="str">
        <f t="shared" si="122"/>
        <v>UNHCR</v>
      </c>
      <c r="AP400" s="26" t="str">
        <f t="shared" si="123"/>
        <v>NRC</v>
      </c>
      <c r="AQ400" s="26" t="str">
        <f t="shared" si="124"/>
        <v>DURABLE SHELTER</v>
      </c>
      <c r="AR400" s="26" t="str">
        <f t="shared" si="125"/>
        <v>Unknown</v>
      </c>
      <c r="AS400" s="64" t="str">
        <f>_xlfn.IFNA(VLOOKUP(TRIM(AF400),Lookups!$R$1:$S$14,2,0),"N/A")</f>
        <v>Protracted</v>
      </c>
      <c r="AT400" s="29" t="str">
        <f t="shared" si="126"/>
        <v>Completed</v>
      </c>
      <c r="AU400" s="65" t="str">
        <f>IF(TRIM(X400)="", "N/A",VLOOKUP(TRIM(X400),Lookups!$V$1:$W$8,2,0))</f>
        <v>RRET</v>
      </c>
      <c r="AV400" s="26" t="str">
        <f t="shared" si="127"/>
        <v>Urban</v>
      </c>
      <c r="AW400" s="26" t="str">
        <f t="shared" si="128"/>
        <v>In-Kind</v>
      </c>
      <c r="AX400" s="55" t="str">
        <f>IF(TRIM(M400)="","N/A",VLOOKUP(TRIM(M400),Table2[#All],2,0))</f>
        <v>Bari</v>
      </c>
      <c r="AY400" s="55" t="str">
        <f>IF(TRIM(N400)="","N/A",VLOOKUP(TRIM(N400),Table4[#All],2,0))</f>
        <v>Bossaso</v>
      </c>
      <c r="AZ400" s="55" t="str">
        <f t="shared" si="129"/>
        <v>N/A</v>
      </c>
      <c r="BA400" s="32">
        <f t="shared" si="130"/>
        <v>43496</v>
      </c>
      <c r="BB400" s="32">
        <f t="shared" si="131"/>
        <v>43861</v>
      </c>
      <c r="BC400" s="31">
        <f t="shared" si="132"/>
        <v>2020</v>
      </c>
      <c r="BD400" s="33">
        <f t="shared" si="133"/>
        <v>44104</v>
      </c>
      <c r="BE400" s="30">
        <f t="shared" si="134"/>
        <v>1200</v>
      </c>
      <c r="BF400" s="30">
        <f t="shared" si="135"/>
        <v>200</v>
      </c>
      <c r="BG400" s="30">
        <f t="shared" si="136"/>
        <v>228</v>
      </c>
      <c r="BH400" s="30">
        <f t="shared" si="137"/>
        <v>222</v>
      </c>
      <c r="BI400" s="30">
        <f t="shared" si="138"/>
        <v>380</v>
      </c>
      <c r="BJ400" s="30">
        <f t="shared" si="139"/>
        <v>380</v>
      </c>
      <c r="BK400" s="30">
        <v>2200000</v>
      </c>
      <c r="BL400" s="30">
        <v>1400000</v>
      </c>
      <c r="BM400" s="30" t="str">
        <f t="shared" si="140"/>
        <v>Unk</v>
      </c>
      <c r="BN400" s="30" t="str">
        <f t="shared" si="141"/>
        <v>Unk</v>
      </c>
      <c r="BO400" s="30">
        <v>2020</v>
      </c>
      <c r="BP400" s="30">
        <v>397</v>
      </c>
      <c r="BQ400" s="30" t="str">
        <f>VLOOKUP(AQ400,Table3[#All],2,FALSE)</f>
        <v>SHELTER</v>
      </c>
    </row>
    <row r="401" spans="1:69" ht="28.5" customHeight="1" x14ac:dyDescent="0.25">
      <c r="A401" s="66" t="s">
        <v>168</v>
      </c>
      <c r="B401" s="66" t="s">
        <v>204</v>
      </c>
      <c r="C401" s="66" t="s">
        <v>307</v>
      </c>
      <c r="D401" s="66" t="s">
        <v>184</v>
      </c>
      <c r="E401" s="66" t="s">
        <v>855</v>
      </c>
      <c r="F401" s="66" t="s">
        <v>207</v>
      </c>
      <c r="G401" s="66" t="s">
        <v>174</v>
      </c>
      <c r="H401" s="66" t="s">
        <v>979</v>
      </c>
      <c r="I401" s="66" t="s">
        <v>979</v>
      </c>
      <c r="J401" s="66"/>
      <c r="K401" s="66" t="s">
        <v>979</v>
      </c>
      <c r="L401" s="66" t="s">
        <v>979</v>
      </c>
      <c r="M401" s="66" t="s">
        <v>34</v>
      </c>
      <c r="N401" s="66" t="s">
        <v>133</v>
      </c>
      <c r="O401" s="66" t="s">
        <v>25</v>
      </c>
      <c r="P401" s="66"/>
      <c r="Q401" s="66" t="s">
        <v>176</v>
      </c>
      <c r="R401" s="66" t="s">
        <v>166</v>
      </c>
      <c r="S401" s="66" t="s">
        <v>674</v>
      </c>
      <c r="T401" s="32">
        <v>43831</v>
      </c>
      <c r="U401" s="21">
        <v>43982</v>
      </c>
      <c r="V401" s="66">
        <v>10.442539999999999</v>
      </c>
      <c r="W401" s="66">
        <v>45.014740000000003</v>
      </c>
      <c r="X401" s="66" t="s">
        <v>186</v>
      </c>
      <c r="Y401" s="1">
        <v>882</v>
      </c>
      <c r="Z401" s="1">
        <v>882</v>
      </c>
      <c r="AA401" s="66">
        <v>147</v>
      </c>
      <c r="AB401" s="66">
        <v>182</v>
      </c>
      <c r="AC401" s="66">
        <v>186</v>
      </c>
      <c r="AD401" s="66">
        <v>254</v>
      </c>
      <c r="AE401" s="66">
        <v>260</v>
      </c>
      <c r="AF401" s="66" t="s">
        <v>193</v>
      </c>
      <c r="AG401" s="26" t="s">
        <v>979</v>
      </c>
      <c r="AH401" s="26" t="s">
        <v>201</v>
      </c>
      <c r="AI401" s="26" t="s">
        <v>201</v>
      </c>
      <c r="AJ401" s="16" t="s">
        <v>310</v>
      </c>
      <c r="AK401" s="16" t="s">
        <v>310</v>
      </c>
      <c r="AL401" s="16" t="s">
        <v>310</v>
      </c>
      <c r="AM401" s="16" t="s">
        <v>180</v>
      </c>
      <c r="AN401" s="66" t="s">
        <v>979</v>
      </c>
      <c r="AO401" s="26" t="str">
        <f t="shared" si="122"/>
        <v>UNHCR</v>
      </c>
      <c r="AP401" s="26" t="str">
        <f t="shared" si="123"/>
        <v>NRC</v>
      </c>
      <c r="AQ401" s="26" t="str">
        <f t="shared" si="124"/>
        <v>TRANSITIONAL SHELTER</v>
      </c>
      <c r="AR401" s="26" t="str">
        <f t="shared" si="125"/>
        <v>Unknown</v>
      </c>
      <c r="AS401" s="64" t="str">
        <f>_xlfn.IFNA(VLOOKUP(TRIM(AF401),Lookups!$R$1:$S$14,2,0),"N/A")</f>
        <v>Protracted</v>
      </c>
      <c r="AT401" s="29" t="str">
        <f t="shared" si="126"/>
        <v>Completed</v>
      </c>
      <c r="AU401" s="65" t="str">
        <f>IF(TRIM(X401)="", "N/A",VLOOKUP(TRIM(X401),Lookups!$V$1:$W$8,2,0))</f>
        <v>NIDP</v>
      </c>
      <c r="AV401" s="26" t="str">
        <f t="shared" si="127"/>
        <v>Urban</v>
      </c>
      <c r="AW401" s="26" t="str">
        <f t="shared" si="128"/>
        <v>In-Kind</v>
      </c>
      <c r="AX401" s="55" t="str">
        <f>IF(TRIM(M401)="","N/A",VLOOKUP(TRIM(M401),Table2[#All],2,0))</f>
        <v>Woqooyi Galbeed</v>
      </c>
      <c r="AY401" s="55" t="str">
        <f>IF(TRIM(N401)="","N/A",VLOOKUP(TRIM(N401),Table4[#All],2,0))</f>
        <v>Berbera</v>
      </c>
      <c r="AZ401" s="55" t="str">
        <f t="shared" si="129"/>
        <v>N/A</v>
      </c>
      <c r="BA401" s="32">
        <f t="shared" si="130"/>
        <v>43861</v>
      </c>
      <c r="BB401" s="32">
        <f t="shared" si="131"/>
        <v>43982</v>
      </c>
      <c r="BC401" s="31">
        <f t="shared" si="132"/>
        <v>2020</v>
      </c>
      <c r="BD401" s="33">
        <f t="shared" si="133"/>
        <v>44104</v>
      </c>
      <c r="BE401" s="30">
        <f t="shared" si="134"/>
        <v>882</v>
      </c>
      <c r="BF401" s="30">
        <f t="shared" si="135"/>
        <v>147</v>
      </c>
      <c r="BG401" s="30">
        <f t="shared" si="136"/>
        <v>186</v>
      </c>
      <c r="BH401" s="30">
        <f t="shared" si="137"/>
        <v>182</v>
      </c>
      <c r="BI401" s="30">
        <f t="shared" si="138"/>
        <v>260</v>
      </c>
      <c r="BJ401" s="30">
        <f t="shared" si="139"/>
        <v>260</v>
      </c>
      <c r="BK401" s="30">
        <v>2200000</v>
      </c>
      <c r="BL401" s="30">
        <v>1400000</v>
      </c>
      <c r="BM401" s="30" t="str">
        <f t="shared" si="140"/>
        <v>No</v>
      </c>
      <c r="BN401" s="30" t="str">
        <f t="shared" si="141"/>
        <v>No</v>
      </c>
      <c r="BO401" s="30">
        <v>2020</v>
      </c>
      <c r="BP401" s="30">
        <v>398</v>
      </c>
      <c r="BQ401" s="30" t="str">
        <f>VLOOKUP(AQ401,Table3[#All],2,FALSE)</f>
        <v>SHELTER</v>
      </c>
    </row>
    <row r="402" spans="1:69" ht="28.5" customHeight="1" x14ac:dyDescent="0.25">
      <c r="A402" s="66" t="s">
        <v>168</v>
      </c>
      <c r="B402" s="66" t="s">
        <v>204</v>
      </c>
      <c r="C402" s="66" t="s">
        <v>800</v>
      </c>
      <c r="D402" s="66" t="s">
        <v>199</v>
      </c>
      <c r="E402" s="66" t="s">
        <v>801</v>
      </c>
      <c r="F402" s="66" t="s">
        <v>207</v>
      </c>
      <c r="G402" s="66" t="s">
        <v>174</v>
      </c>
      <c r="H402" s="66" t="s">
        <v>979</v>
      </c>
      <c r="I402" s="66" t="s">
        <v>979</v>
      </c>
      <c r="J402" s="66"/>
      <c r="K402" s="66" t="s">
        <v>979</v>
      </c>
      <c r="L402" s="66" t="s">
        <v>979</v>
      </c>
      <c r="M402" s="66" t="s">
        <v>122</v>
      </c>
      <c r="N402" s="66" t="s">
        <v>37</v>
      </c>
      <c r="O402" s="66" t="s">
        <v>744</v>
      </c>
      <c r="P402" s="66"/>
      <c r="Q402" s="66" t="s">
        <v>177</v>
      </c>
      <c r="R402" s="66" t="s">
        <v>166</v>
      </c>
      <c r="S402" s="66" t="s">
        <v>203</v>
      </c>
      <c r="T402" s="32">
        <v>43952</v>
      </c>
      <c r="U402" s="21">
        <v>43983</v>
      </c>
      <c r="V402" s="66">
        <v>9.5069400000000002</v>
      </c>
      <c r="W402" s="66">
        <v>49.086078999999998</v>
      </c>
      <c r="X402" s="66" t="s">
        <v>186</v>
      </c>
      <c r="Y402" s="1">
        <v>5520</v>
      </c>
      <c r="Z402" s="1">
        <v>5520</v>
      </c>
      <c r="AA402" s="66">
        <v>920</v>
      </c>
      <c r="AB402" s="66">
        <v>1022</v>
      </c>
      <c r="AC402" s="66">
        <v>1051</v>
      </c>
      <c r="AD402" s="66">
        <v>1699</v>
      </c>
      <c r="AE402" s="66">
        <v>1748</v>
      </c>
      <c r="AF402" s="66" t="s">
        <v>191</v>
      </c>
      <c r="AG402" s="26" t="s">
        <v>979</v>
      </c>
      <c r="AH402" s="26" t="s">
        <v>202</v>
      </c>
      <c r="AJ402" s="16" t="s">
        <v>979</v>
      </c>
      <c r="AK402" s="16" t="s">
        <v>979</v>
      </c>
      <c r="AL402" s="16" t="s">
        <v>979</v>
      </c>
      <c r="AM402" s="16" t="s">
        <v>979</v>
      </c>
      <c r="AN402" s="66" t="s">
        <v>979</v>
      </c>
      <c r="AO402" s="26" t="str">
        <f t="shared" si="122"/>
        <v>UNHCR</v>
      </c>
      <c r="AP402" s="26" t="str">
        <f t="shared" si="123"/>
        <v>PSA</v>
      </c>
      <c r="AQ402" s="26" t="str">
        <f t="shared" si="124"/>
        <v>NFI KITS</v>
      </c>
      <c r="AR402" s="26" t="str">
        <f t="shared" si="125"/>
        <v>Unknown</v>
      </c>
      <c r="AS402" s="64" t="str">
        <f>_xlfn.IFNA(VLOOKUP(TRIM(AF402),Lookups!$R$1:$S$14,2,0),"N/A")</f>
        <v>Flood</v>
      </c>
      <c r="AT402" s="29" t="str">
        <f t="shared" si="126"/>
        <v>Completed</v>
      </c>
      <c r="AU402" s="65" t="str">
        <f>IF(TRIM(X402)="", "N/A",VLOOKUP(TRIM(X402),Lookups!$V$1:$W$8,2,0))</f>
        <v>NIDP</v>
      </c>
      <c r="AV402" s="26" t="str">
        <f t="shared" si="127"/>
        <v>Mixed</v>
      </c>
      <c r="AW402" s="26" t="str">
        <f t="shared" si="128"/>
        <v>In-Kind</v>
      </c>
      <c r="AX402" s="55" t="str">
        <f>IF(TRIM(M402)="","N/A",VLOOKUP(TRIM(M402),Table2[#All],2,0))</f>
        <v>Bari</v>
      </c>
      <c r="AY402" s="55" t="str">
        <f>IF(TRIM(N402)="","N/A",VLOOKUP(TRIM(N402),Table4[#All],2,0))</f>
        <v>Qardho</v>
      </c>
      <c r="AZ402" s="55" t="str">
        <f t="shared" si="129"/>
        <v>N/A</v>
      </c>
      <c r="BA402" s="32">
        <f t="shared" si="130"/>
        <v>43982</v>
      </c>
      <c r="BB402" s="32">
        <f t="shared" si="131"/>
        <v>44012</v>
      </c>
      <c r="BC402" s="31">
        <f t="shared" si="132"/>
        <v>2020</v>
      </c>
      <c r="BD402" s="33">
        <f t="shared" si="133"/>
        <v>44104</v>
      </c>
      <c r="BE402" s="30">
        <f t="shared" si="134"/>
        <v>5520</v>
      </c>
      <c r="BF402" s="30">
        <f t="shared" si="135"/>
        <v>920</v>
      </c>
      <c r="BG402" s="30">
        <f t="shared" si="136"/>
        <v>1051</v>
      </c>
      <c r="BH402" s="30">
        <f t="shared" si="137"/>
        <v>1022</v>
      </c>
      <c r="BI402" s="30">
        <f t="shared" si="138"/>
        <v>1748</v>
      </c>
      <c r="BJ402" s="30">
        <f t="shared" si="139"/>
        <v>1748</v>
      </c>
      <c r="BK402" s="30">
        <v>2200000</v>
      </c>
      <c r="BL402" s="30">
        <v>1400000</v>
      </c>
      <c r="BM402" s="30" t="str">
        <f t="shared" si="140"/>
        <v>Yes</v>
      </c>
      <c r="BN402" s="30" t="str">
        <f t="shared" si="141"/>
        <v>Unk</v>
      </c>
      <c r="BO402" s="30">
        <v>2020</v>
      </c>
      <c r="BP402" s="30">
        <v>399</v>
      </c>
      <c r="BQ402" s="30" t="str">
        <f>VLOOKUP(AQ402,Table3[#All],2,FALSE)</f>
        <v>NFI</v>
      </c>
    </row>
    <row r="403" spans="1:69" ht="28.5" customHeight="1" x14ac:dyDescent="0.25">
      <c r="A403" s="66" t="s">
        <v>168</v>
      </c>
      <c r="B403" s="66" t="s">
        <v>217</v>
      </c>
      <c r="C403" s="66" t="s">
        <v>392</v>
      </c>
      <c r="D403" s="66" t="s">
        <v>183</v>
      </c>
      <c r="E403" s="66" t="s">
        <v>539</v>
      </c>
      <c r="F403" s="66" t="s">
        <v>225</v>
      </c>
      <c r="G403" s="66" t="s">
        <v>174</v>
      </c>
      <c r="H403" s="66" t="s">
        <v>979</v>
      </c>
      <c r="I403" s="66" t="s">
        <v>979</v>
      </c>
      <c r="J403" s="66"/>
      <c r="K403" s="66" t="s">
        <v>979</v>
      </c>
      <c r="L403" s="66" t="s">
        <v>979</v>
      </c>
      <c r="M403" s="66" t="s">
        <v>58</v>
      </c>
      <c r="N403" s="66" t="s">
        <v>148</v>
      </c>
      <c r="O403" s="66" t="s">
        <v>17</v>
      </c>
      <c r="P403" s="66"/>
      <c r="Q403" s="66" t="s">
        <v>176</v>
      </c>
      <c r="R403" s="66" t="s">
        <v>166</v>
      </c>
      <c r="S403" s="66" t="s">
        <v>674</v>
      </c>
      <c r="T403" s="32">
        <v>43709</v>
      </c>
      <c r="U403" s="21">
        <v>43921</v>
      </c>
      <c r="V403" s="66">
        <v>-0.36029</v>
      </c>
      <c r="W403" s="66">
        <v>42.546261000000001</v>
      </c>
      <c r="X403" s="66" t="s">
        <v>187</v>
      </c>
      <c r="Y403" s="1">
        <v>3000</v>
      </c>
      <c r="Z403" s="1">
        <v>3000</v>
      </c>
      <c r="AA403" s="66">
        <v>500</v>
      </c>
      <c r="AB403" s="66">
        <v>488</v>
      </c>
      <c r="AC403" s="66">
        <v>552</v>
      </c>
      <c r="AD403" s="66">
        <v>920</v>
      </c>
      <c r="AE403" s="66">
        <v>1040</v>
      </c>
      <c r="AF403" s="66" t="s">
        <v>193</v>
      </c>
      <c r="AG403" s="26" t="s">
        <v>979</v>
      </c>
      <c r="AH403" s="26" t="s">
        <v>202</v>
      </c>
      <c r="AI403" s="26" t="s">
        <v>202</v>
      </c>
      <c r="AJ403" s="16" t="s">
        <v>817</v>
      </c>
      <c r="AK403" s="16" t="s">
        <v>818</v>
      </c>
      <c r="AL403" s="16" t="s">
        <v>819</v>
      </c>
      <c r="AM403" s="16" t="s">
        <v>820</v>
      </c>
      <c r="AN403" s="66" t="s">
        <v>821</v>
      </c>
      <c r="AO403" s="26" t="str">
        <f t="shared" si="122"/>
        <v>ACTED</v>
      </c>
      <c r="AP403" s="26" t="str">
        <f t="shared" si="123"/>
        <v>SADO</v>
      </c>
      <c r="AQ403" s="26" t="str">
        <f t="shared" si="124"/>
        <v>EMERGENCY SHELTER</v>
      </c>
      <c r="AR403" s="26" t="str">
        <f t="shared" si="125"/>
        <v>OFDA</v>
      </c>
      <c r="AS403" s="64" t="str">
        <f>_xlfn.IFNA(VLOOKUP(TRIM(AF403),Lookups!$R$1:$S$14,2,0),"N/A")</f>
        <v>Protracted</v>
      </c>
      <c r="AT403" s="29" t="str">
        <f t="shared" si="126"/>
        <v>Completed</v>
      </c>
      <c r="AU403" s="65" t="str">
        <f>IF(TRIM(X403)="", "N/A",VLOOKUP(TRIM(X403),Lookups!$V$1:$W$8,2,0))</f>
        <v>PIDP</v>
      </c>
      <c r="AV403" s="26" t="str">
        <f t="shared" si="127"/>
        <v>Urban</v>
      </c>
      <c r="AW403" s="26" t="str">
        <f t="shared" si="128"/>
        <v>In-Kind</v>
      </c>
      <c r="AX403" s="55" t="str">
        <f>IF(TRIM(M403)="","N/A",VLOOKUP(TRIM(M403),Table2[#All],2,0))</f>
        <v>Lower Juba</v>
      </c>
      <c r="AY403" s="55" t="str">
        <f>IF(TRIM(N403)="","N/A",VLOOKUP(TRIM(N403),Table4[#All],2,0))</f>
        <v>Kismayo</v>
      </c>
      <c r="AZ403" s="55" t="str">
        <f t="shared" si="129"/>
        <v>N/A</v>
      </c>
      <c r="BA403" s="32">
        <f t="shared" si="130"/>
        <v>43738</v>
      </c>
      <c r="BB403" s="32">
        <f t="shared" si="131"/>
        <v>43921</v>
      </c>
      <c r="BC403" s="31">
        <f t="shared" si="132"/>
        <v>2020</v>
      </c>
      <c r="BD403" s="33">
        <f t="shared" si="133"/>
        <v>44104</v>
      </c>
      <c r="BE403" s="30">
        <f t="shared" si="134"/>
        <v>3000</v>
      </c>
      <c r="BF403" s="30">
        <f t="shared" si="135"/>
        <v>500</v>
      </c>
      <c r="BG403" s="30">
        <f t="shared" si="136"/>
        <v>552</v>
      </c>
      <c r="BH403" s="30">
        <f t="shared" si="137"/>
        <v>488</v>
      </c>
      <c r="BI403" s="30">
        <f t="shared" si="138"/>
        <v>1040</v>
      </c>
      <c r="BJ403" s="30">
        <f t="shared" si="139"/>
        <v>1040</v>
      </c>
      <c r="BK403" s="30">
        <v>2200000</v>
      </c>
      <c r="BL403" s="30">
        <v>1400000</v>
      </c>
      <c r="BM403" s="30" t="str">
        <f t="shared" si="140"/>
        <v>Yes</v>
      </c>
      <c r="BN403" s="30" t="str">
        <f t="shared" si="141"/>
        <v>Yes</v>
      </c>
      <c r="BO403" s="30">
        <v>2020</v>
      </c>
      <c r="BP403" s="30">
        <v>400</v>
      </c>
      <c r="BQ403" s="30" t="str">
        <f>VLOOKUP(AQ403,Table3[#All],2,FALSE)</f>
        <v>SHELTER</v>
      </c>
    </row>
    <row r="404" spans="1:69" ht="28.5" customHeight="1" x14ac:dyDescent="0.25">
      <c r="A404" s="66" t="s">
        <v>168</v>
      </c>
      <c r="B404" s="66" t="s">
        <v>217</v>
      </c>
      <c r="C404" s="66" t="s">
        <v>392</v>
      </c>
      <c r="D404" s="66" t="s">
        <v>183</v>
      </c>
      <c r="E404" s="66" t="s">
        <v>782</v>
      </c>
      <c r="F404" s="66" t="s">
        <v>225</v>
      </c>
      <c r="G404" s="66" t="s">
        <v>174</v>
      </c>
      <c r="H404" s="66" t="s">
        <v>979</v>
      </c>
      <c r="I404" s="66" t="s">
        <v>979</v>
      </c>
      <c r="J404" s="66"/>
      <c r="K404" s="66" t="s">
        <v>979</v>
      </c>
      <c r="L404" s="66" t="s">
        <v>979</v>
      </c>
      <c r="M404" s="66" t="s">
        <v>58</v>
      </c>
      <c r="N404" s="66" t="s">
        <v>148</v>
      </c>
      <c r="O404" s="66" t="s">
        <v>17</v>
      </c>
      <c r="P404" s="66"/>
      <c r="Q404" s="66" t="s">
        <v>176</v>
      </c>
      <c r="R404" s="66" t="s">
        <v>166</v>
      </c>
      <c r="S404" s="66" t="s">
        <v>674</v>
      </c>
      <c r="T404" s="32">
        <v>43709</v>
      </c>
      <c r="U404" s="21">
        <v>43921</v>
      </c>
      <c r="V404" s="66">
        <v>-0.36029</v>
      </c>
      <c r="W404" s="66">
        <v>42.546261000000001</v>
      </c>
      <c r="X404" s="66" t="s">
        <v>187</v>
      </c>
      <c r="Y404" s="1">
        <v>3600</v>
      </c>
      <c r="Z404" s="1">
        <v>3600</v>
      </c>
      <c r="AA404" s="66">
        <v>600</v>
      </c>
      <c r="AB404" s="66">
        <v>586</v>
      </c>
      <c r="AC404" s="66">
        <v>663</v>
      </c>
      <c r="AD404" s="66">
        <v>1103</v>
      </c>
      <c r="AE404" s="66">
        <v>1248</v>
      </c>
      <c r="AF404" s="66" t="s">
        <v>193</v>
      </c>
      <c r="AG404" s="26" t="s">
        <v>979</v>
      </c>
      <c r="AH404" s="26" t="s">
        <v>202</v>
      </c>
      <c r="AI404" s="26" t="s">
        <v>789</v>
      </c>
      <c r="AJ404" s="16" t="s">
        <v>817</v>
      </c>
      <c r="AK404" s="16" t="s">
        <v>818</v>
      </c>
      <c r="AL404" s="16" t="s">
        <v>819</v>
      </c>
      <c r="AM404" s="16" t="s">
        <v>820</v>
      </c>
      <c r="AN404" s="66" t="s">
        <v>821</v>
      </c>
      <c r="AO404" s="26" t="str">
        <f t="shared" si="122"/>
        <v>ACTED</v>
      </c>
      <c r="AP404" s="26" t="str">
        <f t="shared" si="123"/>
        <v>SADO</v>
      </c>
      <c r="AQ404" s="26" t="str">
        <f t="shared" si="124"/>
        <v>EMERGENCY SHELTER</v>
      </c>
      <c r="AR404" s="26" t="str">
        <f t="shared" si="125"/>
        <v>OFDA</v>
      </c>
      <c r="AS404" s="64" t="str">
        <f>_xlfn.IFNA(VLOOKUP(TRIM(AF404),Lookups!$R$1:$S$14,2,0),"N/A")</f>
        <v>Protracted</v>
      </c>
      <c r="AT404" s="29" t="str">
        <f t="shared" si="126"/>
        <v>Completed</v>
      </c>
      <c r="AU404" s="65" t="str">
        <f>IF(TRIM(X404)="", "N/A",VLOOKUP(TRIM(X404),Lookups!$V$1:$W$8,2,0))</f>
        <v>PIDP</v>
      </c>
      <c r="AV404" s="26" t="str">
        <f t="shared" si="127"/>
        <v>Urban</v>
      </c>
      <c r="AW404" s="26" t="str">
        <f t="shared" si="128"/>
        <v>In-Kind</v>
      </c>
      <c r="AX404" s="55" t="str">
        <f>IF(TRIM(M404)="","N/A",VLOOKUP(TRIM(M404),Table2[#All],2,0))</f>
        <v>Lower Juba</v>
      </c>
      <c r="AY404" s="55" t="str">
        <f>IF(TRIM(N404)="","N/A",VLOOKUP(TRIM(N404),Table4[#All],2,0))</f>
        <v>Kismayo</v>
      </c>
      <c r="AZ404" s="55" t="str">
        <f t="shared" si="129"/>
        <v>N/A</v>
      </c>
      <c r="BA404" s="32">
        <f t="shared" si="130"/>
        <v>43738</v>
      </c>
      <c r="BB404" s="32">
        <f t="shared" si="131"/>
        <v>43921</v>
      </c>
      <c r="BC404" s="31">
        <f t="shared" si="132"/>
        <v>2020</v>
      </c>
      <c r="BD404" s="33">
        <f t="shared" si="133"/>
        <v>44104</v>
      </c>
      <c r="BE404" s="30">
        <f t="shared" si="134"/>
        <v>3600</v>
      </c>
      <c r="BF404" s="30">
        <f t="shared" si="135"/>
        <v>600</v>
      </c>
      <c r="BG404" s="30">
        <f t="shared" si="136"/>
        <v>663</v>
      </c>
      <c r="BH404" s="30">
        <f t="shared" si="137"/>
        <v>586</v>
      </c>
      <c r="BI404" s="30">
        <f t="shared" si="138"/>
        <v>1248</v>
      </c>
      <c r="BJ404" s="30">
        <f t="shared" si="139"/>
        <v>1248</v>
      </c>
      <c r="BK404" s="30">
        <v>2200000</v>
      </c>
      <c r="BL404" s="30">
        <v>1400000</v>
      </c>
      <c r="BM404" s="30" t="str">
        <f t="shared" si="140"/>
        <v>Yes</v>
      </c>
      <c r="BN404" s="30" t="str">
        <f t="shared" si="141"/>
        <v>yes</v>
      </c>
      <c r="BO404" s="30">
        <v>2020</v>
      </c>
      <c r="BP404" s="30">
        <v>401</v>
      </c>
      <c r="BQ404" s="30" t="str">
        <f>VLOOKUP(AQ404,Table3[#All],2,FALSE)</f>
        <v>SHELTER</v>
      </c>
    </row>
    <row r="405" spans="1:69" ht="28.5" customHeight="1" x14ac:dyDescent="0.25">
      <c r="A405" s="66" t="s">
        <v>168</v>
      </c>
      <c r="B405" s="66" t="s">
        <v>217</v>
      </c>
      <c r="C405" s="66" t="s">
        <v>392</v>
      </c>
      <c r="D405" s="66" t="s">
        <v>183</v>
      </c>
      <c r="E405" s="66" t="s">
        <v>781</v>
      </c>
      <c r="F405" s="66" t="s">
        <v>225</v>
      </c>
      <c r="G405" s="66" t="s">
        <v>174</v>
      </c>
      <c r="H405" s="66" t="s">
        <v>979</v>
      </c>
      <c r="I405" s="66" t="s">
        <v>979</v>
      </c>
      <c r="J405" s="66"/>
      <c r="K405" s="66" t="s">
        <v>979</v>
      </c>
      <c r="L405" s="66" t="s">
        <v>979</v>
      </c>
      <c r="M405" s="66" t="s">
        <v>58</v>
      </c>
      <c r="N405" s="66" t="s">
        <v>148</v>
      </c>
      <c r="O405" s="66" t="s">
        <v>17</v>
      </c>
      <c r="P405" s="66"/>
      <c r="Q405" s="66" t="s">
        <v>176</v>
      </c>
      <c r="R405" s="66" t="s">
        <v>166</v>
      </c>
      <c r="S405" s="66" t="s">
        <v>674</v>
      </c>
      <c r="T405" s="32">
        <v>43709</v>
      </c>
      <c r="U405" s="21">
        <v>43921</v>
      </c>
      <c r="V405" s="66">
        <v>-0.36029</v>
      </c>
      <c r="W405" s="66">
        <v>42.546261000000001</v>
      </c>
      <c r="X405" s="66" t="s">
        <v>187</v>
      </c>
      <c r="Y405" s="1">
        <v>3600</v>
      </c>
      <c r="Z405" s="1">
        <v>3600</v>
      </c>
      <c r="AA405" s="66">
        <v>600</v>
      </c>
      <c r="AB405" s="66">
        <v>586</v>
      </c>
      <c r="AC405" s="66">
        <v>663</v>
      </c>
      <c r="AD405" s="66">
        <v>1103</v>
      </c>
      <c r="AE405" s="66">
        <v>1248</v>
      </c>
      <c r="AF405" s="66" t="s">
        <v>193</v>
      </c>
      <c r="AG405" s="26" t="s">
        <v>979</v>
      </c>
      <c r="AH405" s="26" t="s">
        <v>202</v>
      </c>
      <c r="AI405" s="26" t="s">
        <v>202</v>
      </c>
      <c r="AJ405" s="16" t="s">
        <v>817</v>
      </c>
      <c r="AK405" s="16" t="s">
        <v>818</v>
      </c>
      <c r="AL405" s="16" t="s">
        <v>819</v>
      </c>
      <c r="AM405" s="16" t="s">
        <v>820</v>
      </c>
      <c r="AN405" s="66" t="s">
        <v>821</v>
      </c>
      <c r="AO405" s="26" t="str">
        <f t="shared" si="122"/>
        <v>ACTED</v>
      </c>
      <c r="AP405" s="26" t="str">
        <f t="shared" si="123"/>
        <v>SADO</v>
      </c>
      <c r="AQ405" s="26" t="str">
        <f t="shared" si="124"/>
        <v>EMERGENCY SHELTER</v>
      </c>
      <c r="AR405" s="26" t="str">
        <f t="shared" si="125"/>
        <v>OFDA</v>
      </c>
      <c r="AS405" s="64" t="str">
        <f>_xlfn.IFNA(VLOOKUP(TRIM(AF405),Lookups!$R$1:$S$14,2,0),"N/A")</f>
        <v>Protracted</v>
      </c>
      <c r="AT405" s="29" t="str">
        <f t="shared" si="126"/>
        <v>Completed</v>
      </c>
      <c r="AU405" s="65" t="str">
        <f>IF(TRIM(X405)="", "N/A",VLOOKUP(TRIM(X405),Lookups!$V$1:$W$8,2,0))</f>
        <v>PIDP</v>
      </c>
      <c r="AV405" s="26" t="str">
        <f t="shared" si="127"/>
        <v>Urban</v>
      </c>
      <c r="AW405" s="26" t="str">
        <f t="shared" si="128"/>
        <v>In-Kind</v>
      </c>
      <c r="AX405" s="55" t="str">
        <f>IF(TRIM(M405)="","N/A",VLOOKUP(TRIM(M405),Table2[#All],2,0))</f>
        <v>Lower Juba</v>
      </c>
      <c r="AY405" s="55" t="str">
        <f>IF(TRIM(N405)="","N/A",VLOOKUP(TRIM(N405),Table4[#All],2,0))</f>
        <v>Kismayo</v>
      </c>
      <c r="AZ405" s="55" t="str">
        <f t="shared" si="129"/>
        <v>N/A</v>
      </c>
      <c r="BA405" s="32">
        <f t="shared" si="130"/>
        <v>43738</v>
      </c>
      <c r="BB405" s="32">
        <f t="shared" si="131"/>
        <v>43921</v>
      </c>
      <c r="BC405" s="31">
        <f t="shared" si="132"/>
        <v>2020</v>
      </c>
      <c r="BD405" s="33">
        <f t="shared" si="133"/>
        <v>44104</v>
      </c>
      <c r="BE405" s="30">
        <f t="shared" si="134"/>
        <v>3600</v>
      </c>
      <c r="BF405" s="30">
        <f t="shared" si="135"/>
        <v>600</v>
      </c>
      <c r="BG405" s="30">
        <f t="shared" si="136"/>
        <v>663</v>
      </c>
      <c r="BH405" s="30">
        <f t="shared" si="137"/>
        <v>586</v>
      </c>
      <c r="BI405" s="30">
        <f t="shared" si="138"/>
        <v>1248</v>
      </c>
      <c r="BJ405" s="30">
        <f t="shared" si="139"/>
        <v>1248</v>
      </c>
      <c r="BK405" s="30">
        <v>2200000</v>
      </c>
      <c r="BL405" s="30">
        <v>1400000</v>
      </c>
      <c r="BM405" s="30" t="str">
        <f t="shared" si="140"/>
        <v>Yes</v>
      </c>
      <c r="BN405" s="30" t="str">
        <f t="shared" si="141"/>
        <v>Yes</v>
      </c>
      <c r="BO405" s="30">
        <v>2020</v>
      </c>
      <c r="BP405" s="30">
        <v>402</v>
      </c>
      <c r="BQ405" s="30" t="str">
        <f>VLOOKUP(AQ405,Table3[#All],2,FALSE)</f>
        <v>SHELTER</v>
      </c>
    </row>
    <row r="406" spans="1:69" ht="28.5" customHeight="1" x14ac:dyDescent="0.25">
      <c r="A406" s="66" t="s">
        <v>168</v>
      </c>
      <c r="B406" s="66" t="s">
        <v>217</v>
      </c>
      <c r="C406" s="66" t="s">
        <v>392</v>
      </c>
      <c r="D406" s="66" t="s">
        <v>183</v>
      </c>
      <c r="E406" s="66" t="s">
        <v>782</v>
      </c>
      <c r="F406" s="66" t="s">
        <v>225</v>
      </c>
      <c r="G406" s="66" t="s">
        <v>174</v>
      </c>
      <c r="H406" s="66" t="s">
        <v>979</v>
      </c>
      <c r="I406" s="66" t="s">
        <v>979</v>
      </c>
      <c r="J406" s="66"/>
      <c r="K406" s="66" t="s">
        <v>979</v>
      </c>
      <c r="L406" s="66" t="s">
        <v>979</v>
      </c>
      <c r="M406" s="66" t="s">
        <v>58</v>
      </c>
      <c r="N406" s="66" t="s">
        <v>148</v>
      </c>
      <c r="O406" s="66" t="s">
        <v>17</v>
      </c>
      <c r="P406" s="66"/>
      <c r="Q406" s="66" t="s">
        <v>176</v>
      </c>
      <c r="R406" s="66" t="s">
        <v>166</v>
      </c>
      <c r="S406" s="66" t="s">
        <v>787</v>
      </c>
      <c r="T406" s="32">
        <v>43709</v>
      </c>
      <c r="U406" s="21">
        <v>43881</v>
      </c>
      <c r="V406" s="66">
        <v>-0.36029</v>
      </c>
      <c r="W406" s="66">
        <v>42.546261000000001</v>
      </c>
      <c r="X406" s="66" t="s">
        <v>187</v>
      </c>
      <c r="Y406" s="1">
        <v>3600</v>
      </c>
      <c r="Z406" s="1">
        <v>3600</v>
      </c>
      <c r="AA406" s="66">
        <v>600</v>
      </c>
      <c r="AB406" s="66">
        <v>586</v>
      </c>
      <c r="AC406" s="66">
        <v>663</v>
      </c>
      <c r="AD406" s="66">
        <v>1103</v>
      </c>
      <c r="AE406" s="66">
        <v>1248</v>
      </c>
      <c r="AF406" s="66" t="s">
        <v>193</v>
      </c>
      <c r="AG406" s="26" t="s">
        <v>979</v>
      </c>
      <c r="AH406" s="26" t="s">
        <v>789</v>
      </c>
      <c r="AI406" s="26" t="s">
        <v>789</v>
      </c>
      <c r="AJ406" s="16" t="s">
        <v>817</v>
      </c>
      <c r="AK406" s="16" t="s">
        <v>818</v>
      </c>
      <c r="AL406" s="16" t="s">
        <v>819</v>
      </c>
      <c r="AM406" s="16" t="s">
        <v>820</v>
      </c>
      <c r="AN406" s="66" t="s">
        <v>821</v>
      </c>
      <c r="AO406" s="26" t="str">
        <f t="shared" si="122"/>
        <v>ACTED</v>
      </c>
      <c r="AP406" s="26" t="str">
        <f t="shared" si="123"/>
        <v>SADO</v>
      </c>
      <c r="AQ406" s="26" t="str">
        <f t="shared" si="124"/>
        <v>EMERGENCY SHELTER</v>
      </c>
      <c r="AR406" s="26" t="str">
        <f t="shared" si="125"/>
        <v>OFDA</v>
      </c>
      <c r="AS406" s="64" t="str">
        <f>_xlfn.IFNA(VLOOKUP(TRIM(AF406),Lookups!$R$1:$S$14,2,0),"N/A")</f>
        <v>Protracted</v>
      </c>
      <c r="AT406" s="29" t="str">
        <f t="shared" si="126"/>
        <v>Completed</v>
      </c>
      <c r="AU406" s="65" t="str">
        <f>IF(TRIM(X406)="", "N/A",VLOOKUP(TRIM(X406),Lookups!$V$1:$W$8,2,0))</f>
        <v>PIDP</v>
      </c>
      <c r="AV406" s="26" t="str">
        <f t="shared" si="127"/>
        <v>Urban</v>
      </c>
      <c r="AW406" s="26" t="str">
        <f t="shared" si="128"/>
        <v>In-Kind</v>
      </c>
      <c r="AX406" s="55" t="str">
        <f>IF(TRIM(M406)="","N/A",VLOOKUP(TRIM(M406),Table2[#All],2,0))</f>
        <v>Lower Juba</v>
      </c>
      <c r="AY406" s="55" t="str">
        <f>IF(TRIM(N406)="","N/A",VLOOKUP(TRIM(N406),Table4[#All],2,0))</f>
        <v>Kismayo</v>
      </c>
      <c r="AZ406" s="55" t="str">
        <f t="shared" si="129"/>
        <v>N/A</v>
      </c>
      <c r="BA406" s="32">
        <f t="shared" si="130"/>
        <v>43738</v>
      </c>
      <c r="BB406" s="32">
        <f t="shared" si="131"/>
        <v>43890</v>
      </c>
      <c r="BC406" s="31">
        <f t="shared" si="132"/>
        <v>2020</v>
      </c>
      <c r="BD406" s="33">
        <f t="shared" si="133"/>
        <v>44104</v>
      </c>
      <c r="BE406" s="30">
        <f t="shared" si="134"/>
        <v>3600</v>
      </c>
      <c r="BF406" s="30">
        <f t="shared" si="135"/>
        <v>600</v>
      </c>
      <c r="BG406" s="30">
        <f t="shared" si="136"/>
        <v>663</v>
      </c>
      <c r="BH406" s="30">
        <f t="shared" si="137"/>
        <v>586</v>
      </c>
      <c r="BI406" s="30">
        <f t="shared" si="138"/>
        <v>1248</v>
      </c>
      <c r="BJ406" s="30">
        <f t="shared" si="139"/>
        <v>1248</v>
      </c>
      <c r="BK406" s="30">
        <v>2200000</v>
      </c>
      <c r="BL406" s="30">
        <v>1400000</v>
      </c>
      <c r="BM406" s="30" t="str">
        <f t="shared" si="140"/>
        <v>yes</v>
      </c>
      <c r="BN406" s="30" t="str">
        <f t="shared" si="141"/>
        <v>yes</v>
      </c>
      <c r="BO406" s="30">
        <v>2020</v>
      </c>
      <c r="BP406" s="30">
        <v>403</v>
      </c>
      <c r="BQ406" s="30" t="str">
        <f>VLOOKUP(AQ406,Table3[#All],2,FALSE)</f>
        <v>SHELTER</v>
      </c>
    </row>
    <row r="407" spans="1:69" ht="28.5" customHeight="1" x14ac:dyDescent="0.25">
      <c r="A407" s="66" t="s">
        <v>168</v>
      </c>
      <c r="B407" s="66" t="s">
        <v>217</v>
      </c>
      <c r="C407" s="66" t="s">
        <v>392</v>
      </c>
      <c r="D407" s="66" t="s">
        <v>183</v>
      </c>
      <c r="E407" s="66" t="s">
        <v>539</v>
      </c>
      <c r="F407" s="66" t="s">
        <v>225</v>
      </c>
      <c r="G407" s="66" t="s">
        <v>174</v>
      </c>
      <c r="H407" s="66" t="s">
        <v>979</v>
      </c>
      <c r="I407" s="66" t="s">
        <v>979</v>
      </c>
      <c r="J407" s="66"/>
      <c r="K407" s="66" t="s">
        <v>979</v>
      </c>
      <c r="L407" s="66" t="s">
        <v>979</v>
      </c>
      <c r="M407" s="66" t="s">
        <v>58</v>
      </c>
      <c r="N407" s="66" t="s">
        <v>148</v>
      </c>
      <c r="O407" s="66" t="s">
        <v>17</v>
      </c>
      <c r="P407" s="66"/>
      <c r="Q407" s="66" t="s">
        <v>176</v>
      </c>
      <c r="R407" s="66" t="s">
        <v>166</v>
      </c>
      <c r="S407" s="66" t="s">
        <v>787</v>
      </c>
      <c r="T407" s="32">
        <v>43709</v>
      </c>
      <c r="U407" s="21">
        <v>43881</v>
      </c>
      <c r="V407" s="66">
        <v>-0.36029</v>
      </c>
      <c r="W407" s="66">
        <v>42.546261000000001</v>
      </c>
      <c r="X407" s="66" t="s">
        <v>187</v>
      </c>
      <c r="Y407" s="1">
        <v>3000</v>
      </c>
      <c r="Z407" s="1">
        <v>3000</v>
      </c>
      <c r="AA407" s="66">
        <v>500</v>
      </c>
      <c r="AB407" s="66">
        <v>488</v>
      </c>
      <c r="AC407" s="66">
        <v>552</v>
      </c>
      <c r="AD407" s="66">
        <v>920</v>
      </c>
      <c r="AE407" s="66">
        <v>1040</v>
      </c>
      <c r="AF407" s="66" t="s">
        <v>193</v>
      </c>
      <c r="AG407" s="26" t="s">
        <v>979</v>
      </c>
      <c r="AH407" s="26" t="s">
        <v>789</v>
      </c>
      <c r="AI407" s="26" t="s">
        <v>789</v>
      </c>
      <c r="AJ407" s="16" t="s">
        <v>817</v>
      </c>
      <c r="AK407" s="16" t="s">
        <v>818</v>
      </c>
      <c r="AL407" s="16" t="s">
        <v>819</v>
      </c>
      <c r="AM407" s="16" t="s">
        <v>820</v>
      </c>
      <c r="AN407" s="66" t="s">
        <v>821</v>
      </c>
      <c r="AO407" s="26" t="str">
        <f t="shared" si="122"/>
        <v>ACTED</v>
      </c>
      <c r="AP407" s="26" t="str">
        <f t="shared" si="123"/>
        <v>SADO</v>
      </c>
      <c r="AQ407" s="26" t="str">
        <f t="shared" si="124"/>
        <v>EMERGENCY SHELTER</v>
      </c>
      <c r="AR407" s="26" t="str">
        <f t="shared" si="125"/>
        <v>OFDA</v>
      </c>
      <c r="AS407" s="64" t="str">
        <f>_xlfn.IFNA(VLOOKUP(TRIM(AF407),Lookups!$R$1:$S$14,2,0),"N/A")</f>
        <v>Protracted</v>
      </c>
      <c r="AT407" s="29" t="str">
        <f t="shared" si="126"/>
        <v>Completed</v>
      </c>
      <c r="AU407" s="65" t="str">
        <f>IF(TRIM(X407)="", "N/A",VLOOKUP(TRIM(X407),Lookups!$V$1:$W$8,2,0))</f>
        <v>PIDP</v>
      </c>
      <c r="AV407" s="26" t="str">
        <f t="shared" si="127"/>
        <v>Urban</v>
      </c>
      <c r="AW407" s="26" t="str">
        <f t="shared" si="128"/>
        <v>In-Kind</v>
      </c>
      <c r="AX407" s="55" t="str">
        <f>IF(TRIM(M407)="","N/A",VLOOKUP(TRIM(M407),Table2[#All],2,0))</f>
        <v>Lower Juba</v>
      </c>
      <c r="AY407" s="55" t="str">
        <f>IF(TRIM(N407)="","N/A",VLOOKUP(TRIM(N407),Table4[#All],2,0))</f>
        <v>Kismayo</v>
      </c>
      <c r="AZ407" s="55" t="str">
        <f t="shared" si="129"/>
        <v>N/A</v>
      </c>
      <c r="BA407" s="32">
        <f t="shared" si="130"/>
        <v>43738</v>
      </c>
      <c r="BB407" s="32">
        <f t="shared" si="131"/>
        <v>43890</v>
      </c>
      <c r="BC407" s="31">
        <f t="shared" si="132"/>
        <v>2020</v>
      </c>
      <c r="BD407" s="33">
        <f t="shared" si="133"/>
        <v>44104</v>
      </c>
      <c r="BE407" s="30">
        <f t="shared" si="134"/>
        <v>3000</v>
      </c>
      <c r="BF407" s="30">
        <f t="shared" si="135"/>
        <v>500</v>
      </c>
      <c r="BG407" s="30">
        <f t="shared" si="136"/>
        <v>552</v>
      </c>
      <c r="BH407" s="30">
        <f t="shared" si="137"/>
        <v>488</v>
      </c>
      <c r="BI407" s="30">
        <f t="shared" si="138"/>
        <v>1040</v>
      </c>
      <c r="BJ407" s="30">
        <f t="shared" si="139"/>
        <v>1040</v>
      </c>
      <c r="BK407" s="30">
        <v>2200000</v>
      </c>
      <c r="BL407" s="30">
        <v>1400000</v>
      </c>
      <c r="BM407" s="30" t="str">
        <f t="shared" si="140"/>
        <v>yes</v>
      </c>
      <c r="BN407" s="30" t="str">
        <f t="shared" si="141"/>
        <v>yes</v>
      </c>
      <c r="BO407" s="30">
        <v>2020</v>
      </c>
      <c r="BP407" s="30">
        <v>404</v>
      </c>
      <c r="BQ407" s="30" t="str">
        <f>VLOOKUP(AQ407,Table3[#All],2,FALSE)</f>
        <v>SHELTER</v>
      </c>
    </row>
    <row r="408" spans="1:69" ht="28.5" customHeight="1" x14ac:dyDescent="0.25">
      <c r="A408" s="66" t="s">
        <v>168</v>
      </c>
      <c r="B408" s="66" t="s">
        <v>217</v>
      </c>
      <c r="C408" s="66" t="s">
        <v>392</v>
      </c>
      <c r="D408" s="66" t="s">
        <v>183</v>
      </c>
      <c r="E408" s="66" t="s">
        <v>781</v>
      </c>
      <c r="F408" s="66" t="s">
        <v>225</v>
      </c>
      <c r="G408" s="66" t="s">
        <v>174</v>
      </c>
      <c r="H408" s="66" t="s">
        <v>979</v>
      </c>
      <c r="I408" s="66" t="s">
        <v>979</v>
      </c>
      <c r="J408" s="66"/>
      <c r="K408" s="66" t="s">
        <v>979</v>
      </c>
      <c r="L408" s="66" t="s">
        <v>979</v>
      </c>
      <c r="M408" s="66" t="s">
        <v>58</v>
      </c>
      <c r="N408" s="66" t="s">
        <v>148</v>
      </c>
      <c r="O408" s="66" t="s">
        <v>17</v>
      </c>
      <c r="P408" s="66"/>
      <c r="Q408" s="66" t="s">
        <v>176</v>
      </c>
      <c r="R408" s="66" t="s">
        <v>166</v>
      </c>
      <c r="S408" s="66" t="s">
        <v>787</v>
      </c>
      <c r="T408" s="32">
        <v>43709</v>
      </c>
      <c r="U408" s="21">
        <v>43860</v>
      </c>
      <c r="V408" s="66">
        <v>-0.36029</v>
      </c>
      <c r="W408" s="66">
        <v>42.546261000000001</v>
      </c>
      <c r="X408" s="66" t="s">
        <v>187</v>
      </c>
      <c r="Y408" s="1">
        <v>3600</v>
      </c>
      <c r="Z408" s="1">
        <v>3600</v>
      </c>
      <c r="AA408" s="66">
        <v>600</v>
      </c>
      <c r="AB408" s="66">
        <v>586</v>
      </c>
      <c r="AC408" s="66">
        <v>663</v>
      </c>
      <c r="AD408" s="66">
        <v>1103</v>
      </c>
      <c r="AE408" s="66">
        <v>1248</v>
      </c>
      <c r="AF408" s="66" t="s">
        <v>193</v>
      </c>
      <c r="AG408" s="26" t="s">
        <v>979</v>
      </c>
      <c r="AH408" s="26" t="s">
        <v>789</v>
      </c>
      <c r="AI408" s="26" t="s">
        <v>789</v>
      </c>
      <c r="AJ408" s="16" t="s">
        <v>817</v>
      </c>
      <c r="AK408" s="16" t="s">
        <v>818</v>
      </c>
      <c r="AL408" s="16" t="s">
        <v>819</v>
      </c>
      <c r="AM408" s="16" t="s">
        <v>820</v>
      </c>
      <c r="AN408" s="66" t="s">
        <v>821</v>
      </c>
      <c r="AO408" s="26" t="str">
        <f t="shared" si="122"/>
        <v>ACTED</v>
      </c>
      <c r="AP408" s="26" t="str">
        <f t="shared" si="123"/>
        <v>SADO</v>
      </c>
      <c r="AQ408" s="26" t="str">
        <f t="shared" si="124"/>
        <v>EMERGENCY SHELTER</v>
      </c>
      <c r="AR408" s="26" t="str">
        <f t="shared" si="125"/>
        <v>OFDA</v>
      </c>
      <c r="AS408" s="64" t="str">
        <f>_xlfn.IFNA(VLOOKUP(TRIM(AF408),Lookups!$R$1:$S$14,2,0),"N/A")</f>
        <v>Protracted</v>
      </c>
      <c r="AT408" s="29" t="str">
        <f t="shared" si="126"/>
        <v>Completed</v>
      </c>
      <c r="AU408" s="65" t="str">
        <f>IF(TRIM(X408)="", "N/A",VLOOKUP(TRIM(X408),Lookups!$V$1:$W$8,2,0))</f>
        <v>PIDP</v>
      </c>
      <c r="AV408" s="26" t="str">
        <f t="shared" si="127"/>
        <v>Urban</v>
      </c>
      <c r="AW408" s="26" t="str">
        <f t="shared" si="128"/>
        <v>In-Kind</v>
      </c>
      <c r="AX408" s="55" t="str">
        <f>IF(TRIM(M408)="","N/A",VLOOKUP(TRIM(M408),Table2[#All],2,0))</f>
        <v>Lower Juba</v>
      </c>
      <c r="AY408" s="55" t="str">
        <f>IF(TRIM(N408)="","N/A",VLOOKUP(TRIM(N408),Table4[#All],2,0))</f>
        <v>Kismayo</v>
      </c>
      <c r="AZ408" s="55" t="str">
        <f t="shared" si="129"/>
        <v>N/A</v>
      </c>
      <c r="BA408" s="32">
        <f t="shared" si="130"/>
        <v>43738</v>
      </c>
      <c r="BB408" s="32">
        <f t="shared" si="131"/>
        <v>43861</v>
      </c>
      <c r="BC408" s="31">
        <f t="shared" si="132"/>
        <v>2020</v>
      </c>
      <c r="BD408" s="33">
        <f t="shared" si="133"/>
        <v>44104</v>
      </c>
      <c r="BE408" s="30">
        <f t="shared" si="134"/>
        <v>3600</v>
      </c>
      <c r="BF408" s="30">
        <f t="shared" si="135"/>
        <v>600</v>
      </c>
      <c r="BG408" s="30">
        <f t="shared" si="136"/>
        <v>663</v>
      </c>
      <c r="BH408" s="30">
        <f t="shared" si="137"/>
        <v>586</v>
      </c>
      <c r="BI408" s="30">
        <f t="shared" si="138"/>
        <v>1248</v>
      </c>
      <c r="BJ408" s="30">
        <f t="shared" si="139"/>
        <v>1248</v>
      </c>
      <c r="BK408" s="30">
        <v>2200000</v>
      </c>
      <c r="BL408" s="30">
        <v>1400000</v>
      </c>
      <c r="BM408" s="30" t="str">
        <f t="shared" si="140"/>
        <v>yes</v>
      </c>
      <c r="BN408" s="30" t="str">
        <f t="shared" si="141"/>
        <v>yes</v>
      </c>
      <c r="BO408" s="30">
        <v>2020</v>
      </c>
      <c r="BP408" s="30">
        <v>405</v>
      </c>
      <c r="BQ408" s="30" t="str">
        <f>VLOOKUP(AQ408,Table3[#All],2,FALSE)</f>
        <v>SHELTER</v>
      </c>
    </row>
    <row r="409" spans="1:69" ht="28.5" customHeight="1" x14ac:dyDescent="0.25">
      <c r="A409" s="66" t="s">
        <v>168</v>
      </c>
      <c r="B409" s="66" t="s">
        <v>217</v>
      </c>
      <c r="C409" s="66" t="s">
        <v>392</v>
      </c>
      <c r="D409" s="66" t="s">
        <v>199</v>
      </c>
      <c r="E409" s="66" t="s">
        <v>540</v>
      </c>
      <c r="F409" s="66" t="s">
        <v>225</v>
      </c>
      <c r="G409" s="66" t="s">
        <v>174</v>
      </c>
      <c r="H409" s="66" t="s">
        <v>979</v>
      </c>
      <c r="I409" s="66" t="s">
        <v>979</v>
      </c>
      <c r="J409" s="66"/>
      <c r="K409" s="66" t="s">
        <v>979</v>
      </c>
      <c r="L409" s="66" t="s">
        <v>979</v>
      </c>
      <c r="M409" s="66" t="s">
        <v>58</v>
      </c>
      <c r="N409" s="66" t="s">
        <v>148</v>
      </c>
      <c r="O409" s="66" t="s">
        <v>17</v>
      </c>
      <c r="P409" s="66"/>
      <c r="Q409" s="66" t="s">
        <v>176</v>
      </c>
      <c r="R409" s="66" t="s">
        <v>166</v>
      </c>
      <c r="S409" s="66" t="s">
        <v>787</v>
      </c>
      <c r="T409" s="32">
        <v>43709</v>
      </c>
      <c r="U409" s="21">
        <v>43881</v>
      </c>
      <c r="V409" s="66">
        <v>-0.36029</v>
      </c>
      <c r="W409" s="66">
        <v>42.546261000000001</v>
      </c>
      <c r="X409" s="66" t="s">
        <v>187</v>
      </c>
      <c r="Y409" s="1">
        <v>3564</v>
      </c>
      <c r="Z409" s="1">
        <v>3564</v>
      </c>
      <c r="AA409" s="66">
        <v>609</v>
      </c>
      <c r="AB409" s="66">
        <v>580</v>
      </c>
      <c r="AC409" s="66">
        <v>656</v>
      </c>
      <c r="AD409" s="66">
        <v>1092</v>
      </c>
      <c r="AE409" s="66">
        <v>1235</v>
      </c>
      <c r="AF409" s="66" t="s">
        <v>193</v>
      </c>
      <c r="AG409" s="26" t="s">
        <v>979</v>
      </c>
      <c r="AH409" s="26" t="s">
        <v>789</v>
      </c>
      <c r="AI409" s="26" t="s">
        <v>789</v>
      </c>
      <c r="AJ409" s="16" t="s">
        <v>817</v>
      </c>
      <c r="AK409" s="16" t="s">
        <v>818</v>
      </c>
      <c r="AL409" s="16" t="s">
        <v>819</v>
      </c>
      <c r="AM409" s="16" t="s">
        <v>820</v>
      </c>
      <c r="AN409" s="66" t="s">
        <v>821</v>
      </c>
      <c r="AO409" s="26" t="str">
        <f t="shared" si="122"/>
        <v>ACTED</v>
      </c>
      <c r="AP409" s="26" t="str">
        <f t="shared" si="123"/>
        <v>SADO</v>
      </c>
      <c r="AQ409" s="26" t="str">
        <f t="shared" si="124"/>
        <v>NFI KITS</v>
      </c>
      <c r="AR409" s="26" t="str">
        <f t="shared" si="125"/>
        <v>OFDA</v>
      </c>
      <c r="AS409" s="64" t="str">
        <f>_xlfn.IFNA(VLOOKUP(TRIM(AF409),Lookups!$R$1:$S$14,2,0),"N/A")</f>
        <v>Protracted</v>
      </c>
      <c r="AT409" s="29" t="str">
        <f t="shared" si="126"/>
        <v>Completed</v>
      </c>
      <c r="AU409" s="65" t="str">
        <f>IF(TRIM(X409)="", "N/A",VLOOKUP(TRIM(X409),Lookups!$V$1:$W$8,2,0))</f>
        <v>PIDP</v>
      </c>
      <c r="AV409" s="26" t="str">
        <f t="shared" si="127"/>
        <v>Urban</v>
      </c>
      <c r="AW409" s="26" t="str">
        <f t="shared" si="128"/>
        <v>In-Kind</v>
      </c>
      <c r="AX409" s="55" t="str">
        <f>IF(TRIM(M409)="","N/A",VLOOKUP(TRIM(M409),Table2[#All],2,0))</f>
        <v>Lower Juba</v>
      </c>
      <c r="AY409" s="55" t="str">
        <f>IF(TRIM(N409)="","N/A",VLOOKUP(TRIM(N409),Table4[#All],2,0))</f>
        <v>Kismayo</v>
      </c>
      <c r="AZ409" s="55" t="str">
        <f t="shared" si="129"/>
        <v>N/A</v>
      </c>
      <c r="BA409" s="32">
        <f t="shared" si="130"/>
        <v>43738</v>
      </c>
      <c r="BB409" s="32">
        <f t="shared" si="131"/>
        <v>43890</v>
      </c>
      <c r="BC409" s="31">
        <f t="shared" si="132"/>
        <v>2020</v>
      </c>
      <c r="BD409" s="33">
        <f t="shared" si="133"/>
        <v>44104</v>
      </c>
      <c r="BE409" s="30">
        <f t="shared" si="134"/>
        <v>3564</v>
      </c>
      <c r="BF409" s="30">
        <f t="shared" si="135"/>
        <v>609</v>
      </c>
      <c r="BG409" s="30">
        <f t="shared" si="136"/>
        <v>656</v>
      </c>
      <c r="BH409" s="30">
        <f t="shared" si="137"/>
        <v>580</v>
      </c>
      <c r="BI409" s="30">
        <f t="shared" si="138"/>
        <v>1235</v>
      </c>
      <c r="BJ409" s="30">
        <f t="shared" si="139"/>
        <v>1235</v>
      </c>
      <c r="BK409" s="30">
        <v>2200000</v>
      </c>
      <c r="BL409" s="30">
        <v>1400000</v>
      </c>
      <c r="BM409" s="30" t="str">
        <f t="shared" si="140"/>
        <v>yes</v>
      </c>
      <c r="BN409" s="30" t="str">
        <f t="shared" si="141"/>
        <v>yes</v>
      </c>
      <c r="BO409" s="30">
        <v>2020</v>
      </c>
      <c r="BP409" s="30">
        <v>406</v>
      </c>
      <c r="BQ409" s="30" t="str">
        <f>VLOOKUP(AQ409,Table3[#All],2,FALSE)</f>
        <v>NFI</v>
      </c>
    </row>
    <row r="410" spans="1:69" ht="28.5" customHeight="1" x14ac:dyDescent="0.25">
      <c r="A410" s="66" t="s">
        <v>168</v>
      </c>
      <c r="B410" s="66" t="s">
        <v>217</v>
      </c>
      <c r="C410" s="66" t="s">
        <v>392</v>
      </c>
      <c r="D410" s="66" t="s">
        <v>199</v>
      </c>
      <c r="E410" s="66" t="s">
        <v>540</v>
      </c>
      <c r="F410" s="66" t="s">
        <v>225</v>
      </c>
      <c r="G410" s="66" t="s">
        <v>174</v>
      </c>
      <c r="H410" s="66" t="s">
        <v>979</v>
      </c>
      <c r="I410" s="66" t="s">
        <v>979</v>
      </c>
      <c r="J410" s="66"/>
      <c r="K410" s="66" t="s">
        <v>979</v>
      </c>
      <c r="L410" s="66" t="s">
        <v>979</v>
      </c>
      <c r="M410" s="66" t="s">
        <v>58</v>
      </c>
      <c r="N410" s="66" t="s">
        <v>148</v>
      </c>
      <c r="O410" s="66" t="s">
        <v>17</v>
      </c>
      <c r="P410" s="66"/>
      <c r="Q410" s="66" t="s">
        <v>176</v>
      </c>
      <c r="R410" s="66" t="s">
        <v>166</v>
      </c>
      <c r="S410" s="66" t="s">
        <v>787</v>
      </c>
      <c r="T410" s="32">
        <v>43709</v>
      </c>
      <c r="U410" s="21">
        <v>43881</v>
      </c>
      <c r="V410" s="66">
        <v>-0.36029</v>
      </c>
      <c r="W410" s="66">
        <v>42.546261000000001</v>
      </c>
      <c r="X410" s="66" t="s">
        <v>187</v>
      </c>
      <c r="Y410" s="1">
        <v>876</v>
      </c>
      <c r="Z410" s="1">
        <v>876</v>
      </c>
      <c r="AA410" s="66">
        <v>146</v>
      </c>
      <c r="AB410" s="66">
        <v>143</v>
      </c>
      <c r="AC410" s="66">
        <v>161</v>
      </c>
      <c r="AD410" s="66">
        <v>268</v>
      </c>
      <c r="AE410" s="66">
        <v>304</v>
      </c>
      <c r="AF410" s="66" t="s">
        <v>193</v>
      </c>
      <c r="AG410" s="26" t="s">
        <v>979</v>
      </c>
      <c r="AH410" s="26" t="s">
        <v>789</v>
      </c>
      <c r="AI410" s="26" t="s">
        <v>789</v>
      </c>
      <c r="AJ410" s="16" t="s">
        <v>817</v>
      </c>
      <c r="AK410" s="16" t="s">
        <v>818</v>
      </c>
      <c r="AL410" s="16" t="s">
        <v>819</v>
      </c>
      <c r="AM410" s="16" t="s">
        <v>820</v>
      </c>
      <c r="AN410" s="66" t="s">
        <v>821</v>
      </c>
      <c r="AO410" s="26" t="str">
        <f t="shared" si="122"/>
        <v>ACTED</v>
      </c>
      <c r="AP410" s="26" t="str">
        <f t="shared" si="123"/>
        <v>SADO</v>
      </c>
      <c r="AQ410" s="26" t="str">
        <f t="shared" si="124"/>
        <v>NFI KITS</v>
      </c>
      <c r="AR410" s="26" t="str">
        <f t="shared" si="125"/>
        <v>OFDA</v>
      </c>
      <c r="AS410" s="64" t="str">
        <f>_xlfn.IFNA(VLOOKUP(TRIM(AF410),Lookups!$R$1:$S$14,2,0),"N/A")</f>
        <v>Protracted</v>
      </c>
      <c r="AT410" s="29" t="str">
        <f t="shared" si="126"/>
        <v>Completed</v>
      </c>
      <c r="AU410" s="65" t="str">
        <f>IF(TRIM(X410)="", "N/A",VLOOKUP(TRIM(X410),Lookups!$V$1:$W$8,2,0))</f>
        <v>PIDP</v>
      </c>
      <c r="AV410" s="26" t="str">
        <f t="shared" si="127"/>
        <v>Urban</v>
      </c>
      <c r="AW410" s="26" t="str">
        <f t="shared" si="128"/>
        <v>In-Kind</v>
      </c>
      <c r="AX410" s="55" t="str">
        <f>IF(TRIM(M410)="","N/A",VLOOKUP(TRIM(M410),Table2[#All],2,0))</f>
        <v>Lower Juba</v>
      </c>
      <c r="AY410" s="55" t="str">
        <f>IF(TRIM(N410)="","N/A",VLOOKUP(TRIM(N410),Table4[#All],2,0))</f>
        <v>Kismayo</v>
      </c>
      <c r="AZ410" s="55" t="str">
        <f t="shared" si="129"/>
        <v>N/A</v>
      </c>
      <c r="BA410" s="32">
        <f t="shared" si="130"/>
        <v>43738</v>
      </c>
      <c r="BB410" s="32">
        <f t="shared" si="131"/>
        <v>43890</v>
      </c>
      <c r="BC410" s="31">
        <f t="shared" si="132"/>
        <v>2020</v>
      </c>
      <c r="BD410" s="33">
        <f t="shared" si="133"/>
        <v>44104</v>
      </c>
      <c r="BE410" s="30">
        <f t="shared" si="134"/>
        <v>876</v>
      </c>
      <c r="BF410" s="30">
        <f t="shared" si="135"/>
        <v>146</v>
      </c>
      <c r="BG410" s="30">
        <f t="shared" si="136"/>
        <v>161</v>
      </c>
      <c r="BH410" s="30">
        <f t="shared" si="137"/>
        <v>143</v>
      </c>
      <c r="BI410" s="30">
        <f t="shared" si="138"/>
        <v>304</v>
      </c>
      <c r="BJ410" s="30">
        <f t="shared" si="139"/>
        <v>304</v>
      </c>
      <c r="BK410" s="30">
        <v>2200000</v>
      </c>
      <c r="BL410" s="30">
        <v>1400000</v>
      </c>
      <c r="BM410" s="30" t="str">
        <f t="shared" si="140"/>
        <v>yes</v>
      </c>
      <c r="BN410" s="30" t="str">
        <f t="shared" si="141"/>
        <v>yes</v>
      </c>
      <c r="BO410" s="30">
        <v>2020</v>
      </c>
      <c r="BP410" s="30">
        <v>407</v>
      </c>
      <c r="BQ410" s="30" t="str">
        <f>VLOOKUP(AQ410,Table3[#All],2,FALSE)</f>
        <v>NFI</v>
      </c>
    </row>
    <row r="411" spans="1:69" ht="28.5" customHeight="1" x14ac:dyDescent="0.25">
      <c r="A411" s="66" t="s">
        <v>168</v>
      </c>
      <c r="B411" s="66" t="s">
        <v>217</v>
      </c>
      <c r="C411" s="66" t="s">
        <v>392</v>
      </c>
      <c r="D411" s="66" t="s">
        <v>199</v>
      </c>
      <c r="E411" s="66" t="s">
        <v>540</v>
      </c>
      <c r="F411" s="66" t="s">
        <v>225</v>
      </c>
      <c r="G411" s="66" t="s">
        <v>174</v>
      </c>
      <c r="H411" s="66" t="s">
        <v>979</v>
      </c>
      <c r="I411" s="66" t="s">
        <v>979</v>
      </c>
      <c r="J411" s="66"/>
      <c r="K411" s="66" t="s">
        <v>979</v>
      </c>
      <c r="L411" s="66" t="s">
        <v>979</v>
      </c>
      <c r="M411" s="66" t="s">
        <v>58</v>
      </c>
      <c r="N411" s="66" t="s">
        <v>148</v>
      </c>
      <c r="O411" s="66" t="s">
        <v>17</v>
      </c>
      <c r="P411" s="66"/>
      <c r="Q411" s="66" t="s">
        <v>176</v>
      </c>
      <c r="R411" s="66" t="s">
        <v>166</v>
      </c>
      <c r="S411" s="66" t="s">
        <v>787</v>
      </c>
      <c r="T411" s="32">
        <v>43709</v>
      </c>
      <c r="U411" s="21">
        <v>43881</v>
      </c>
      <c r="V411" s="66">
        <v>-0.36029</v>
      </c>
      <c r="W411" s="66">
        <v>42.546261000000001</v>
      </c>
      <c r="X411" s="66" t="s">
        <v>187</v>
      </c>
      <c r="Y411" s="1">
        <v>816</v>
      </c>
      <c r="Z411" s="1">
        <v>816</v>
      </c>
      <c r="AA411" s="66">
        <v>136</v>
      </c>
      <c r="AB411" s="66">
        <v>133</v>
      </c>
      <c r="AC411" s="66">
        <v>150</v>
      </c>
      <c r="AD411" s="66">
        <v>250</v>
      </c>
      <c r="AE411" s="66">
        <v>283</v>
      </c>
      <c r="AF411" s="66" t="s">
        <v>193</v>
      </c>
      <c r="AG411" s="26" t="s">
        <v>979</v>
      </c>
      <c r="AH411" s="26" t="s">
        <v>789</v>
      </c>
      <c r="AI411" s="26" t="s">
        <v>789</v>
      </c>
      <c r="AJ411" s="16" t="s">
        <v>817</v>
      </c>
      <c r="AK411" s="16" t="s">
        <v>818</v>
      </c>
      <c r="AL411" s="16" t="s">
        <v>819</v>
      </c>
      <c r="AM411" s="16" t="s">
        <v>820</v>
      </c>
      <c r="AN411" s="66" t="s">
        <v>821</v>
      </c>
      <c r="AO411" s="26" t="str">
        <f t="shared" si="122"/>
        <v>ACTED</v>
      </c>
      <c r="AP411" s="26" t="str">
        <f t="shared" si="123"/>
        <v>SADO</v>
      </c>
      <c r="AQ411" s="26" t="str">
        <f t="shared" si="124"/>
        <v>NFI KITS</v>
      </c>
      <c r="AR411" s="26" t="str">
        <f t="shared" si="125"/>
        <v>OFDA</v>
      </c>
      <c r="AS411" s="64" t="str">
        <f>_xlfn.IFNA(VLOOKUP(TRIM(AF411),Lookups!$R$1:$S$14,2,0),"N/A")</f>
        <v>Protracted</v>
      </c>
      <c r="AT411" s="29" t="str">
        <f t="shared" si="126"/>
        <v>Completed</v>
      </c>
      <c r="AU411" s="65" t="str">
        <f>IF(TRIM(X411)="", "N/A",VLOOKUP(TRIM(X411),Lookups!$V$1:$W$8,2,0))</f>
        <v>PIDP</v>
      </c>
      <c r="AV411" s="26" t="str">
        <f t="shared" si="127"/>
        <v>Urban</v>
      </c>
      <c r="AW411" s="26" t="str">
        <f t="shared" si="128"/>
        <v>In-Kind</v>
      </c>
      <c r="AX411" s="55" t="str">
        <f>IF(TRIM(M411)="","N/A",VLOOKUP(TRIM(M411),Table2[#All],2,0))</f>
        <v>Lower Juba</v>
      </c>
      <c r="AY411" s="55" t="str">
        <f>IF(TRIM(N411)="","N/A",VLOOKUP(TRIM(N411),Table4[#All],2,0))</f>
        <v>Kismayo</v>
      </c>
      <c r="AZ411" s="55" t="str">
        <f t="shared" si="129"/>
        <v>N/A</v>
      </c>
      <c r="BA411" s="32">
        <f t="shared" si="130"/>
        <v>43738</v>
      </c>
      <c r="BB411" s="32">
        <f t="shared" si="131"/>
        <v>43890</v>
      </c>
      <c r="BC411" s="31">
        <f t="shared" si="132"/>
        <v>2020</v>
      </c>
      <c r="BD411" s="33">
        <f t="shared" si="133"/>
        <v>44104</v>
      </c>
      <c r="BE411" s="30">
        <f t="shared" si="134"/>
        <v>816</v>
      </c>
      <c r="BF411" s="30">
        <f t="shared" si="135"/>
        <v>136</v>
      </c>
      <c r="BG411" s="30">
        <f t="shared" si="136"/>
        <v>150</v>
      </c>
      <c r="BH411" s="30">
        <f t="shared" si="137"/>
        <v>133</v>
      </c>
      <c r="BI411" s="30">
        <f t="shared" si="138"/>
        <v>283</v>
      </c>
      <c r="BJ411" s="30">
        <f t="shared" si="139"/>
        <v>283</v>
      </c>
      <c r="BK411" s="30">
        <v>2200000</v>
      </c>
      <c r="BL411" s="30">
        <v>1400000</v>
      </c>
      <c r="BM411" s="30" t="str">
        <f t="shared" si="140"/>
        <v>yes</v>
      </c>
      <c r="BN411" s="30" t="str">
        <f t="shared" si="141"/>
        <v>yes</v>
      </c>
      <c r="BO411" s="30">
        <v>2020</v>
      </c>
      <c r="BP411" s="30">
        <v>408</v>
      </c>
      <c r="BQ411" s="30" t="str">
        <f>VLOOKUP(AQ411,Table3[#All],2,FALSE)</f>
        <v>NFI</v>
      </c>
    </row>
    <row r="412" spans="1:69" ht="28.5" customHeight="1" x14ac:dyDescent="0.25">
      <c r="A412" s="66" t="s">
        <v>168</v>
      </c>
      <c r="B412" s="66" t="s">
        <v>217</v>
      </c>
      <c r="C412" s="66" t="s">
        <v>392</v>
      </c>
      <c r="D412" s="66" t="s">
        <v>199</v>
      </c>
      <c r="E412" s="66" t="s">
        <v>540</v>
      </c>
      <c r="F412" s="66" t="s">
        <v>225</v>
      </c>
      <c r="G412" s="66" t="s">
        <v>174</v>
      </c>
      <c r="H412" s="66" t="s">
        <v>979</v>
      </c>
      <c r="I412" s="66" t="s">
        <v>979</v>
      </c>
      <c r="J412" s="66"/>
      <c r="K412" s="66" t="s">
        <v>979</v>
      </c>
      <c r="L412" s="66" t="s">
        <v>979</v>
      </c>
      <c r="M412" s="66" t="s">
        <v>58</v>
      </c>
      <c r="N412" s="66" t="s">
        <v>148</v>
      </c>
      <c r="O412" s="66" t="s">
        <v>17</v>
      </c>
      <c r="P412" s="66"/>
      <c r="Q412" s="66" t="s">
        <v>176</v>
      </c>
      <c r="R412" s="66" t="s">
        <v>166</v>
      </c>
      <c r="S412" s="66" t="s">
        <v>787</v>
      </c>
      <c r="T412" s="32">
        <v>43709</v>
      </c>
      <c r="U412" s="21">
        <v>43881</v>
      </c>
      <c r="V412" s="66">
        <v>-0.36029</v>
      </c>
      <c r="W412" s="66">
        <v>42.546261000000001</v>
      </c>
      <c r="X412" s="66" t="s">
        <v>187</v>
      </c>
      <c r="Y412" s="1">
        <v>654</v>
      </c>
      <c r="Z412" s="1">
        <v>654</v>
      </c>
      <c r="AA412" s="66">
        <v>109</v>
      </c>
      <c r="AB412" s="66">
        <v>106</v>
      </c>
      <c r="AC412" s="66">
        <v>120</v>
      </c>
      <c r="AD412" s="66">
        <v>200</v>
      </c>
      <c r="AE412" s="66">
        <v>227</v>
      </c>
      <c r="AF412" s="66" t="s">
        <v>193</v>
      </c>
      <c r="AG412" s="26" t="s">
        <v>979</v>
      </c>
      <c r="AH412" s="26" t="s">
        <v>789</v>
      </c>
      <c r="AI412" s="26" t="s">
        <v>789</v>
      </c>
      <c r="AJ412" s="16" t="s">
        <v>817</v>
      </c>
      <c r="AK412" s="16" t="s">
        <v>818</v>
      </c>
      <c r="AL412" s="16" t="s">
        <v>819</v>
      </c>
      <c r="AM412" s="16" t="s">
        <v>820</v>
      </c>
      <c r="AN412" s="66" t="s">
        <v>821</v>
      </c>
      <c r="AO412" s="26" t="str">
        <f t="shared" si="122"/>
        <v>ACTED</v>
      </c>
      <c r="AP412" s="26" t="str">
        <f t="shared" si="123"/>
        <v>SADO</v>
      </c>
      <c r="AQ412" s="26" t="str">
        <f t="shared" si="124"/>
        <v>NFI KITS</v>
      </c>
      <c r="AR412" s="26" t="str">
        <f t="shared" si="125"/>
        <v>OFDA</v>
      </c>
      <c r="AS412" s="64" t="str">
        <f>_xlfn.IFNA(VLOOKUP(TRIM(AF412),Lookups!$R$1:$S$14,2,0),"N/A")</f>
        <v>Protracted</v>
      </c>
      <c r="AT412" s="29" t="str">
        <f t="shared" si="126"/>
        <v>Completed</v>
      </c>
      <c r="AU412" s="65" t="str">
        <f>IF(TRIM(X412)="", "N/A",VLOOKUP(TRIM(X412),Lookups!$V$1:$W$8,2,0))</f>
        <v>PIDP</v>
      </c>
      <c r="AV412" s="26" t="str">
        <f t="shared" si="127"/>
        <v>Urban</v>
      </c>
      <c r="AW412" s="26" t="str">
        <f t="shared" si="128"/>
        <v>In-Kind</v>
      </c>
      <c r="AX412" s="55" t="str">
        <f>IF(TRIM(M412)="","N/A",VLOOKUP(TRIM(M412),Table2[#All],2,0))</f>
        <v>Lower Juba</v>
      </c>
      <c r="AY412" s="55" t="str">
        <f>IF(TRIM(N412)="","N/A",VLOOKUP(TRIM(N412),Table4[#All],2,0))</f>
        <v>Kismayo</v>
      </c>
      <c r="AZ412" s="55" t="str">
        <f t="shared" si="129"/>
        <v>N/A</v>
      </c>
      <c r="BA412" s="32">
        <f t="shared" si="130"/>
        <v>43738</v>
      </c>
      <c r="BB412" s="32">
        <f t="shared" si="131"/>
        <v>43890</v>
      </c>
      <c r="BC412" s="31">
        <f t="shared" si="132"/>
        <v>2020</v>
      </c>
      <c r="BD412" s="33">
        <f t="shared" si="133"/>
        <v>44104</v>
      </c>
      <c r="BE412" s="30">
        <f t="shared" si="134"/>
        <v>654</v>
      </c>
      <c r="BF412" s="30">
        <f t="shared" si="135"/>
        <v>109</v>
      </c>
      <c r="BG412" s="30">
        <f t="shared" si="136"/>
        <v>120</v>
      </c>
      <c r="BH412" s="30">
        <f t="shared" si="137"/>
        <v>106</v>
      </c>
      <c r="BI412" s="30">
        <f t="shared" si="138"/>
        <v>227</v>
      </c>
      <c r="BJ412" s="30">
        <f t="shared" si="139"/>
        <v>227</v>
      </c>
      <c r="BK412" s="30">
        <v>2200000</v>
      </c>
      <c r="BL412" s="30">
        <v>1400000</v>
      </c>
      <c r="BM412" s="30" t="str">
        <f t="shared" si="140"/>
        <v>yes</v>
      </c>
      <c r="BN412" s="30" t="str">
        <f t="shared" si="141"/>
        <v>yes</v>
      </c>
      <c r="BO412" s="30">
        <v>2020</v>
      </c>
      <c r="BP412" s="30">
        <v>409</v>
      </c>
      <c r="BQ412" s="30" t="str">
        <f>VLOOKUP(AQ412,Table3[#All],2,FALSE)</f>
        <v>NFI</v>
      </c>
    </row>
    <row r="413" spans="1:69" ht="28.5" customHeight="1" x14ac:dyDescent="0.25">
      <c r="A413" s="66" t="s">
        <v>168</v>
      </c>
      <c r="B413" s="66" t="s">
        <v>217</v>
      </c>
      <c r="C413" s="66" t="s">
        <v>392</v>
      </c>
      <c r="D413" s="66" t="s">
        <v>199</v>
      </c>
      <c r="E413" s="66" t="s">
        <v>540</v>
      </c>
      <c r="F413" s="66" t="s">
        <v>225</v>
      </c>
      <c r="G413" s="66" t="s">
        <v>174</v>
      </c>
      <c r="H413" s="66" t="s">
        <v>979</v>
      </c>
      <c r="I413" s="66" t="s">
        <v>979</v>
      </c>
      <c r="J413" s="66"/>
      <c r="K413" s="66" t="s">
        <v>979</v>
      </c>
      <c r="L413" s="66" t="s">
        <v>979</v>
      </c>
      <c r="M413" s="66" t="s">
        <v>58</v>
      </c>
      <c r="N413" s="66" t="s">
        <v>148</v>
      </c>
      <c r="O413" s="66" t="s">
        <v>17</v>
      </c>
      <c r="P413" s="66"/>
      <c r="Q413" s="66" t="s">
        <v>176</v>
      </c>
      <c r="R413" s="66" t="s">
        <v>166</v>
      </c>
      <c r="S413" s="66" t="s">
        <v>674</v>
      </c>
      <c r="T413" s="32">
        <v>43709</v>
      </c>
      <c r="U413" s="21">
        <v>43921</v>
      </c>
      <c r="V413" s="66">
        <v>-0.36029</v>
      </c>
      <c r="W413" s="66">
        <v>42.546261000000001</v>
      </c>
      <c r="X413" s="66" t="s">
        <v>187</v>
      </c>
      <c r="Y413" s="1">
        <v>6000</v>
      </c>
      <c r="Z413" s="1">
        <v>6000</v>
      </c>
      <c r="AA413" s="66">
        <v>1000</v>
      </c>
      <c r="AB413" s="66">
        <v>977</v>
      </c>
      <c r="AC413" s="66">
        <v>1105</v>
      </c>
      <c r="AD413" s="66">
        <v>1839</v>
      </c>
      <c r="AE413" s="66">
        <v>2080</v>
      </c>
      <c r="AF413" s="66" t="s">
        <v>193</v>
      </c>
      <c r="AG413" s="26" t="s">
        <v>979</v>
      </c>
      <c r="AH413" s="26" t="s">
        <v>202</v>
      </c>
      <c r="AI413" s="26" t="s">
        <v>202</v>
      </c>
      <c r="AJ413" s="16" t="s">
        <v>817</v>
      </c>
      <c r="AK413" s="16" t="s">
        <v>818</v>
      </c>
      <c r="AL413" s="16" t="s">
        <v>819</v>
      </c>
      <c r="AM413" s="16" t="s">
        <v>820</v>
      </c>
      <c r="AN413" s="66" t="s">
        <v>821</v>
      </c>
      <c r="AO413" s="26" t="str">
        <f t="shared" si="122"/>
        <v>ACTED</v>
      </c>
      <c r="AP413" s="26" t="str">
        <f t="shared" si="123"/>
        <v>SADO</v>
      </c>
      <c r="AQ413" s="26" t="str">
        <f t="shared" si="124"/>
        <v>NFI KITS</v>
      </c>
      <c r="AR413" s="26" t="str">
        <f t="shared" si="125"/>
        <v>OFDA</v>
      </c>
      <c r="AS413" s="64" t="str">
        <f>_xlfn.IFNA(VLOOKUP(TRIM(AF413),Lookups!$R$1:$S$14,2,0),"N/A")</f>
        <v>Protracted</v>
      </c>
      <c r="AT413" s="29" t="str">
        <f t="shared" si="126"/>
        <v>Completed</v>
      </c>
      <c r="AU413" s="65" t="str">
        <f>IF(TRIM(X413)="", "N/A",VLOOKUP(TRIM(X413),Lookups!$V$1:$W$8,2,0))</f>
        <v>PIDP</v>
      </c>
      <c r="AV413" s="26" t="str">
        <f t="shared" si="127"/>
        <v>Urban</v>
      </c>
      <c r="AW413" s="26" t="str">
        <f t="shared" si="128"/>
        <v>In-Kind</v>
      </c>
      <c r="AX413" s="55" t="str">
        <f>IF(TRIM(M413)="","N/A",VLOOKUP(TRIM(M413),Table2[#All],2,0))</f>
        <v>Lower Juba</v>
      </c>
      <c r="AY413" s="55" t="str">
        <f>IF(TRIM(N413)="","N/A",VLOOKUP(TRIM(N413),Table4[#All],2,0))</f>
        <v>Kismayo</v>
      </c>
      <c r="AZ413" s="55" t="str">
        <f t="shared" si="129"/>
        <v>N/A</v>
      </c>
      <c r="BA413" s="32">
        <f t="shared" si="130"/>
        <v>43738</v>
      </c>
      <c r="BB413" s="32">
        <f t="shared" si="131"/>
        <v>43921</v>
      </c>
      <c r="BC413" s="31">
        <f t="shared" si="132"/>
        <v>2020</v>
      </c>
      <c r="BD413" s="33">
        <f t="shared" si="133"/>
        <v>44104</v>
      </c>
      <c r="BE413" s="30">
        <f t="shared" si="134"/>
        <v>6000</v>
      </c>
      <c r="BF413" s="30">
        <f t="shared" si="135"/>
        <v>1000</v>
      </c>
      <c r="BG413" s="30">
        <f t="shared" si="136"/>
        <v>1105</v>
      </c>
      <c r="BH413" s="30">
        <f t="shared" si="137"/>
        <v>977</v>
      </c>
      <c r="BI413" s="30">
        <f t="shared" si="138"/>
        <v>2080</v>
      </c>
      <c r="BJ413" s="30">
        <f t="shared" si="139"/>
        <v>2080</v>
      </c>
      <c r="BK413" s="30">
        <v>2200000</v>
      </c>
      <c r="BL413" s="30">
        <v>1400000</v>
      </c>
      <c r="BM413" s="30" t="str">
        <f t="shared" si="140"/>
        <v>Yes</v>
      </c>
      <c r="BN413" s="30" t="str">
        <f t="shared" si="141"/>
        <v>Yes</v>
      </c>
      <c r="BO413" s="30">
        <v>2020</v>
      </c>
      <c r="BP413" s="30">
        <v>410</v>
      </c>
      <c r="BQ413" s="30" t="str">
        <f>VLOOKUP(AQ413,Table3[#All],2,FALSE)</f>
        <v>NFI</v>
      </c>
    </row>
    <row r="414" spans="1:69" ht="28.5" customHeight="1" x14ac:dyDescent="0.25">
      <c r="A414" s="66" t="s">
        <v>168</v>
      </c>
      <c r="B414" s="66" t="s">
        <v>217</v>
      </c>
      <c r="C414" s="66" t="s">
        <v>392</v>
      </c>
      <c r="D414" s="66" t="s">
        <v>184</v>
      </c>
      <c r="E414" s="66" t="s">
        <v>912</v>
      </c>
      <c r="F414" s="66" t="s">
        <v>225</v>
      </c>
      <c r="G414" s="66" t="s">
        <v>174</v>
      </c>
      <c r="H414" s="66" t="s">
        <v>979</v>
      </c>
      <c r="I414" s="66" t="s">
        <v>979</v>
      </c>
      <c r="J414" s="66"/>
      <c r="K414" s="66" t="s">
        <v>979</v>
      </c>
      <c r="L414" s="66" t="s">
        <v>979</v>
      </c>
      <c r="M414" s="66" t="s">
        <v>58</v>
      </c>
      <c r="N414" s="66" t="s">
        <v>148</v>
      </c>
      <c r="O414" s="66" t="s">
        <v>17</v>
      </c>
      <c r="P414" s="66"/>
      <c r="Q414" s="66" t="s">
        <v>176</v>
      </c>
      <c r="R414" s="66" t="s">
        <v>212</v>
      </c>
      <c r="S414" s="66" t="s">
        <v>674</v>
      </c>
      <c r="T414" s="32">
        <v>43709</v>
      </c>
      <c r="U414" s="21">
        <v>44074</v>
      </c>
      <c r="V414" s="66">
        <v>-0.36029</v>
      </c>
      <c r="W414" s="66">
        <v>42.546261000000001</v>
      </c>
      <c r="X414" s="66" t="s">
        <v>859</v>
      </c>
      <c r="Y414" s="1">
        <v>108</v>
      </c>
      <c r="Z414" s="1">
        <v>108</v>
      </c>
      <c r="AA414" s="66">
        <v>18</v>
      </c>
      <c r="AB414" s="66">
        <v>18</v>
      </c>
      <c r="AC414" s="66">
        <v>20</v>
      </c>
      <c r="AD414" s="66">
        <v>33</v>
      </c>
      <c r="AE414" s="66">
        <v>37</v>
      </c>
      <c r="AF414" s="66" t="s">
        <v>194</v>
      </c>
      <c r="AG414" s="26" t="s">
        <v>961</v>
      </c>
      <c r="AH414" s="26" t="s">
        <v>201</v>
      </c>
      <c r="AI414" s="26" t="s">
        <v>202</v>
      </c>
      <c r="AJ414" s="16" t="s">
        <v>962</v>
      </c>
      <c r="AK414" s="16" t="s">
        <v>818</v>
      </c>
      <c r="AL414" s="16" t="s">
        <v>963</v>
      </c>
      <c r="AM414" s="16" t="s">
        <v>964</v>
      </c>
      <c r="AN414" s="66" t="s">
        <v>821</v>
      </c>
      <c r="AO414" s="26" t="str">
        <f t="shared" si="122"/>
        <v>ACTED</v>
      </c>
      <c r="AP414" s="26" t="str">
        <f t="shared" si="123"/>
        <v>SADO</v>
      </c>
      <c r="AQ414" s="26" t="str">
        <f t="shared" si="124"/>
        <v>TRANSITIONAL SHELTER</v>
      </c>
      <c r="AR414" s="26" t="str">
        <f t="shared" si="125"/>
        <v>OFDA</v>
      </c>
      <c r="AS414" s="64" t="str">
        <f>_xlfn.IFNA(VLOOKUP(TRIM(AF414),Lookups!$R$1:$S$14,2,0),"N/A")</f>
        <v>Return</v>
      </c>
      <c r="AT414" s="29" t="str">
        <f t="shared" si="126"/>
        <v>Completed</v>
      </c>
      <c r="AU414" s="65" t="str">
        <f>IF(TRIM(X414)="", "N/A",VLOOKUP(TRIM(X414),Lookups!$V$1:$W$8,2,0))</f>
        <v>IRET</v>
      </c>
      <c r="AV414" s="26" t="str">
        <f t="shared" si="127"/>
        <v>Urban</v>
      </c>
      <c r="AW414" s="26" t="str">
        <f t="shared" si="128"/>
        <v>In-Kind</v>
      </c>
      <c r="AX414" s="55" t="str">
        <f>IF(TRIM(M414)="","N/A",VLOOKUP(TRIM(M414),Table2[#All],2,0))</f>
        <v>Lower Juba</v>
      </c>
      <c r="AY414" s="55" t="str">
        <f>IF(TRIM(N414)="","N/A",VLOOKUP(TRIM(N414),Table4[#All],2,0))</f>
        <v>Kismayo</v>
      </c>
      <c r="AZ414" s="55" t="str">
        <f t="shared" si="129"/>
        <v>N/A</v>
      </c>
      <c r="BA414" s="32">
        <f t="shared" si="130"/>
        <v>43738</v>
      </c>
      <c r="BB414" s="32">
        <f t="shared" si="131"/>
        <v>44074</v>
      </c>
      <c r="BC414" s="31">
        <f t="shared" si="132"/>
        <v>2020</v>
      </c>
      <c r="BD414" s="33">
        <f t="shared" si="133"/>
        <v>44104</v>
      </c>
      <c r="BE414" s="30">
        <f t="shared" si="134"/>
        <v>108</v>
      </c>
      <c r="BF414" s="30">
        <f t="shared" si="135"/>
        <v>18</v>
      </c>
      <c r="BG414" s="30">
        <f t="shared" si="136"/>
        <v>20</v>
      </c>
      <c r="BH414" s="30">
        <f t="shared" si="137"/>
        <v>18</v>
      </c>
      <c r="BI414" s="30">
        <f t="shared" si="138"/>
        <v>37</v>
      </c>
      <c r="BJ414" s="30">
        <f t="shared" si="139"/>
        <v>37</v>
      </c>
      <c r="BK414" s="30">
        <v>2200000</v>
      </c>
      <c r="BL414" s="30">
        <v>1400000</v>
      </c>
      <c r="BM414" s="30" t="str">
        <f t="shared" si="140"/>
        <v>No</v>
      </c>
      <c r="BN414" s="30" t="str">
        <f t="shared" si="141"/>
        <v>Yes</v>
      </c>
      <c r="BO414" s="30">
        <v>2020</v>
      </c>
      <c r="BP414" s="30">
        <v>411</v>
      </c>
      <c r="BQ414" s="30" t="str">
        <f>VLOOKUP(AQ414,Table3[#All],2,FALSE)</f>
        <v>SHELTER</v>
      </c>
    </row>
    <row r="415" spans="1:69" ht="28.5" customHeight="1" x14ac:dyDescent="0.25">
      <c r="A415" s="66" t="s">
        <v>168</v>
      </c>
      <c r="B415" s="66" t="s">
        <v>204</v>
      </c>
      <c r="C415" s="66" t="s">
        <v>335</v>
      </c>
      <c r="D415" s="66" t="s">
        <v>199</v>
      </c>
      <c r="E415" s="66" t="s">
        <v>856</v>
      </c>
      <c r="F415" s="66" t="s">
        <v>207</v>
      </c>
      <c r="G415" s="66" t="s">
        <v>174</v>
      </c>
      <c r="H415" s="66" t="s">
        <v>979</v>
      </c>
      <c r="I415" s="66" t="s">
        <v>979</v>
      </c>
      <c r="J415" s="66"/>
      <c r="K415" s="66" t="s">
        <v>979</v>
      </c>
      <c r="L415" s="66" t="s">
        <v>979</v>
      </c>
      <c r="M415" s="66" t="s">
        <v>51</v>
      </c>
      <c r="N415" s="66" t="s">
        <v>43</v>
      </c>
      <c r="O415" s="66" t="s">
        <v>23</v>
      </c>
      <c r="P415" s="66"/>
      <c r="Q415" s="66" t="s">
        <v>176</v>
      </c>
      <c r="R415" s="66" t="s">
        <v>166</v>
      </c>
      <c r="S415" s="66" t="s">
        <v>203</v>
      </c>
      <c r="T415" s="32">
        <v>44079</v>
      </c>
      <c r="U415" s="21">
        <v>43976</v>
      </c>
      <c r="V415" s="66">
        <v>2.0413899999999998</v>
      </c>
      <c r="W415" s="66">
        <v>45.333720999999997</v>
      </c>
      <c r="X415" s="66" t="s">
        <v>186</v>
      </c>
      <c r="Y415" s="1">
        <v>652</v>
      </c>
      <c r="Z415" s="1">
        <v>652</v>
      </c>
      <c r="AA415" s="66">
        <v>100</v>
      </c>
      <c r="AB415" s="66">
        <v>108</v>
      </c>
      <c r="AC415" s="66">
        <v>116</v>
      </c>
      <c r="AD415" s="66">
        <v>207</v>
      </c>
      <c r="AE415" s="66">
        <v>221</v>
      </c>
      <c r="AF415" s="66" t="s">
        <v>191</v>
      </c>
      <c r="AG415" s="26" t="s">
        <v>865</v>
      </c>
      <c r="AH415" s="26" t="s">
        <v>201</v>
      </c>
      <c r="AI415" s="26" t="s">
        <v>202</v>
      </c>
      <c r="AJ415" s="16" t="s">
        <v>979</v>
      </c>
      <c r="AK415" s="16" t="s">
        <v>979</v>
      </c>
      <c r="AL415" s="16" t="s">
        <v>979</v>
      </c>
      <c r="AM415" s="16" t="s">
        <v>979</v>
      </c>
      <c r="AN415" s="66" t="s">
        <v>979</v>
      </c>
      <c r="AO415" s="26" t="str">
        <f t="shared" si="122"/>
        <v>UNHCR</v>
      </c>
      <c r="AP415" s="26" t="str">
        <f t="shared" si="123"/>
        <v>SSWC</v>
      </c>
      <c r="AQ415" s="26" t="str">
        <f t="shared" si="124"/>
        <v>NFI KITS</v>
      </c>
      <c r="AR415" s="26" t="str">
        <f t="shared" si="125"/>
        <v>Unknown</v>
      </c>
      <c r="AS415" s="64" t="str">
        <f>_xlfn.IFNA(VLOOKUP(TRIM(AF415),Lookups!$R$1:$S$14,2,0),"N/A")</f>
        <v>Flood</v>
      </c>
      <c r="AT415" s="29" t="str">
        <f t="shared" si="126"/>
        <v>Completed</v>
      </c>
      <c r="AU415" s="65" t="str">
        <f>IF(TRIM(X415)="", "N/A",VLOOKUP(TRIM(X415),Lookups!$V$1:$W$8,2,0))</f>
        <v>NIDP</v>
      </c>
      <c r="AV415" s="26" t="str">
        <f t="shared" si="127"/>
        <v>Urban</v>
      </c>
      <c r="AW415" s="26" t="str">
        <f t="shared" si="128"/>
        <v>In-Kind</v>
      </c>
      <c r="AX415" s="55" t="str">
        <f>IF(TRIM(M415)="","N/A",VLOOKUP(TRIM(M415),Table2[#All],2,0))</f>
        <v>Banadir</v>
      </c>
      <c r="AY415" s="55" t="str">
        <f>IF(TRIM(N415)="","N/A",VLOOKUP(TRIM(N415),Table4[#All],2,0))</f>
        <v>Banadir</v>
      </c>
      <c r="AZ415" s="55" t="str">
        <f t="shared" si="129"/>
        <v>N/A</v>
      </c>
      <c r="BA415" s="32">
        <f t="shared" si="130"/>
        <v>44104</v>
      </c>
      <c r="BB415" s="32">
        <f t="shared" si="131"/>
        <v>43982</v>
      </c>
      <c r="BC415" s="31">
        <f t="shared" si="132"/>
        <v>2020</v>
      </c>
      <c r="BD415" s="33">
        <f t="shared" si="133"/>
        <v>44104</v>
      </c>
      <c r="BE415" s="30">
        <f t="shared" si="134"/>
        <v>652</v>
      </c>
      <c r="BF415" s="30">
        <f t="shared" si="135"/>
        <v>100</v>
      </c>
      <c r="BG415" s="30">
        <f t="shared" si="136"/>
        <v>116</v>
      </c>
      <c r="BH415" s="30">
        <f t="shared" si="137"/>
        <v>108</v>
      </c>
      <c r="BI415" s="30">
        <f t="shared" si="138"/>
        <v>221</v>
      </c>
      <c r="BJ415" s="30">
        <f t="shared" si="139"/>
        <v>221</v>
      </c>
      <c r="BK415" s="30">
        <v>2200000</v>
      </c>
      <c r="BL415" s="30">
        <v>1400000</v>
      </c>
      <c r="BM415" s="30" t="str">
        <f t="shared" si="140"/>
        <v>No</v>
      </c>
      <c r="BN415" s="30" t="str">
        <f t="shared" si="141"/>
        <v>Yes</v>
      </c>
      <c r="BO415" s="30">
        <v>2020</v>
      </c>
      <c r="BP415" s="30">
        <v>412</v>
      </c>
      <c r="BQ415" s="30" t="str">
        <f>VLOOKUP(AQ415,Table3[#All],2,FALSE)</f>
        <v>NFI</v>
      </c>
    </row>
    <row r="416" spans="1:69" ht="28.5" customHeight="1" x14ac:dyDescent="0.25">
      <c r="A416" s="66" t="s">
        <v>168</v>
      </c>
      <c r="B416" s="66" t="s">
        <v>204</v>
      </c>
      <c r="C416" s="66" t="s">
        <v>335</v>
      </c>
      <c r="D416" s="66" t="s">
        <v>199</v>
      </c>
      <c r="E416" s="66" t="s">
        <v>856</v>
      </c>
      <c r="F416" s="66" t="s">
        <v>207</v>
      </c>
      <c r="G416" s="66" t="s">
        <v>174</v>
      </c>
      <c r="H416" s="66" t="s">
        <v>979</v>
      </c>
      <c r="I416" s="66" t="s">
        <v>979</v>
      </c>
      <c r="J416" s="66"/>
      <c r="K416" s="66" t="s">
        <v>979</v>
      </c>
      <c r="L416" s="66" t="s">
        <v>979</v>
      </c>
      <c r="M416" s="66" t="s">
        <v>51</v>
      </c>
      <c r="N416" s="66" t="s">
        <v>43</v>
      </c>
      <c r="O416" s="66" t="s">
        <v>23</v>
      </c>
      <c r="P416" s="66"/>
      <c r="Q416" s="66" t="s">
        <v>176</v>
      </c>
      <c r="R416" s="66" t="s">
        <v>166</v>
      </c>
      <c r="S416" s="66" t="s">
        <v>203</v>
      </c>
      <c r="T416" s="32">
        <v>44079</v>
      </c>
      <c r="U416" s="21">
        <v>43976</v>
      </c>
      <c r="V416" s="66">
        <v>2.0413899999999998</v>
      </c>
      <c r="W416" s="66">
        <v>45.333720999999997</v>
      </c>
      <c r="X416" s="66" t="s">
        <v>186</v>
      </c>
      <c r="Y416" s="1">
        <v>669</v>
      </c>
      <c r="Z416" s="1">
        <v>669</v>
      </c>
      <c r="AA416" s="66">
        <v>100</v>
      </c>
      <c r="AB416" s="66">
        <v>111</v>
      </c>
      <c r="AC416" s="66">
        <v>119</v>
      </c>
      <c r="AD416" s="66">
        <v>213</v>
      </c>
      <c r="AE416" s="66">
        <v>227</v>
      </c>
      <c r="AF416" s="66" t="s">
        <v>191</v>
      </c>
      <c r="AG416" s="26" t="s">
        <v>865</v>
      </c>
      <c r="AH416" s="26" t="s">
        <v>201</v>
      </c>
      <c r="AI416" s="26" t="s">
        <v>202</v>
      </c>
      <c r="AJ416" s="16" t="s">
        <v>979</v>
      </c>
      <c r="AK416" s="16" t="s">
        <v>979</v>
      </c>
      <c r="AL416" s="16" t="s">
        <v>979</v>
      </c>
      <c r="AM416" s="16" t="s">
        <v>979</v>
      </c>
      <c r="AN416" s="66" t="s">
        <v>979</v>
      </c>
      <c r="AO416" s="26" t="str">
        <f t="shared" si="122"/>
        <v>UNHCR</v>
      </c>
      <c r="AP416" s="26" t="str">
        <f t="shared" si="123"/>
        <v>SSWC</v>
      </c>
      <c r="AQ416" s="26" t="str">
        <f t="shared" si="124"/>
        <v>NFI KITS</v>
      </c>
      <c r="AR416" s="26" t="str">
        <f t="shared" si="125"/>
        <v>Unknown</v>
      </c>
      <c r="AS416" s="64" t="str">
        <f>_xlfn.IFNA(VLOOKUP(TRIM(AF416),Lookups!$R$1:$S$14,2,0),"N/A")</f>
        <v>Flood</v>
      </c>
      <c r="AT416" s="29" t="str">
        <f t="shared" si="126"/>
        <v>Completed</v>
      </c>
      <c r="AU416" s="65" t="str">
        <f>IF(TRIM(X416)="", "N/A",VLOOKUP(TRIM(X416),Lookups!$V$1:$W$8,2,0))</f>
        <v>NIDP</v>
      </c>
      <c r="AV416" s="26" t="str">
        <f t="shared" si="127"/>
        <v>Urban</v>
      </c>
      <c r="AW416" s="26" t="str">
        <f t="shared" si="128"/>
        <v>In-Kind</v>
      </c>
      <c r="AX416" s="55" t="str">
        <f>IF(TRIM(M416)="","N/A",VLOOKUP(TRIM(M416),Table2[#All],2,0))</f>
        <v>Banadir</v>
      </c>
      <c r="AY416" s="55" t="str">
        <f>IF(TRIM(N416)="","N/A",VLOOKUP(TRIM(N416),Table4[#All],2,0))</f>
        <v>Banadir</v>
      </c>
      <c r="AZ416" s="55" t="str">
        <f t="shared" si="129"/>
        <v>N/A</v>
      </c>
      <c r="BA416" s="32">
        <f t="shared" si="130"/>
        <v>44104</v>
      </c>
      <c r="BB416" s="32">
        <f t="shared" si="131"/>
        <v>43982</v>
      </c>
      <c r="BC416" s="31">
        <f t="shared" si="132"/>
        <v>2020</v>
      </c>
      <c r="BD416" s="33">
        <f t="shared" si="133"/>
        <v>44104</v>
      </c>
      <c r="BE416" s="30">
        <f t="shared" si="134"/>
        <v>669</v>
      </c>
      <c r="BF416" s="30">
        <f t="shared" si="135"/>
        <v>100</v>
      </c>
      <c r="BG416" s="30">
        <f t="shared" si="136"/>
        <v>119</v>
      </c>
      <c r="BH416" s="30">
        <f t="shared" si="137"/>
        <v>111</v>
      </c>
      <c r="BI416" s="30">
        <f t="shared" si="138"/>
        <v>227</v>
      </c>
      <c r="BJ416" s="30">
        <f t="shared" si="139"/>
        <v>227</v>
      </c>
      <c r="BK416" s="30">
        <v>2200000</v>
      </c>
      <c r="BL416" s="30">
        <v>1400000</v>
      </c>
      <c r="BM416" s="30" t="str">
        <f t="shared" si="140"/>
        <v>No</v>
      </c>
      <c r="BN416" s="30" t="str">
        <f t="shared" si="141"/>
        <v>Yes</v>
      </c>
      <c r="BO416" s="30">
        <v>2020</v>
      </c>
      <c r="BP416" s="30">
        <v>413</v>
      </c>
      <c r="BQ416" s="30" t="str">
        <f>VLOOKUP(AQ416,Table3[#All],2,FALSE)</f>
        <v>NFI</v>
      </c>
    </row>
    <row r="417" spans="1:69" ht="28.5" customHeight="1" x14ac:dyDescent="0.25">
      <c r="A417" s="66" t="s">
        <v>168</v>
      </c>
      <c r="B417" s="66" t="s">
        <v>204</v>
      </c>
      <c r="C417" s="66" t="s">
        <v>335</v>
      </c>
      <c r="D417" s="66" t="s">
        <v>199</v>
      </c>
      <c r="E417" s="66" t="s">
        <v>856</v>
      </c>
      <c r="F417" s="66" t="s">
        <v>207</v>
      </c>
      <c r="G417" s="66" t="s">
        <v>174</v>
      </c>
      <c r="H417" s="66" t="s">
        <v>979</v>
      </c>
      <c r="I417" s="66" t="s">
        <v>979</v>
      </c>
      <c r="J417" s="66"/>
      <c r="K417" s="66" t="s">
        <v>979</v>
      </c>
      <c r="L417" s="66" t="s">
        <v>979</v>
      </c>
      <c r="M417" s="66" t="s">
        <v>51</v>
      </c>
      <c r="N417" s="66" t="s">
        <v>43</v>
      </c>
      <c r="O417" s="66" t="s">
        <v>23</v>
      </c>
      <c r="P417" s="66"/>
      <c r="Q417" s="66" t="s">
        <v>176</v>
      </c>
      <c r="R417" s="66" t="s">
        <v>166</v>
      </c>
      <c r="S417" s="66" t="s">
        <v>203</v>
      </c>
      <c r="T417" s="32">
        <v>44079</v>
      </c>
      <c r="U417" s="21">
        <v>43976</v>
      </c>
      <c r="V417" s="66">
        <v>2.0413899999999998</v>
      </c>
      <c r="W417" s="66">
        <v>45.333720999999997</v>
      </c>
      <c r="X417" s="66" t="s">
        <v>186</v>
      </c>
      <c r="Y417" s="1">
        <v>726</v>
      </c>
      <c r="Z417" s="1">
        <v>726</v>
      </c>
      <c r="AA417" s="66">
        <v>100</v>
      </c>
      <c r="AB417" s="66">
        <v>121</v>
      </c>
      <c r="AC417" s="66">
        <v>129</v>
      </c>
      <c r="AD417" s="66">
        <v>231</v>
      </c>
      <c r="AE417" s="66">
        <v>246</v>
      </c>
      <c r="AF417" s="66" t="s">
        <v>191</v>
      </c>
      <c r="AG417" s="26" t="s">
        <v>865</v>
      </c>
      <c r="AH417" s="26" t="s">
        <v>201</v>
      </c>
      <c r="AI417" s="26" t="s">
        <v>202</v>
      </c>
      <c r="AJ417" s="16" t="s">
        <v>979</v>
      </c>
      <c r="AK417" s="16" t="s">
        <v>979</v>
      </c>
      <c r="AL417" s="16" t="s">
        <v>979</v>
      </c>
      <c r="AM417" s="16" t="s">
        <v>979</v>
      </c>
      <c r="AN417" s="66" t="s">
        <v>979</v>
      </c>
      <c r="AO417" s="26" t="str">
        <f t="shared" si="122"/>
        <v>UNHCR</v>
      </c>
      <c r="AP417" s="26" t="str">
        <f t="shared" si="123"/>
        <v>SSWC</v>
      </c>
      <c r="AQ417" s="26" t="str">
        <f t="shared" si="124"/>
        <v>NFI KITS</v>
      </c>
      <c r="AR417" s="26" t="str">
        <f t="shared" si="125"/>
        <v>Unknown</v>
      </c>
      <c r="AS417" s="64" t="str">
        <f>_xlfn.IFNA(VLOOKUP(TRIM(AF417),Lookups!$R$1:$S$14,2,0),"N/A")</f>
        <v>Flood</v>
      </c>
      <c r="AT417" s="29" t="str">
        <f t="shared" si="126"/>
        <v>Completed</v>
      </c>
      <c r="AU417" s="65" t="str">
        <f>IF(TRIM(X417)="", "N/A",VLOOKUP(TRIM(X417),Lookups!$V$1:$W$8,2,0))</f>
        <v>NIDP</v>
      </c>
      <c r="AV417" s="26" t="str">
        <f t="shared" si="127"/>
        <v>Urban</v>
      </c>
      <c r="AW417" s="26" t="str">
        <f t="shared" si="128"/>
        <v>In-Kind</v>
      </c>
      <c r="AX417" s="55" t="str">
        <f>IF(TRIM(M417)="","N/A",VLOOKUP(TRIM(M417),Table2[#All],2,0))</f>
        <v>Banadir</v>
      </c>
      <c r="AY417" s="55" t="str">
        <f>IF(TRIM(N417)="","N/A",VLOOKUP(TRIM(N417),Table4[#All],2,0))</f>
        <v>Banadir</v>
      </c>
      <c r="AZ417" s="55" t="str">
        <f t="shared" si="129"/>
        <v>N/A</v>
      </c>
      <c r="BA417" s="32">
        <f t="shared" si="130"/>
        <v>44104</v>
      </c>
      <c r="BB417" s="32">
        <f t="shared" si="131"/>
        <v>43982</v>
      </c>
      <c r="BC417" s="31">
        <f t="shared" si="132"/>
        <v>2020</v>
      </c>
      <c r="BD417" s="33">
        <f t="shared" si="133"/>
        <v>44104</v>
      </c>
      <c r="BE417" s="30">
        <f t="shared" si="134"/>
        <v>726</v>
      </c>
      <c r="BF417" s="30">
        <f t="shared" si="135"/>
        <v>100</v>
      </c>
      <c r="BG417" s="30">
        <f t="shared" si="136"/>
        <v>129</v>
      </c>
      <c r="BH417" s="30">
        <f t="shared" si="137"/>
        <v>121</v>
      </c>
      <c r="BI417" s="30">
        <f t="shared" si="138"/>
        <v>246</v>
      </c>
      <c r="BJ417" s="30">
        <f t="shared" si="139"/>
        <v>246</v>
      </c>
      <c r="BK417" s="30">
        <v>2200000</v>
      </c>
      <c r="BL417" s="30">
        <v>1400000</v>
      </c>
      <c r="BM417" s="30" t="str">
        <f t="shared" si="140"/>
        <v>No</v>
      </c>
      <c r="BN417" s="30" t="str">
        <f t="shared" si="141"/>
        <v>Yes</v>
      </c>
      <c r="BO417" s="30">
        <v>2020</v>
      </c>
      <c r="BP417" s="30">
        <v>414</v>
      </c>
      <c r="BQ417" s="30" t="str">
        <f>VLOOKUP(AQ417,Table3[#All],2,FALSE)</f>
        <v>NFI</v>
      </c>
    </row>
    <row r="418" spans="1:69" ht="28.5" customHeight="1" x14ac:dyDescent="0.25">
      <c r="A418" s="66" t="s">
        <v>168</v>
      </c>
      <c r="B418" s="66" t="s">
        <v>204</v>
      </c>
      <c r="C418" s="66" t="s">
        <v>335</v>
      </c>
      <c r="D418" s="66" t="s">
        <v>199</v>
      </c>
      <c r="E418" s="66" t="s">
        <v>856</v>
      </c>
      <c r="F418" s="66" t="s">
        <v>207</v>
      </c>
      <c r="G418" s="66" t="s">
        <v>174</v>
      </c>
      <c r="H418" s="66" t="s">
        <v>979</v>
      </c>
      <c r="I418" s="66" t="s">
        <v>979</v>
      </c>
      <c r="J418" s="66"/>
      <c r="K418" s="66" t="s">
        <v>979</v>
      </c>
      <c r="L418" s="66" t="s">
        <v>979</v>
      </c>
      <c r="M418" s="66" t="s">
        <v>51</v>
      </c>
      <c r="N418" s="66" t="s">
        <v>43</v>
      </c>
      <c r="O418" s="66" t="s">
        <v>23</v>
      </c>
      <c r="P418" s="66"/>
      <c r="Q418" s="66" t="s">
        <v>176</v>
      </c>
      <c r="R418" s="66" t="s">
        <v>166</v>
      </c>
      <c r="S418" s="66" t="s">
        <v>203</v>
      </c>
      <c r="T418" s="32">
        <v>44079</v>
      </c>
      <c r="U418" s="21">
        <v>43976</v>
      </c>
      <c r="V418" s="66">
        <v>2.0413899999999998</v>
      </c>
      <c r="W418" s="66">
        <v>45.333720999999997</v>
      </c>
      <c r="X418" s="66" t="s">
        <v>186</v>
      </c>
      <c r="Y418" s="1">
        <v>745</v>
      </c>
      <c r="Z418" s="1">
        <v>745</v>
      </c>
      <c r="AA418" s="66">
        <v>100</v>
      </c>
      <c r="AB418" s="66">
        <v>124</v>
      </c>
      <c r="AC418" s="66">
        <v>132</v>
      </c>
      <c r="AD418" s="66">
        <v>237</v>
      </c>
      <c r="AE418" s="66">
        <v>252</v>
      </c>
      <c r="AF418" s="66" t="s">
        <v>191</v>
      </c>
      <c r="AG418" s="26" t="s">
        <v>865</v>
      </c>
      <c r="AH418" s="26" t="s">
        <v>201</v>
      </c>
      <c r="AI418" s="26" t="s">
        <v>202</v>
      </c>
      <c r="AJ418" s="16" t="s">
        <v>979</v>
      </c>
      <c r="AK418" s="16" t="s">
        <v>979</v>
      </c>
      <c r="AL418" s="16" t="s">
        <v>979</v>
      </c>
      <c r="AM418" s="16" t="s">
        <v>979</v>
      </c>
      <c r="AN418" s="66" t="s">
        <v>979</v>
      </c>
      <c r="AO418" s="26" t="str">
        <f t="shared" si="122"/>
        <v>UNHCR</v>
      </c>
      <c r="AP418" s="26" t="str">
        <f t="shared" si="123"/>
        <v>SSWC</v>
      </c>
      <c r="AQ418" s="26" t="str">
        <f t="shared" si="124"/>
        <v>NFI KITS</v>
      </c>
      <c r="AR418" s="26" t="str">
        <f t="shared" si="125"/>
        <v>Unknown</v>
      </c>
      <c r="AS418" s="64" t="str">
        <f>_xlfn.IFNA(VLOOKUP(TRIM(AF418),Lookups!$R$1:$S$14,2,0),"N/A")</f>
        <v>Flood</v>
      </c>
      <c r="AT418" s="29" t="str">
        <f t="shared" si="126"/>
        <v>Completed</v>
      </c>
      <c r="AU418" s="65" t="str">
        <f>IF(TRIM(X418)="", "N/A",VLOOKUP(TRIM(X418),Lookups!$V$1:$W$8,2,0))</f>
        <v>NIDP</v>
      </c>
      <c r="AV418" s="26" t="str">
        <f t="shared" si="127"/>
        <v>Urban</v>
      </c>
      <c r="AW418" s="26" t="str">
        <f t="shared" si="128"/>
        <v>In-Kind</v>
      </c>
      <c r="AX418" s="55" t="str">
        <f>IF(TRIM(M418)="","N/A",VLOOKUP(TRIM(M418),Table2[#All],2,0))</f>
        <v>Banadir</v>
      </c>
      <c r="AY418" s="55" t="str">
        <f>IF(TRIM(N418)="","N/A",VLOOKUP(TRIM(N418),Table4[#All],2,0))</f>
        <v>Banadir</v>
      </c>
      <c r="AZ418" s="55" t="str">
        <f t="shared" si="129"/>
        <v>N/A</v>
      </c>
      <c r="BA418" s="32">
        <f t="shared" si="130"/>
        <v>44104</v>
      </c>
      <c r="BB418" s="32">
        <f t="shared" si="131"/>
        <v>43982</v>
      </c>
      <c r="BC418" s="31">
        <f t="shared" si="132"/>
        <v>2020</v>
      </c>
      <c r="BD418" s="33">
        <f t="shared" si="133"/>
        <v>44104</v>
      </c>
      <c r="BE418" s="30">
        <f t="shared" si="134"/>
        <v>745</v>
      </c>
      <c r="BF418" s="30">
        <f t="shared" si="135"/>
        <v>100</v>
      </c>
      <c r="BG418" s="30">
        <f t="shared" si="136"/>
        <v>132</v>
      </c>
      <c r="BH418" s="30">
        <f t="shared" si="137"/>
        <v>124</v>
      </c>
      <c r="BI418" s="30">
        <f t="shared" si="138"/>
        <v>252</v>
      </c>
      <c r="BJ418" s="30">
        <f t="shared" si="139"/>
        <v>252</v>
      </c>
      <c r="BK418" s="30">
        <v>2200000</v>
      </c>
      <c r="BL418" s="30">
        <v>1400000</v>
      </c>
      <c r="BM418" s="30" t="str">
        <f t="shared" si="140"/>
        <v>No</v>
      </c>
      <c r="BN418" s="30" t="str">
        <f t="shared" si="141"/>
        <v>Yes</v>
      </c>
      <c r="BO418" s="30">
        <v>2020</v>
      </c>
      <c r="BP418" s="30">
        <v>415</v>
      </c>
      <c r="BQ418" s="30" t="str">
        <f>VLOOKUP(AQ418,Table3[#All],2,FALSE)</f>
        <v>NFI</v>
      </c>
    </row>
    <row r="419" spans="1:69" ht="28.5" customHeight="1" x14ac:dyDescent="0.25">
      <c r="A419" s="66" t="s">
        <v>168</v>
      </c>
      <c r="B419" s="66" t="s">
        <v>204</v>
      </c>
      <c r="C419" s="66" t="s">
        <v>335</v>
      </c>
      <c r="D419" s="66" t="s">
        <v>199</v>
      </c>
      <c r="E419" s="66" t="s">
        <v>856</v>
      </c>
      <c r="F419" s="66" t="s">
        <v>207</v>
      </c>
      <c r="G419" s="66" t="s">
        <v>174</v>
      </c>
      <c r="H419" s="66" t="s">
        <v>979</v>
      </c>
      <c r="I419" s="66" t="s">
        <v>979</v>
      </c>
      <c r="J419" s="66"/>
      <c r="K419" s="66" t="s">
        <v>979</v>
      </c>
      <c r="L419" s="66" t="s">
        <v>979</v>
      </c>
      <c r="M419" s="66" t="s">
        <v>51</v>
      </c>
      <c r="N419" s="66" t="s">
        <v>43</v>
      </c>
      <c r="O419" s="66" t="s">
        <v>23</v>
      </c>
      <c r="P419" s="66"/>
      <c r="Q419" s="66" t="s">
        <v>176</v>
      </c>
      <c r="R419" s="66" t="s">
        <v>166</v>
      </c>
      <c r="S419" s="66" t="s">
        <v>203</v>
      </c>
      <c r="T419" s="32">
        <v>44079</v>
      </c>
      <c r="U419" s="21">
        <v>43976</v>
      </c>
      <c r="V419" s="66">
        <v>2.0413899999999998</v>
      </c>
      <c r="W419" s="66">
        <v>45.333720999999997</v>
      </c>
      <c r="X419" s="66" t="s">
        <v>186</v>
      </c>
      <c r="Y419" s="1">
        <v>457</v>
      </c>
      <c r="Z419" s="1">
        <v>457</v>
      </c>
      <c r="AA419" s="66">
        <v>71</v>
      </c>
      <c r="AB419" s="66">
        <v>76</v>
      </c>
      <c r="AC419" s="66">
        <v>81</v>
      </c>
      <c r="AD419" s="66">
        <v>145</v>
      </c>
      <c r="AE419" s="66">
        <v>155</v>
      </c>
      <c r="AF419" s="66" t="s">
        <v>191</v>
      </c>
      <c r="AG419" s="26" t="s">
        <v>865</v>
      </c>
      <c r="AH419" s="26" t="s">
        <v>201</v>
      </c>
      <c r="AI419" s="26" t="s">
        <v>202</v>
      </c>
      <c r="AJ419" s="16" t="s">
        <v>979</v>
      </c>
      <c r="AK419" s="16" t="s">
        <v>979</v>
      </c>
      <c r="AL419" s="16" t="s">
        <v>979</v>
      </c>
      <c r="AM419" s="16" t="s">
        <v>979</v>
      </c>
      <c r="AN419" s="66" t="s">
        <v>979</v>
      </c>
      <c r="AO419" s="26" t="str">
        <f t="shared" si="122"/>
        <v>UNHCR</v>
      </c>
      <c r="AP419" s="26" t="str">
        <f t="shared" si="123"/>
        <v>SSWC</v>
      </c>
      <c r="AQ419" s="26" t="str">
        <f t="shared" si="124"/>
        <v>NFI KITS</v>
      </c>
      <c r="AR419" s="26" t="str">
        <f t="shared" si="125"/>
        <v>Unknown</v>
      </c>
      <c r="AS419" s="64" t="str">
        <f>_xlfn.IFNA(VLOOKUP(TRIM(AF419),Lookups!$R$1:$S$14,2,0),"N/A")</f>
        <v>Flood</v>
      </c>
      <c r="AT419" s="29" t="str">
        <f t="shared" si="126"/>
        <v>Completed</v>
      </c>
      <c r="AU419" s="65" t="str">
        <f>IF(TRIM(X419)="", "N/A",VLOOKUP(TRIM(X419),Lookups!$V$1:$W$8,2,0))</f>
        <v>NIDP</v>
      </c>
      <c r="AV419" s="26" t="str">
        <f t="shared" si="127"/>
        <v>Urban</v>
      </c>
      <c r="AW419" s="26" t="str">
        <f t="shared" si="128"/>
        <v>In-Kind</v>
      </c>
      <c r="AX419" s="55" t="str">
        <f>IF(TRIM(M419)="","N/A",VLOOKUP(TRIM(M419),Table2[#All],2,0))</f>
        <v>Banadir</v>
      </c>
      <c r="AY419" s="55" t="str">
        <f>IF(TRIM(N419)="","N/A",VLOOKUP(TRIM(N419),Table4[#All],2,0))</f>
        <v>Banadir</v>
      </c>
      <c r="AZ419" s="55" t="str">
        <f t="shared" si="129"/>
        <v>N/A</v>
      </c>
      <c r="BA419" s="32">
        <f t="shared" si="130"/>
        <v>44104</v>
      </c>
      <c r="BB419" s="32">
        <f t="shared" si="131"/>
        <v>43982</v>
      </c>
      <c r="BC419" s="31">
        <f t="shared" si="132"/>
        <v>2020</v>
      </c>
      <c r="BD419" s="33">
        <f t="shared" si="133"/>
        <v>44104</v>
      </c>
      <c r="BE419" s="30">
        <f t="shared" si="134"/>
        <v>457</v>
      </c>
      <c r="BF419" s="30">
        <f t="shared" si="135"/>
        <v>71</v>
      </c>
      <c r="BG419" s="30">
        <f t="shared" si="136"/>
        <v>81</v>
      </c>
      <c r="BH419" s="30">
        <f t="shared" si="137"/>
        <v>76</v>
      </c>
      <c r="BI419" s="30">
        <f t="shared" si="138"/>
        <v>155</v>
      </c>
      <c r="BJ419" s="30">
        <f t="shared" si="139"/>
        <v>155</v>
      </c>
      <c r="BK419" s="30">
        <v>2200000</v>
      </c>
      <c r="BL419" s="30">
        <v>1400000</v>
      </c>
      <c r="BM419" s="30" t="str">
        <f t="shared" si="140"/>
        <v>No</v>
      </c>
      <c r="BN419" s="30" t="str">
        <f t="shared" si="141"/>
        <v>Yes</v>
      </c>
      <c r="BO419" s="30">
        <v>2020</v>
      </c>
      <c r="BP419" s="30">
        <v>416</v>
      </c>
      <c r="BQ419" s="30" t="str">
        <f>VLOOKUP(AQ419,Table3[#All],2,FALSE)</f>
        <v>NFI</v>
      </c>
    </row>
    <row r="420" spans="1:69" ht="28.5" customHeight="1" x14ac:dyDescent="0.25">
      <c r="A420" s="66" t="s">
        <v>168</v>
      </c>
      <c r="B420" s="66" t="s">
        <v>204</v>
      </c>
      <c r="C420" s="66" t="s">
        <v>335</v>
      </c>
      <c r="D420" s="66" t="s">
        <v>199</v>
      </c>
      <c r="E420" s="66" t="s">
        <v>856</v>
      </c>
      <c r="F420" s="66" t="s">
        <v>207</v>
      </c>
      <c r="G420" s="66" t="s">
        <v>174</v>
      </c>
      <c r="H420" s="66" t="s">
        <v>979</v>
      </c>
      <c r="I420" s="66" t="s">
        <v>979</v>
      </c>
      <c r="J420" s="66"/>
      <c r="K420" s="66" t="s">
        <v>979</v>
      </c>
      <c r="L420" s="66" t="s">
        <v>979</v>
      </c>
      <c r="M420" s="66" t="s">
        <v>51</v>
      </c>
      <c r="N420" s="66" t="s">
        <v>43</v>
      </c>
      <c r="O420" s="66" t="s">
        <v>23</v>
      </c>
      <c r="P420" s="66"/>
      <c r="Q420" s="66" t="s">
        <v>176</v>
      </c>
      <c r="R420" s="66" t="s">
        <v>166</v>
      </c>
      <c r="S420" s="66" t="s">
        <v>203</v>
      </c>
      <c r="T420" s="32">
        <v>44079</v>
      </c>
      <c r="U420" s="21">
        <v>43976</v>
      </c>
      <c r="V420" s="66">
        <v>2.0413899999999998</v>
      </c>
      <c r="W420" s="66">
        <v>45.333720999999997</v>
      </c>
      <c r="X420" s="66" t="s">
        <v>186</v>
      </c>
      <c r="Y420" s="1">
        <v>655</v>
      </c>
      <c r="Z420" s="1">
        <v>655</v>
      </c>
      <c r="AA420" s="66">
        <v>100</v>
      </c>
      <c r="AB420" s="66">
        <v>109</v>
      </c>
      <c r="AC420" s="66">
        <v>116</v>
      </c>
      <c r="AD420" s="66">
        <v>208</v>
      </c>
      <c r="AE420" s="66">
        <v>222</v>
      </c>
      <c r="AF420" s="66" t="s">
        <v>191</v>
      </c>
      <c r="AG420" s="26" t="s">
        <v>865</v>
      </c>
      <c r="AH420" s="26" t="s">
        <v>201</v>
      </c>
      <c r="AI420" s="26" t="s">
        <v>202</v>
      </c>
      <c r="AJ420" s="16" t="s">
        <v>979</v>
      </c>
      <c r="AK420" s="16" t="s">
        <v>979</v>
      </c>
      <c r="AL420" s="16" t="s">
        <v>979</v>
      </c>
      <c r="AM420" s="16" t="s">
        <v>979</v>
      </c>
      <c r="AN420" s="66" t="s">
        <v>979</v>
      </c>
      <c r="AO420" s="26" t="str">
        <f t="shared" si="122"/>
        <v>UNHCR</v>
      </c>
      <c r="AP420" s="26" t="str">
        <f t="shared" si="123"/>
        <v>SSWC</v>
      </c>
      <c r="AQ420" s="26" t="str">
        <f t="shared" si="124"/>
        <v>NFI KITS</v>
      </c>
      <c r="AR420" s="26" t="str">
        <f t="shared" si="125"/>
        <v>Unknown</v>
      </c>
      <c r="AS420" s="64" t="str">
        <f>_xlfn.IFNA(VLOOKUP(TRIM(AF420),Lookups!$R$1:$S$14,2,0),"N/A")</f>
        <v>Flood</v>
      </c>
      <c r="AT420" s="29" t="str">
        <f t="shared" si="126"/>
        <v>Completed</v>
      </c>
      <c r="AU420" s="65" t="str">
        <f>IF(TRIM(X420)="", "N/A",VLOOKUP(TRIM(X420),Lookups!$V$1:$W$8,2,0))</f>
        <v>NIDP</v>
      </c>
      <c r="AV420" s="26" t="str">
        <f t="shared" si="127"/>
        <v>Urban</v>
      </c>
      <c r="AW420" s="26" t="str">
        <f t="shared" si="128"/>
        <v>In-Kind</v>
      </c>
      <c r="AX420" s="55" t="str">
        <f>IF(TRIM(M420)="","N/A",VLOOKUP(TRIM(M420),Table2[#All],2,0))</f>
        <v>Banadir</v>
      </c>
      <c r="AY420" s="55" t="str">
        <f>IF(TRIM(N420)="","N/A",VLOOKUP(TRIM(N420),Table4[#All],2,0))</f>
        <v>Banadir</v>
      </c>
      <c r="AZ420" s="55" t="str">
        <f t="shared" si="129"/>
        <v>N/A</v>
      </c>
      <c r="BA420" s="32">
        <f t="shared" si="130"/>
        <v>44104</v>
      </c>
      <c r="BB420" s="32">
        <f t="shared" si="131"/>
        <v>43982</v>
      </c>
      <c r="BC420" s="31">
        <f t="shared" si="132"/>
        <v>2020</v>
      </c>
      <c r="BD420" s="33">
        <f t="shared" si="133"/>
        <v>44104</v>
      </c>
      <c r="BE420" s="30">
        <f t="shared" si="134"/>
        <v>655</v>
      </c>
      <c r="BF420" s="30">
        <f t="shared" si="135"/>
        <v>100</v>
      </c>
      <c r="BG420" s="30">
        <f t="shared" si="136"/>
        <v>116</v>
      </c>
      <c r="BH420" s="30">
        <f t="shared" si="137"/>
        <v>109</v>
      </c>
      <c r="BI420" s="30">
        <f t="shared" si="138"/>
        <v>222</v>
      </c>
      <c r="BJ420" s="30">
        <f t="shared" si="139"/>
        <v>222</v>
      </c>
      <c r="BK420" s="30">
        <v>2200000</v>
      </c>
      <c r="BL420" s="30">
        <v>1400000</v>
      </c>
      <c r="BM420" s="30" t="str">
        <f t="shared" si="140"/>
        <v>No</v>
      </c>
      <c r="BN420" s="30" t="str">
        <f t="shared" si="141"/>
        <v>Yes</v>
      </c>
      <c r="BO420" s="30">
        <v>2020</v>
      </c>
      <c r="BP420" s="30">
        <v>417</v>
      </c>
      <c r="BQ420" s="30" t="str">
        <f>VLOOKUP(AQ420,Table3[#All],2,FALSE)</f>
        <v>NFI</v>
      </c>
    </row>
    <row r="421" spans="1:69" ht="28.5" customHeight="1" x14ac:dyDescent="0.25">
      <c r="A421" s="66" t="s">
        <v>168</v>
      </c>
      <c r="B421" s="66" t="s">
        <v>204</v>
      </c>
      <c r="C421" s="66" t="s">
        <v>335</v>
      </c>
      <c r="D421" s="66" t="s">
        <v>199</v>
      </c>
      <c r="E421" s="66" t="s">
        <v>856</v>
      </c>
      <c r="F421" s="66" t="s">
        <v>207</v>
      </c>
      <c r="G421" s="66" t="s">
        <v>174</v>
      </c>
      <c r="H421" s="66" t="s">
        <v>979</v>
      </c>
      <c r="I421" s="66" t="s">
        <v>979</v>
      </c>
      <c r="J421" s="66"/>
      <c r="K421" s="66" t="s">
        <v>979</v>
      </c>
      <c r="L421" s="66" t="s">
        <v>979</v>
      </c>
      <c r="M421" s="66" t="s">
        <v>51</v>
      </c>
      <c r="N421" s="66" t="s">
        <v>43</v>
      </c>
      <c r="O421" s="66" t="s">
        <v>23</v>
      </c>
      <c r="P421" s="66"/>
      <c r="Q421" s="66" t="s">
        <v>176</v>
      </c>
      <c r="R421" s="66" t="s">
        <v>166</v>
      </c>
      <c r="S421" s="66" t="s">
        <v>203</v>
      </c>
      <c r="T421" s="32">
        <v>44079</v>
      </c>
      <c r="U421" s="21">
        <v>43976</v>
      </c>
      <c r="V421" s="66">
        <v>2.0413899999999998</v>
      </c>
      <c r="W421" s="66">
        <v>45.333720999999997</v>
      </c>
      <c r="X421" s="66" t="s">
        <v>186</v>
      </c>
      <c r="Y421" s="1">
        <v>710</v>
      </c>
      <c r="Z421" s="1">
        <v>710</v>
      </c>
      <c r="AA421" s="66">
        <v>100</v>
      </c>
      <c r="AB421" s="66">
        <v>118</v>
      </c>
      <c r="AC421" s="66">
        <v>126</v>
      </c>
      <c r="AD421" s="66">
        <v>226</v>
      </c>
      <c r="AE421" s="66">
        <v>241</v>
      </c>
      <c r="AF421" s="66" t="s">
        <v>191</v>
      </c>
      <c r="AG421" s="26" t="s">
        <v>865</v>
      </c>
      <c r="AH421" s="26" t="s">
        <v>201</v>
      </c>
      <c r="AI421" s="26" t="s">
        <v>202</v>
      </c>
      <c r="AJ421" s="16" t="s">
        <v>979</v>
      </c>
      <c r="AK421" s="16" t="s">
        <v>979</v>
      </c>
      <c r="AL421" s="16" t="s">
        <v>979</v>
      </c>
      <c r="AM421" s="16" t="s">
        <v>979</v>
      </c>
      <c r="AN421" s="66" t="s">
        <v>979</v>
      </c>
      <c r="AO421" s="26" t="str">
        <f t="shared" si="122"/>
        <v>UNHCR</v>
      </c>
      <c r="AP421" s="26" t="str">
        <f t="shared" si="123"/>
        <v>SSWC</v>
      </c>
      <c r="AQ421" s="26" t="str">
        <f t="shared" si="124"/>
        <v>NFI KITS</v>
      </c>
      <c r="AR421" s="26" t="str">
        <f t="shared" si="125"/>
        <v>Unknown</v>
      </c>
      <c r="AS421" s="64" t="str">
        <f>_xlfn.IFNA(VLOOKUP(TRIM(AF421),Lookups!$R$1:$S$14,2,0),"N/A")</f>
        <v>Flood</v>
      </c>
      <c r="AT421" s="29" t="str">
        <f t="shared" si="126"/>
        <v>Completed</v>
      </c>
      <c r="AU421" s="65" t="str">
        <f>IF(TRIM(X421)="", "N/A",VLOOKUP(TRIM(X421),Lookups!$V$1:$W$8,2,0))</f>
        <v>NIDP</v>
      </c>
      <c r="AV421" s="26" t="str">
        <f t="shared" si="127"/>
        <v>Urban</v>
      </c>
      <c r="AW421" s="26" t="str">
        <f t="shared" si="128"/>
        <v>In-Kind</v>
      </c>
      <c r="AX421" s="55" t="str">
        <f>IF(TRIM(M421)="","N/A",VLOOKUP(TRIM(M421),Table2[#All],2,0))</f>
        <v>Banadir</v>
      </c>
      <c r="AY421" s="55" t="str">
        <f>IF(TRIM(N421)="","N/A",VLOOKUP(TRIM(N421),Table4[#All],2,0))</f>
        <v>Banadir</v>
      </c>
      <c r="AZ421" s="55" t="str">
        <f t="shared" si="129"/>
        <v>N/A</v>
      </c>
      <c r="BA421" s="32">
        <f t="shared" si="130"/>
        <v>44104</v>
      </c>
      <c r="BB421" s="32">
        <f t="shared" si="131"/>
        <v>43982</v>
      </c>
      <c r="BC421" s="31">
        <f t="shared" si="132"/>
        <v>2020</v>
      </c>
      <c r="BD421" s="33">
        <f t="shared" si="133"/>
        <v>44104</v>
      </c>
      <c r="BE421" s="30">
        <f t="shared" si="134"/>
        <v>710</v>
      </c>
      <c r="BF421" s="30">
        <f t="shared" si="135"/>
        <v>100</v>
      </c>
      <c r="BG421" s="30">
        <f t="shared" si="136"/>
        <v>126</v>
      </c>
      <c r="BH421" s="30">
        <f t="shared" si="137"/>
        <v>118</v>
      </c>
      <c r="BI421" s="30">
        <f t="shared" si="138"/>
        <v>241</v>
      </c>
      <c r="BJ421" s="30">
        <f t="shared" si="139"/>
        <v>241</v>
      </c>
      <c r="BK421" s="30">
        <v>2200000</v>
      </c>
      <c r="BL421" s="30">
        <v>1400000</v>
      </c>
      <c r="BM421" s="30" t="str">
        <f t="shared" si="140"/>
        <v>No</v>
      </c>
      <c r="BN421" s="30" t="str">
        <f t="shared" si="141"/>
        <v>Yes</v>
      </c>
      <c r="BO421" s="30">
        <v>2020</v>
      </c>
      <c r="BP421" s="30">
        <v>418</v>
      </c>
      <c r="BQ421" s="30" t="str">
        <f>VLOOKUP(AQ421,Table3[#All],2,FALSE)</f>
        <v>NFI</v>
      </c>
    </row>
    <row r="422" spans="1:69" ht="28.5" customHeight="1" x14ac:dyDescent="0.25">
      <c r="A422" s="66" t="s">
        <v>168</v>
      </c>
      <c r="B422" s="66" t="s">
        <v>204</v>
      </c>
      <c r="C422" s="66" t="s">
        <v>335</v>
      </c>
      <c r="D422" s="66" t="s">
        <v>199</v>
      </c>
      <c r="E422" s="66" t="s">
        <v>856</v>
      </c>
      <c r="F422" s="66" t="s">
        <v>207</v>
      </c>
      <c r="G422" s="66" t="s">
        <v>174</v>
      </c>
      <c r="H422" s="66" t="s">
        <v>979</v>
      </c>
      <c r="I422" s="66" t="s">
        <v>979</v>
      </c>
      <c r="J422" s="66"/>
      <c r="K422" s="66" t="s">
        <v>979</v>
      </c>
      <c r="L422" s="66" t="s">
        <v>979</v>
      </c>
      <c r="M422" s="66" t="s">
        <v>51</v>
      </c>
      <c r="N422" s="66" t="s">
        <v>43</v>
      </c>
      <c r="O422" s="66" t="s">
        <v>23</v>
      </c>
      <c r="P422" s="66"/>
      <c r="Q422" s="66" t="s">
        <v>176</v>
      </c>
      <c r="R422" s="66" t="s">
        <v>166</v>
      </c>
      <c r="S422" s="66" t="s">
        <v>203</v>
      </c>
      <c r="T422" s="32">
        <v>44079</v>
      </c>
      <c r="U422" s="21">
        <v>43976</v>
      </c>
      <c r="V422" s="66">
        <v>2.0413899999999998</v>
      </c>
      <c r="W422" s="66">
        <v>45.333720999999997</v>
      </c>
      <c r="X422" s="66" t="s">
        <v>186</v>
      </c>
      <c r="Y422" s="1">
        <v>569</v>
      </c>
      <c r="Z422" s="1">
        <v>569</v>
      </c>
      <c r="AA422" s="66">
        <v>79</v>
      </c>
      <c r="AB422" s="66">
        <v>95</v>
      </c>
      <c r="AC422" s="66">
        <v>101</v>
      </c>
      <c r="AD422" s="66">
        <v>181</v>
      </c>
      <c r="AE422" s="66">
        <v>193</v>
      </c>
      <c r="AF422" s="66" t="s">
        <v>191</v>
      </c>
      <c r="AG422" s="26" t="s">
        <v>865</v>
      </c>
      <c r="AH422" s="26" t="s">
        <v>201</v>
      </c>
      <c r="AI422" s="26" t="s">
        <v>202</v>
      </c>
      <c r="AJ422" s="16" t="s">
        <v>979</v>
      </c>
      <c r="AK422" s="16" t="s">
        <v>979</v>
      </c>
      <c r="AL422" s="16" t="s">
        <v>979</v>
      </c>
      <c r="AM422" s="16" t="s">
        <v>979</v>
      </c>
      <c r="AN422" s="66" t="s">
        <v>979</v>
      </c>
      <c r="AO422" s="26" t="str">
        <f t="shared" si="122"/>
        <v>UNHCR</v>
      </c>
      <c r="AP422" s="26" t="str">
        <f t="shared" si="123"/>
        <v>SSWC</v>
      </c>
      <c r="AQ422" s="26" t="str">
        <f t="shared" si="124"/>
        <v>NFI KITS</v>
      </c>
      <c r="AR422" s="26" t="str">
        <f t="shared" si="125"/>
        <v>Unknown</v>
      </c>
      <c r="AS422" s="64" t="str">
        <f>_xlfn.IFNA(VLOOKUP(TRIM(AF422),Lookups!$R$1:$S$14,2,0),"N/A")</f>
        <v>Flood</v>
      </c>
      <c r="AT422" s="29" t="str">
        <f t="shared" si="126"/>
        <v>Completed</v>
      </c>
      <c r="AU422" s="65" t="str">
        <f>IF(TRIM(X422)="", "N/A",VLOOKUP(TRIM(X422),Lookups!$V$1:$W$8,2,0))</f>
        <v>NIDP</v>
      </c>
      <c r="AV422" s="26" t="str">
        <f t="shared" si="127"/>
        <v>Urban</v>
      </c>
      <c r="AW422" s="26" t="str">
        <f t="shared" si="128"/>
        <v>In-Kind</v>
      </c>
      <c r="AX422" s="55" t="str">
        <f>IF(TRIM(M422)="","N/A",VLOOKUP(TRIM(M422),Table2[#All],2,0))</f>
        <v>Banadir</v>
      </c>
      <c r="AY422" s="55" t="str">
        <f>IF(TRIM(N422)="","N/A",VLOOKUP(TRIM(N422),Table4[#All],2,0))</f>
        <v>Banadir</v>
      </c>
      <c r="AZ422" s="55" t="str">
        <f t="shared" si="129"/>
        <v>N/A</v>
      </c>
      <c r="BA422" s="32">
        <f t="shared" si="130"/>
        <v>44104</v>
      </c>
      <c r="BB422" s="32">
        <f t="shared" si="131"/>
        <v>43982</v>
      </c>
      <c r="BC422" s="31">
        <f t="shared" si="132"/>
        <v>2020</v>
      </c>
      <c r="BD422" s="33">
        <f t="shared" si="133"/>
        <v>44104</v>
      </c>
      <c r="BE422" s="30">
        <f t="shared" si="134"/>
        <v>569</v>
      </c>
      <c r="BF422" s="30">
        <f t="shared" si="135"/>
        <v>79</v>
      </c>
      <c r="BG422" s="30">
        <f t="shared" si="136"/>
        <v>101</v>
      </c>
      <c r="BH422" s="30">
        <f t="shared" si="137"/>
        <v>95</v>
      </c>
      <c r="BI422" s="30">
        <f t="shared" si="138"/>
        <v>193</v>
      </c>
      <c r="BJ422" s="30">
        <f t="shared" si="139"/>
        <v>193</v>
      </c>
      <c r="BK422" s="30">
        <v>2200000</v>
      </c>
      <c r="BL422" s="30">
        <v>1400000</v>
      </c>
      <c r="BM422" s="30" t="str">
        <f t="shared" si="140"/>
        <v>No</v>
      </c>
      <c r="BN422" s="30" t="str">
        <f t="shared" si="141"/>
        <v>Yes</v>
      </c>
      <c r="BO422" s="30">
        <v>2020</v>
      </c>
      <c r="BP422" s="30">
        <v>419</v>
      </c>
      <c r="BQ422" s="30" t="str">
        <f>VLOOKUP(AQ422,Table3[#All],2,FALSE)</f>
        <v>NFI</v>
      </c>
    </row>
    <row r="423" spans="1:69" ht="28.5" customHeight="1" x14ac:dyDescent="0.25">
      <c r="A423" s="66" t="s">
        <v>168</v>
      </c>
      <c r="B423" s="66" t="s">
        <v>204</v>
      </c>
      <c r="C423" s="66" t="s">
        <v>335</v>
      </c>
      <c r="D423" s="66" t="s">
        <v>183</v>
      </c>
      <c r="E423" s="66" t="s">
        <v>1031</v>
      </c>
      <c r="F423" s="66" t="s">
        <v>207</v>
      </c>
      <c r="G423" s="66" t="s">
        <v>174</v>
      </c>
      <c r="H423" s="66" t="s">
        <v>979</v>
      </c>
      <c r="I423" s="66" t="s">
        <v>979</v>
      </c>
      <c r="J423" s="66"/>
      <c r="K423" s="66" t="s">
        <v>979</v>
      </c>
      <c r="L423" s="66" t="s">
        <v>979</v>
      </c>
      <c r="M423" s="66" t="s">
        <v>82</v>
      </c>
      <c r="N423" s="66" t="s">
        <v>83</v>
      </c>
      <c r="O423" s="66" t="s">
        <v>690</v>
      </c>
      <c r="P423" s="66"/>
      <c r="Q423" s="66" t="s">
        <v>176</v>
      </c>
      <c r="R423" s="66" t="s">
        <v>166</v>
      </c>
      <c r="S423" s="66" t="s">
        <v>208</v>
      </c>
      <c r="T423" s="32">
        <v>43814</v>
      </c>
      <c r="U423" s="21">
        <v>43861</v>
      </c>
      <c r="V423" s="66">
        <v>3.2143670000000002</v>
      </c>
      <c r="W423" s="66">
        <v>43.198048</v>
      </c>
      <c r="X423" s="66" t="s">
        <v>186</v>
      </c>
      <c r="Y423" s="1">
        <v>2400</v>
      </c>
      <c r="Z423" s="1">
        <v>2400</v>
      </c>
      <c r="AA423" s="66">
        <v>400</v>
      </c>
      <c r="AB423" s="66">
        <v>357</v>
      </c>
      <c r="AC423" s="66">
        <v>389</v>
      </c>
      <c r="AD423" s="66">
        <v>792</v>
      </c>
      <c r="AE423" s="66">
        <v>862</v>
      </c>
      <c r="AF423" s="66" t="s">
        <v>191</v>
      </c>
      <c r="AG423" s="26" t="s">
        <v>979</v>
      </c>
      <c r="AJ423" s="16" t="s">
        <v>979</v>
      </c>
      <c r="AK423" s="16" t="s">
        <v>979</v>
      </c>
      <c r="AL423" s="16" t="s">
        <v>979</v>
      </c>
      <c r="AM423" s="16" t="s">
        <v>979</v>
      </c>
      <c r="AN423" s="66" t="s">
        <v>979</v>
      </c>
      <c r="AO423" s="26" t="str">
        <f t="shared" si="122"/>
        <v>UNHCR</v>
      </c>
      <c r="AP423" s="26" t="str">
        <f t="shared" si="123"/>
        <v>SSWC</v>
      </c>
      <c r="AQ423" s="26" t="str">
        <f t="shared" si="124"/>
        <v>EMERGENCY SHELTER</v>
      </c>
      <c r="AR423" s="26" t="str">
        <f t="shared" si="125"/>
        <v>Unknown</v>
      </c>
      <c r="AS423" s="64" t="str">
        <f>_xlfn.IFNA(VLOOKUP(TRIM(AF423),Lookups!$R$1:$S$14,2,0),"N/A")</f>
        <v>Flood</v>
      </c>
      <c r="AT423" s="29" t="str">
        <f t="shared" si="126"/>
        <v>Completed</v>
      </c>
      <c r="AU423" s="65" t="str">
        <f>IF(TRIM(X423)="", "N/A",VLOOKUP(TRIM(X423),Lookups!$V$1:$W$8,2,0))</f>
        <v>NIDP</v>
      </c>
      <c r="AV423" s="26" t="str">
        <f t="shared" si="127"/>
        <v>Urban</v>
      </c>
      <c r="AW423" s="26" t="str">
        <f t="shared" si="128"/>
        <v>In-Kind</v>
      </c>
      <c r="AX423" s="55" t="str">
        <f>IF(TRIM(M423)="","N/A",VLOOKUP(TRIM(M423),Table2[#All],2,0))</f>
        <v>Bay</v>
      </c>
      <c r="AY423" s="55" t="str">
        <f>IF(TRIM(N423)="","N/A",VLOOKUP(TRIM(N423),Table4[#All],2,0))</f>
        <v>Baidoa</v>
      </c>
      <c r="AZ423" s="55" t="str">
        <f t="shared" si="129"/>
        <v>N/A</v>
      </c>
      <c r="BA423" s="32">
        <f t="shared" si="130"/>
        <v>43830</v>
      </c>
      <c r="BB423" s="32">
        <f t="shared" si="131"/>
        <v>43861</v>
      </c>
      <c r="BC423" s="31">
        <f t="shared" si="132"/>
        <v>2020</v>
      </c>
      <c r="BD423" s="33">
        <f t="shared" si="133"/>
        <v>44104</v>
      </c>
      <c r="BE423" s="30">
        <f t="shared" si="134"/>
        <v>2400</v>
      </c>
      <c r="BF423" s="30">
        <f t="shared" si="135"/>
        <v>400</v>
      </c>
      <c r="BG423" s="30">
        <f t="shared" si="136"/>
        <v>389</v>
      </c>
      <c r="BH423" s="30">
        <f t="shared" si="137"/>
        <v>357</v>
      </c>
      <c r="BI423" s="30">
        <f t="shared" si="138"/>
        <v>862</v>
      </c>
      <c r="BJ423" s="30">
        <f t="shared" si="139"/>
        <v>862</v>
      </c>
      <c r="BK423" s="30">
        <v>2200000</v>
      </c>
      <c r="BL423" s="30">
        <v>1400000</v>
      </c>
      <c r="BM423" s="30" t="str">
        <f t="shared" si="140"/>
        <v>Unk</v>
      </c>
      <c r="BN423" s="30" t="str">
        <f t="shared" si="141"/>
        <v>Unk</v>
      </c>
      <c r="BO423" s="30">
        <v>2020</v>
      </c>
      <c r="BP423" s="30">
        <v>420</v>
      </c>
      <c r="BQ423" s="30" t="str">
        <f>VLOOKUP(AQ423,Table3[#All],2,FALSE)</f>
        <v>SHELTER</v>
      </c>
    </row>
    <row r="424" spans="1:69" ht="28.5" customHeight="1" x14ac:dyDescent="0.25">
      <c r="A424" s="66" t="s">
        <v>168</v>
      </c>
      <c r="B424" s="66" t="s">
        <v>204</v>
      </c>
      <c r="C424" s="66" t="s">
        <v>335</v>
      </c>
      <c r="D424" s="66" t="s">
        <v>183</v>
      </c>
      <c r="E424" s="66" t="s">
        <v>1032</v>
      </c>
      <c r="F424" s="66" t="s">
        <v>207</v>
      </c>
      <c r="G424" s="66" t="s">
        <v>174</v>
      </c>
      <c r="H424" s="66" t="s">
        <v>979</v>
      </c>
      <c r="I424" s="66" t="s">
        <v>979</v>
      </c>
      <c r="J424" s="66"/>
      <c r="K424" s="66" t="s">
        <v>979</v>
      </c>
      <c r="L424" s="66" t="s">
        <v>979</v>
      </c>
      <c r="M424" s="66" t="s">
        <v>56</v>
      </c>
      <c r="N424" s="66" t="s">
        <v>57</v>
      </c>
      <c r="O424" s="66" t="s">
        <v>703</v>
      </c>
      <c r="P424" s="66"/>
      <c r="Q424" s="66" t="s">
        <v>176</v>
      </c>
      <c r="R424" s="66" t="s">
        <v>166</v>
      </c>
      <c r="S424" s="66" t="s">
        <v>208</v>
      </c>
      <c r="T424" s="32">
        <v>43814</v>
      </c>
      <c r="U424" s="21">
        <v>43861</v>
      </c>
      <c r="V424" s="66">
        <v>2.3399350000000001</v>
      </c>
      <c r="W424" s="66">
        <v>42.285981</v>
      </c>
      <c r="X424" s="66" t="s">
        <v>186</v>
      </c>
      <c r="Y424" s="1">
        <v>3000</v>
      </c>
      <c r="Z424" s="1">
        <v>3000</v>
      </c>
      <c r="AA424" s="66">
        <v>500</v>
      </c>
      <c r="AB424" s="66">
        <v>516</v>
      </c>
      <c r="AC424" s="66">
        <v>592</v>
      </c>
      <c r="AD424" s="66">
        <v>881</v>
      </c>
      <c r="AE424" s="66">
        <v>1011</v>
      </c>
      <c r="AF424" s="66" t="s">
        <v>191</v>
      </c>
      <c r="AG424" s="26" t="s">
        <v>979</v>
      </c>
      <c r="AJ424" s="16" t="s">
        <v>979</v>
      </c>
      <c r="AK424" s="16" t="s">
        <v>979</v>
      </c>
      <c r="AL424" s="16" t="s">
        <v>979</v>
      </c>
      <c r="AM424" s="16" t="s">
        <v>979</v>
      </c>
      <c r="AN424" s="66" t="s">
        <v>979</v>
      </c>
      <c r="AO424" s="26" t="str">
        <f t="shared" si="122"/>
        <v>UNHCR</v>
      </c>
      <c r="AP424" s="26" t="str">
        <f t="shared" si="123"/>
        <v>SSWC</v>
      </c>
      <c r="AQ424" s="26" t="str">
        <f t="shared" si="124"/>
        <v>EMERGENCY SHELTER</v>
      </c>
      <c r="AR424" s="26" t="str">
        <f t="shared" si="125"/>
        <v>Unknown</v>
      </c>
      <c r="AS424" s="64" t="str">
        <f>_xlfn.IFNA(VLOOKUP(TRIM(AF424),Lookups!$R$1:$S$14,2,0),"N/A")</f>
        <v>Flood</v>
      </c>
      <c r="AT424" s="29" t="str">
        <f t="shared" si="126"/>
        <v>Completed</v>
      </c>
      <c r="AU424" s="65" t="str">
        <f>IF(TRIM(X424)="", "N/A",VLOOKUP(TRIM(X424),Lookups!$V$1:$W$8,2,0))</f>
        <v>NIDP</v>
      </c>
      <c r="AV424" s="26" t="str">
        <f t="shared" si="127"/>
        <v>Urban</v>
      </c>
      <c r="AW424" s="26" t="str">
        <f t="shared" si="128"/>
        <v>In-Kind</v>
      </c>
      <c r="AX424" s="55" t="str">
        <f>IF(TRIM(M424)="","N/A",VLOOKUP(TRIM(M424),Table2[#All],2,0))</f>
        <v>Gedo</v>
      </c>
      <c r="AY424" s="55" t="str">
        <f>IF(TRIM(N424)="","N/A",VLOOKUP(TRIM(N424),Table4[#All],2,0))</f>
        <v>Baardheere</v>
      </c>
      <c r="AZ424" s="55" t="str">
        <f t="shared" si="129"/>
        <v>N/A</v>
      </c>
      <c r="BA424" s="32">
        <f t="shared" si="130"/>
        <v>43830</v>
      </c>
      <c r="BB424" s="32">
        <f t="shared" si="131"/>
        <v>43861</v>
      </c>
      <c r="BC424" s="31">
        <f t="shared" si="132"/>
        <v>2020</v>
      </c>
      <c r="BD424" s="33">
        <f t="shared" si="133"/>
        <v>44104</v>
      </c>
      <c r="BE424" s="30">
        <f t="shared" si="134"/>
        <v>3000</v>
      </c>
      <c r="BF424" s="30">
        <f t="shared" si="135"/>
        <v>500</v>
      </c>
      <c r="BG424" s="30">
        <f t="shared" si="136"/>
        <v>592</v>
      </c>
      <c r="BH424" s="30">
        <f t="shared" si="137"/>
        <v>516</v>
      </c>
      <c r="BI424" s="30">
        <f t="shared" si="138"/>
        <v>1011</v>
      </c>
      <c r="BJ424" s="30">
        <f t="shared" si="139"/>
        <v>1011</v>
      </c>
      <c r="BK424" s="30">
        <v>2200000</v>
      </c>
      <c r="BL424" s="30">
        <v>1400000</v>
      </c>
      <c r="BM424" s="30" t="str">
        <f t="shared" si="140"/>
        <v>Unk</v>
      </c>
      <c r="BN424" s="30" t="str">
        <f t="shared" si="141"/>
        <v>Unk</v>
      </c>
      <c r="BO424" s="30">
        <v>2020</v>
      </c>
      <c r="BP424" s="30">
        <v>421</v>
      </c>
      <c r="BQ424" s="30" t="str">
        <f>VLOOKUP(AQ424,Table3[#All],2,FALSE)</f>
        <v>SHELTER</v>
      </c>
    </row>
    <row r="425" spans="1:69" ht="28.5" customHeight="1" x14ac:dyDescent="0.25">
      <c r="A425" s="66" t="s">
        <v>168</v>
      </c>
      <c r="B425" s="66" t="s">
        <v>204</v>
      </c>
      <c r="C425" s="66" t="s">
        <v>335</v>
      </c>
      <c r="D425" s="66" t="s">
        <v>199</v>
      </c>
      <c r="E425" s="66" t="s">
        <v>762</v>
      </c>
      <c r="F425" s="66" t="s">
        <v>207</v>
      </c>
      <c r="G425" s="66" t="s">
        <v>174</v>
      </c>
      <c r="H425" s="66" t="s">
        <v>979</v>
      </c>
      <c r="I425" s="66" t="s">
        <v>979</v>
      </c>
      <c r="J425" s="66"/>
      <c r="K425" s="66" t="s">
        <v>979</v>
      </c>
      <c r="L425" s="66" t="s">
        <v>979</v>
      </c>
      <c r="M425" s="66" t="s">
        <v>56</v>
      </c>
      <c r="N425" s="66" t="s">
        <v>57</v>
      </c>
      <c r="O425" s="66" t="s">
        <v>703</v>
      </c>
      <c r="P425" s="66"/>
      <c r="Q425" s="66" t="s">
        <v>176</v>
      </c>
      <c r="R425" s="66" t="s">
        <v>166</v>
      </c>
      <c r="S425" s="66" t="s">
        <v>763</v>
      </c>
      <c r="T425" s="32">
        <v>43476</v>
      </c>
      <c r="U425" s="21">
        <v>43861</v>
      </c>
      <c r="V425" s="66">
        <v>2.3399350000000001</v>
      </c>
      <c r="W425" s="66">
        <v>42.285981</v>
      </c>
      <c r="X425" s="66" t="s">
        <v>186</v>
      </c>
      <c r="Y425" s="1">
        <v>6000</v>
      </c>
      <c r="Z425" s="1">
        <v>6000</v>
      </c>
      <c r="AA425" s="66">
        <v>1000</v>
      </c>
      <c r="AB425" s="66">
        <v>1032</v>
      </c>
      <c r="AC425" s="66">
        <v>1185</v>
      </c>
      <c r="AD425" s="66">
        <v>1761</v>
      </c>
      <c r="AE425" s="66">
        <v>2022</v>
      </c>
      <c r="AF425" s="66" t="s">
        <v>191</v>
      </c>
      <c r="AG425" s="26" t="s">
        <v>979</v>
      </c>
      <c r="AJ425" s="16" t="s">
        <v>979</v>
      </c>
      <c r="AK425" s="16" t="s">
        <v>979</v>
      </c>
      <c r="AL425" s="16" t="s">
        <v>979</v>
      </c>
      <c r="AM425" s="16" t="s">
        <v>979</v>
      </c>
      <c r="AN425" s="66" t="s">
        <v>979</v>
      </c>
      <c r="AO425" s="26" t="str">
        <f t="shared" si="122"/>
        <v>UNHCR</v>
      </c>
      <c r="AP425" s="26" t="str">
        <f t="shared" si="123"/>
        <v>SSWC</v>
      </c>
      <c r="AQ425" s="26" t="str">
        <f t="shared" si="124"/>
        <v>NFI KITS</v>
      </c>
      <c r="AR425" s="26" t="str">
        <f t="shared" si="125"/>
        <v>Unknown</v>
      </c>
      <c r="AS425" s="64" t="str">
        <f>_xlfn.IFNA(VLOOKUP(TRIM(AF425),Lookups!$R$1:$S$14,2,0),"N/A")</f>
        <v>Flood</v>
      </c>
      <c r="AT425" s="29" t="str">
        <f t="shared" si="126"/>
        <v>Completed</v>
      </c>
      <c r="AU425" s="65" t="str">
        <f>IF(TRIM(X425)="", "N/A",VLOOKUP(TRIM(X425),Lookups!$V$1:$W$8,2,0))</f>
        <v>NIDP</v>
      </c>
      <c r="AV425" s="26" t="str">
        <f t="shared" si="127"/>
        <v>Urban</v>
      </c>
      <c r="AW425" s="26" t="str">
        <f t="shared" si="128"/>
        <v>In-Kind</v>
      </c>
      <c r="AX425" s="55" t="str">
        <f>IF(TRIM(M425)="","N/A",VLOOKUP(TRIM(M425),Table2[#All],2,0))</f>
        <v>Gedo</v>
      </c>
      <c r="AY425" s="55" t="str">
        <f>IF(TRIM(N425)="","N/A",VLOOKUP(TRIM(N425),Table4[#All],2,0))</f>
        <v>Baardheere</v>
      </c>
      <c r="AZ425" s="55" t="str">
        <f t="shared" si="129"/>
        <v>N/A</v>
      </c>
      <c r="BA425" s="32">
        <f t="shared" si="130"/>
        <v>43496</v>
      </c>
      <c r="BB425" s="32">
        <f t="shared" si="131"/>
        <v>43861</v>
      </c>
      <c r="BC425" s="31">
        <f t="shared" si="132"/>
        <v>2020</v>
      </c>
      <c r="BD425" s="33">
        <f t="shared" si="133"/>
        <v>44104</v>
      </c>
      <c r="BE425" s="30">
        <f t="shared" si="134"/>
        <v>6000</v>
      </c>
      <c r="BF425" s="30">
        <f t="shared" si="135"/>
        <v>1000</v>
      </c>
      <c r="BG425" s="30">
        <f t="shared" si="136"/>
        <v>1185</v>
      </c>
      <c r="BH425" s="30">
        <f t="shared" si="137"/>
        <v>1032</v>
      </c>
      <c r="BI425" s="30">
        <f t="shared" si="138"/>
        <v>2022</v>
      </c>
      <c r="BJ425" s="30">
        <f t="shared" si="139"/>
        <v>2022</v>
      </c>
      <c r="BK425" s="30">
        <v>2200000</v>
      </c>
      <c r="BL425" s="30">
        <v>1400000</v>
      </c>
      <c r="BM425" s="30" t="str">
        <f t="shared" si="140"/>
        <v>Unk</v>
      </c>
      <c r="BN425" s="30" t="str">
        <f t="shared" si="141"/>
        <v>Unk</v>
      </c>
      <c r="BO425" s="30">
        <v>2020</v>
      </c>
      <c r="BP425" s="30">
        <v>422</v>
      </c>
      <c r="BQ425" s="30" t="str">
        <f>VLOOKUP(AQ425,Table3[#All],2,FALSE)</f>
        <v>NFI</v>
      </c>
    </row>
    <row r="426" spans="1:69" ht="28.5" customHeight="1" x14ac:dyDescent="0.25">
      <c r="A426" s="66" t="s">
        <v>168</v>
      </c>
      <c r="B426" s="66" t="s">
        <v>204</v>
      </c>
      <c r="C426" s="66" t="s">
        <v>335</v>
      </c>
      <c r="D426" s="66" t="s">
        <v>183</v>
      </c>
      <c r="E426" s="66" t="s">
        <v>1033</v>
      </c>
      <c r="F426" s="66" t="s">
        <v>207</v>
      </c>
      <c r="G426" s="66" t="s">
        <v>174</v>
      </c>
      <c r="H426" s="66" t="s">
        <v>979</v>
      </c>
      <c r="I426" s="66" t="s">
        <v>979</v>
      </c>
      <c r="J426" s="66"/>
      <c r="K426" s="66" t="s">
        <v>979</v>
      </c>
      <c r="L426" s="66" t="s">
        <v>979</v>
      </c>
      <c r="M426" s="66" t="s">
        <v>88</v>
      </c>
      <c r="N426" s="66" t="s">
        <v>66</v>
      </c>
      <c r="O426" s="66" t="s">
        <v>61</v>
      </c>
      <c r="P426" s="66"/>
      <c r="Q426" s="66" t="s">
        <v>176</v>
      </c>
      <c r="R426" s="66" t="s">
        <v>166</v>
      </c>
      <c r="S426" s="66" t="s">
        <v>763</v>
      </c>
      <c r="T426" s="32">
        <v>43814</v>
      </c>
      <c r="U426" s="21">
        <v>43920</v>
      </c>
      <c r="V426" s="66">
        <v>4.7359840000000002</v>
      </c>
      <c r="W426" s="66">
        <v>45.204267999999999</v>
      </c>
      <c r="X426" s="66" t="s">
        <v>186</v>
      </c>
      <c r="Y426" s="1">
        <v>6300</v>
      </c>
      <c r="Z426" s="1">
        <v>6300</v>
      </c>
      <c r="AA426" s="66">
        <v>1050</v>
      </c>
      <c r="AB426" s="66">
        <v>941</v>
      </c>
      <c r="AC426" s="66">
        <v>945</v>
      </c>
      <c r="AD426" s="66">
        <v>2201</v>
      </c>
      <c r="AE426" s="66">
        <v>2212</v>
      </c>
      <c r="AF426" s="66" t="s">
        <v>191</v>
      </c>
      <c r="AG426" s="26" t="s">
        <v>979</v>
      </c>
      <c r="AJ426" s="16" t="s">
        <v>979</v>
      </c>
      <c r="AK426" s="16" t="s">
        <v>979</v>
      </c>
      <c r="AL426" s="16" t="s">
        <v>979</v>
      </c>
      <c r="AM426" s="16" t="s">
        <v>979</v>
      </c>
      <c r="AN426" s="66" t="s">
        <v>979</v>
      </c>
      <c r="AO426" s="26" t="str">
        <f t="shared" si="122"/>
        <v>UNHCR</v>
      </c>
      <c r="AP426" s="26" t="str">
        <f t="shared" si="123"/>
        <v>SSWC</v>
      </c>
      <c r="AQ426" s="26" t="str">
        <f t="shared" si="124"/>
        <v>EMERGENCY SHELTER</v>
      </c>
      <c r="AR426" s="26" t="str">
        <f t="shared" si="125"/>
        <v>Unknown</v>
      </c>
      <c r="AS426" s="64" t="str">
        <f>_xlfn.IFNA(VLOOKUP(TRIM(AF426),Lookups!$R$1:$S$14,2,0),"N/A")</f>
        <v>Flood</v>
      </c>
      <c r="AT426" s="29" t="str">
        <f t="shared" si="126"/>
        <v>Completed</v>
      </c>
      <c r="AU426" s="65" t="str">
        <f>IF(TRIM(X426)="", "N/A",VLOOKUP(TRIM(X426),Lookups!$V$1:$W$8,2,0))</f>
        <v>NIDP</v>
      </c>
      <c r="AV426" s="26" t="str">
        <f t="shared" si="127"/>
        <v>Urban</v>
      </c>
      <c r="AW426" s="26" t="str">
        <f t="shared" si="128"/>
        <v>In-Kind</v>
      </c>
      <c r="AX426" s="55" t="str">
        <f>IF(TRIM(M426)="","N/A",VLOOKUP(TRIM(M426),Table2[#All],2,0))</f>
        <v>Hiraan</v>
      </c>
      <c r="AY426" s="55" t="str">
        <f>IF(TRIM(N426)="","N/A",VLOOKUP(TRIM(N426),Table4[#All],2,0))</f>
        <v>Belet Weyne</v>
      </c>
      <c r="AZ426" s="55" t="str">
        <f t="shared" si="129"/>
        <v>N/A</v>
      </c>
      <c r="BA426" s="32">
        <f t="shared" si="130"/>
        <v>43830</v>
      </c>
      <c r="BB426" s="32">
        <f t="shared" si="131"/>
        <v>43921</v>
      </c>
      <c r="BC426" s="31">
        <f t="shared" si="132"/>
        <v>2020</v>
      </c>
      <c r="BD426" s="33">
        <f t="shared" si="133"/>
        <v>44104</v>
      </c>
      <c r="BE426" s="30">
        <f t="shared" si="134"/>
        <v>6300</v>
      </c>
      <c r="BF426" s="30">
        <f t="shared" si="135"/>
        <v>1050</v>
      </c>
      <c r="BG426" s="30">
        <f t="shared" si="136"/>
        <v>945</v>
      </c>
      <c r="BH426" s="30">
        <f t="shared" si="137"/>
        <v>941</v>
      </c>
      <c r="BI426" s="30">
        <f t="shared" si="138"/>
        <v>2212</v>
      </c>
      <c r="BJ426" s="30">
        <f t="shared" si="139"/>
        <v>2212</v>
      </c>
      <c r="BK426" s="30">
        <v>2200000</v>
      </c>
      <c r="BL426" s="30">
        <v>1400000</v>
      </c>
      <c r="BM426" s="30" t="str">
        <f t="shared" si="140"/>
        <v>Unk</v>
      </c>
      <c r="BN426" s="30" t="str">
        <f t="shared" si="141"/>
        <v>Unk</v>
      </c>
      <c r="BO426" s="30">
        <v>2020</v>
      </c>
      <c r="BP426" s="30">
        <v>423</v>
      </c>
      <c r="BQ426" s="30" t="str">
        <f>VLOOKUP(AQ426,Table3[#All],2,FALSE)</f>
        <v>SHELTER</v>
      </c>
    </row>
    <row r="427" spans="1:69" ht="28.5" customHeight="1" x14ac:dyDescent="0.25">
      <c r="A427" s="66" t="s">
        <v>168</v>
      </c>
      <c r="B427" s="66" t="s">
        <v>204</v>
      </c>
      <c r="C427" s="66" t="s">
        <v>335</v>
      </c>
      <c r="D427" s="66" t="s">
        <v>183</v>
      </c>
      <c r="E427" s="66" t="s">
        <v>1034</v>
      </c>
      <c r="F427" s="66" t="s">
        <v>207</v>
      </c>
      <c r="G427" s="66" t="s">
        <v>174</v>
      </c>
      <c r="H427" s="66" t="s">
        <v>979</v>
      </c>
      <c r="I427" s="66" t="s">
        <v>979</v>
      </c>
      <c r="J427" s="66"/>
      <c r="K427" s="66" t="s">
        <v>979</v>
      </c>
      <c r="L427" s="66" t="s">
        <v>979</v>
      </c>
      <c r="M427" s="66" t="s">
        <v>88</v>
      </c>
      <c r="N427" s="66" t="s">
        <v>48</v>
      </c>
      <c r="O427" s="66" t="s">
        <v>27</v>
      </c>
      <c r="P427" s="66"/>
      <c r="Q427" s="66" t="s">
        <v>176</v>
      </c>
      <c r="R427" s="66" t="s">
        <v>166</v>
      </c>
      <c r="S427" s="66" t="s">
        <v>763</v>
      </c>
      <c r="T427" s="32">
        <v>43814</v>
      </c>
      <c r="U427" s="21">
        <v>43920</v>
      </c>
      <c r="V427" s="66">
        <v>3.8519410000000001</v>
      </c>
      <c r="W427" s="66">
        <v>45.565114999999999</v>
      </c>
      <c r="X427" s="66" t="s">
        <v>186</v>
      </c>
      <c r="Y427" s="1">
        <v>2100</v>
      </c>
      <c r="Z427" s="1">
        <v>2100</v>
      </c>
      <c r="AA427" s="66">
        <v>350</v>
      </c>
      <c r="AB427" s="66">
        <v>304</v>
      </c>
      <c r="AC427" s="66">
        <v>359</v>
      </c>
      <c r="AD427" s="66">
        <v>658</v>
      </c>
      <c r="AE427" s="66">
        <v>778</v>
      </c>
      <c r="AF427" s="66" t="s">
        <v>191</v>
      </c>
      <c r="AG427" s="26" t="s">
        <v>979</v>
      </c>
      <c r="AJ427" s="16" t="s">
        <v>979</v>
      </c>
      <c r="AK427" s="16" t="s">
        <v>979</v>
      </c>
      <c r="AL427" s="16" t="s">
        <v>979</v>
      </c>
      <c r="AM427" s="16" t="s">
        <v>979</v>
      </c>
      <c r="AN427" s="66" t="s">
        <v>979</v>
      </c>
      <c r="AO427" s="26" t="str">
        <f t="shared" si="122"/>
        <v>UNHCR</v>
      </c>
      <c r="AP427" s="26" t="str">
        <f t="shared" si="123"/>
        <v>SSWC</v>
      </c>
      <c r="AQ427" s="26" t="str">
        <f t="shared" si="124"/>
        <v>EMERGENCY SHELTER</v>
      </c>
      <c r="AR427" s="26" t="str">
        <f t="shared" si="125"/>
        <v>Unknown</v>
      </c>
      <c r="AS427" s="64" t="str">
        <f>_xlfn.IFNA(VLOOKUP(TRIM(AF427),Lookups!$R$1:$S$14,2,0),"N/A")</f>
        <v>Flood</v>
      </c>
      <c r="AT427" s="29" t="str">
        <f t="shared" si="126"/>
        <v>Completed</v>
      </c>
      <c r="AU427" s="65" t="str">
        <f>IF(TRIM(X427)="", "N/A",VLOOKUP(TRIM(X427),Lookups!$V$1:$W$8,2,0))</f>
        <v>NIDP</v>
      </c>
      <c r="AV427" s="26" t="str">
        <f t="shared" si="127"/>
        <v>Urban</v>
      </c>
      <c r="AW427" s="26" t="str">
        <f t="shared" si="128"/>
        <v>In-Kind</v>
      </c>
      <c r="AX427" s="55" t="str">
        <f>IF(TRIM(M427)="","N/A",VLOOKUP(TRIM(M427),Table2[#All],2,0))</f>
        <v>Hiraan</v>
      </c>
      <c r="AY427" s="55" t="str">
        <f>IF(TRIM(N427)="","N/A",VLOOKUP(TRIM(N427),Table4[#All],2,0))</f>
        <v>Bulo Burto</v>
      </c>
      <c r="AZ427" s="55" t="str">
        <f t="shared" si="129"/>
        <v>N/A</v>
      </c>
      <c r="BA427" s="32">
        <f t="shared" si="130"/>
        <v>43830</v>
      </c>
      <c r="BB427" s="32">
        <f t="shared" si="131"/>
        <v>43921</v>
      </c>
      <c r="BC427" s="31">
        <f t="shared" si="132"/>
        <v>2020</v>
      </c>
      <c r="BD427" s="33">
        <f t="shared" si="133"/>
        <v>44104</v>
      </c>
      <c r="BE427" s="30">
        <f t="shared" si="134"/>
        <v>2100</v>
      </c>
      <c r="BF427" s="30">
        <f t="shared" si="135"/>
        <v>350</v>
      </c>
      <c r="BG427" s="30">
        <f t="shared" si="136"/>
        <v>359</v>
      </c>
      <c r="BH427" s="30">
        <f t="shared" si="137"/>
        <v>304</v>
      </c>
      <c r="BI427" s="30">
        <f t="shared" si="138"/>
        <v>778</v>
      </c>
      <c r="BJ427" s="30">
        <f t="shared" si="139"/>
        <v>778</v>
      </c>
      <c r="BK427" s="30">
        <v>2200000</v>
      </c>
      <c r="BL427" s="30">
        <v>1400000</v>
      </c>
      <c r="BM427" s="30" t="str">
        <f t="shared" si="140"/>
        <v>Unk</v>
      </c>
      <c r="BN427" s="30" t="str">
        <f t="shared" si="141"/>
        <v>Unk</v>
      </c>
      <c r="BO427" s="30">
        <v>2020</v>
      </c>
      <c r="BP427" s="30">
        <v>424</v>
      </c>
      <c r="BQ427" s="30" t="str">
        <f>VLOOKUP(AQ427,Table3[#All],2,FALSE)</f>
        <v>SHELTER</v>
      </c>
    </row>
    <row r="428" spans="1:69" ht="28.5" customHeight="1" x14ac:dyDescent="0.25">
      <c r="A428" s="66" t="s">
        <v>168</v>
      </c>
      <c r="B428" s="66" t="s">
        <v>204</v>
      </c>
      <c r="C428" s="66" t="s">
        <v>335</v>
      </c>
      <c r="D428" s="66" t="s">
        <v>199</v>
      </c>
      <c r="E428" s="66" t="s">
        <v>768</v>
      </c>
      <c r="F428" s="66" t="s">
        <v>207</v>
      </c>
      <c r="G428" s="66" t="s">
        <v>174</v>
      </c>
      <c r="H428" s="66" t="s">
        <v>979</v>
      </c>
      <c r="I428" s="66" t="s">
        <v>979</v>
      </c>
      <c r="J428" s="66"/>
      <c r="K428" s="66" t="s">
        <v>979</v>
      </c>
      <c r="L428" s="66" t="s">
        <v>979</v>
      </c>
      <c r="M428" s="66" t="s">
        <v>88</v>
      </c>
      <c r="N428" s="66" t="s">
        <v>48</v>
      </c>
      <c r="O428" s="66" t="s">
        <v>27</v>
      </c>
      <c r="P428" s="66"/>
      <c r="Q428" s="66" t="s">
        <v>176</v>
      </c>
      <c r="R428" s="66" t="s">
        <v>166</v>
      </c>
      <c r="S428" s="66" t="s">
        <v>769</v>
      </c>
      <c r="T428" s="32">
        <v>43814</v>
      </c>
      <c r="U428" s="21">
        <v>43920</v>
      </c>
      <c r="V428" s="66">
        <v>3.8519410000000001</v>
      </c>
      <c r="W428" s="66">
        <v>45.565114999999999</v>
      </c>
      <c r="X428" s="66" t="s">
        <v>186</v>
      </c>
      <c r="Y428" s="1">
        <v>1800</v>
      </c>
      <c r="Z428" s="1">
        <v>1800</v>
      </c>
      <c r="AA428" s="66">
        <v>300</v>
      </c>
      <c r="AB428" s="66">
        <v>261</v>
      </c>
      <c r="AC428" s="66">
        <v>308</v>
      </c>
      <c r="AD428" s="66">
        <v>564</v>
      </c>
      <c r="AE428" s="66">
        <v>667</v>
      </c>
      <c r="AF428" s="66" t="s">
        <v>191</v>
      </c>
      <c r="AG428" s="26" t="s">
        <v>979</v>
      </c>
      <c r="AJ428" s="16" t="s">
        <v>979</v>
      </c>
      <c r="AK428" s="16" t="s">
        <v>979</v>
      </c>
      <c r="AL428" s="16" t="s">
        <v>979</v>
      </c>
      <c r="AM428" s="16" t="s">
        <v>979</v>
      </c>
      <c r="AN428" s="66" t="s">
        <v>979</v>
      </c>
      <c r="AO428" s="26" t="str">
        <f t="shared" si="122"/>
        <v>UNHCR</v>
      </c>
      <c r="AP428" s="26" t="str">
        <f t="shared" si="123"/>
        <v>SSWC</v>
      </c>
      <c r="AQ428" s="26" t="str">
        <f t="shared" si="124"/>
        <v>NFI KITS</v>
      </c>
      <c r="AR428" s="26" t="str">
        <f t="shared" si="125"/>
        <v>Unknown</v>
      </c>
      <c r="AS428" s="64" t="str">
        <f>_xlfn.IFNA(VLOOKUP(TRIM(AF428),Lookups!$R$1:$S$14,2,0),"N/A")</f>
        <v>Flood</v>
      </c>
      <c r="AT428" s="29" t="str">
        <f t="shared" si="126"/>
        <v>Completed</v>
      </c>
      <c r="AU428" s="65" t="str">
        <f>IF(TRIM(X428)="", "N/A",VLOOKUP(TRIM(X428),Lookups!$V$1:$W$8,2,0))</f>
        <v>NIDP</v>
      </c>
      <c r="AV428" s="26" t="str">
        <f t="shared" si="127"/>
        <v>Urban</v>
      </c>
      <c r="AW428" s="26" t="str">
        <f t="shared" si="128"/>
        <v>In-Kind</v>
      </c>
      <c r="AX428" s="55" t="str">
        <f>IF(TRIM(M428)="","N/A",VLOOKUP(TRIM(M428),Table2[#All],2,0))</f>
        <v>Hiraan</v>
      </c>
      <c r="AY428" s="55" t="str">
        <f>IF(TRIM(N428)="","N/A",VLOOKUP(TRIM(N428),Table4[#All],2,0))</f>
        <v>Bulo Burto</v>
      </c>
      <c r="AZ428" s="55" t="str">
        <f t="shared" si="129"/>
        <v>N/A</v>
      </c>
      <c r="BA428" s="32">
        <f t="shared" si="130"/>
        <v>43830</v>
      </c>
      <c r="BB428" s="32">
        <f t="shared" si="131"/>
        <v>43921</v>
      </c>
      <c r="BC428" s="31">
        <f t="shared" si="132"/>
        <v>2020</v>
      </c>
      <c r="BD428" s="33">
        <f t="shared" si="133"/>
        <v>44104</v>
      </c>
      <c r="BE428" s="30">
        <f t="shared" si="134"/>
        <v>1800</v>
      </c>
      <c r="BF428" s="30">
        <f t="shared" si="135"/>
        <v>300</v>
      </c>
      <c r="BG428" s="30">
        <f t="shared" si="136"/>
        <v>308</v>
      </c>
      <c r="BH428" s="30">
        <f t="shared" si="137"/>
        <v>261</v>
      </c>
      <c r="BI428" s="30">
        <f t="shared" si="138"/>
        <v>667</v>
      </c>
      <c r="BJ428" s="30">
        <f t="shared" si="139"/>
        <v>667</v>
      </c>
      <c r="BK428" s="30">
        <v>2200000</v>
      </c>
      <c r="BL428" s="30">
        <v>1400000</v>
      </c>
      <c r="BM428" s="30" t="str">
        <f t="shared" si="140"/>
        <v>Unk</v>
      </c>
      <c r="BN428" s="30" t="str">
        <f t="shared" si="141"/>
        <v>Unk</v>
      </c>
      <c r="BO428" s="30">
        <v>2020</v>
      </c>
      <c r="BP428" s="30">
        <v>425</v>
      </c>
      <c r="BQ428" s="30" t="str">
        <f>VLOOKUP(AQ428,Table3[#All],2,FALSE)</f>
        <v>NFI</v>
      </c>
    </row>
    <row r="429" spans="1:69" ht="28.5" customHeight="1" x14ac:dyDescent="0.25">
      <c r="A429" s="66" t="s">
        <v>168</v>
      </c>
      <c r="B429" s="66" t="s">
        <v>204</v>
      </c>
      <c r="C429" s="66" t="s">
        <v>335</v>
      </c>
      <c r="D429" s="66" t="s">
        <v>199</v>
      </c>
      <c r="E429" s="66" t="s">
        <v>857</v>
      </c>
      <c r="F429" s="66" t="s">
        <v>207</v>
      </c>
      <c r="G429" s="66" t="s">
        <v>174</v>
      </c>
      <c r="H429" s="66" t="s">
        <v>979</v>
      </c>
      <c r="I429" s="66" t="s">
        <v>979</v>
      </c>
      <c r="J429" s="66"/>
      <c r="K429" s="66" t="s">
        <v>979</v>
      </c>
      <c r="L429" s="66" t="s">
        <v>979</v>
      </c>
      <c r="M429" s="66" t="s">
        <v>56</v>
      </c>
      <c r="N429" s="66" t="s">
        <v>57</v>
      </c>
      <c r="O429" s="66" t="s">
        <v>703</v>
      </c>
      <c r="P429" s="66"/>
      <c r="Q429" s="66" t="s">
        <v>177</v>
      </c>
      <c r="R429" s="66" t="s">
        <v>166</v>
      </c>
      <c r="S429" s="66" t="s">
        <v>211</v>
      </c>
      <c r="T429" s="32">
        <v>43952</v>
      </c>
      <c r="U429" s="21">
        <v>44012</v>
      </c>
      <c r="V429" s="66">
        <v>2.3399350000000001</v>
      </c>
      <c r="W429" s="66">
        <v>42.285981</v>
      </c>
      <c r="X429" s="66" t="s">
        <v>186</v>
      </c>
      <c r="Y429" s="1">
        <v>4500</v>
      </c>
      <c r="Z429" s="1">
        <v>4500</v>
      </c>
      <c r="AA429" s="66">
        <v>750</v>
      </c>
      <c r="AB429" s="66">
        <v>774</v>
      </c>
      <c r="AC429" s="66">
        <v>889</v>
      </c>
      <c r="AD429" s="66">
        <v>1321</v>
      </c>
      <c r="AE429" s="66">
        <v>1516</v>
      </c>
      <c r="AF429" s="66" t="s">
        <v>191</v>
      </c>
      <c r="AG429" s="26" t="s">
        <v>979</v>
      </c>
      <c r="AH429" s="26" t="s">
        <v>202</v>
      </c>
      <c r="AJ429" s="16" t="s">
        <v>979</v>
      </c>
      <c r="AK429" s="16" t="s">
        <v>979</v>
      </c>
      <c r="AL429" s="16" t="s">
        <v>979</v>
      </c>
      <c r="AM429" s="16" t="s">
        <v>979</v>
      </c>
      <c r="AN429" s="66" t="s">
        <v>979</v>
      </c>
      <c r="AO429" s="26" t="str">
        <f t="shared" si="122"/>
        <v>UNHCR</v>
      </c>
      <c r="AP429" s="26" t="str">
        <f t="shared" si="123"/>
        <v>SSWC</v>
      </c>
      <c r="AQ429" s="26" t="str">
        <f t="shared" si="124"/>
        <v>NFI KITS</v>
      </c>
      <c r="AR429" s="26" t="str">
        <f t="shared" si="125"/>
        <v>Unknown</v>
      </c>
      <c r="AS429" s="64" t="str">
        <f>_xlfn.IFNA(VLOOKUP(TRIM(AF429),Lookups!$R$1:$S$14,2,0),"N/A")</f>
        <v>Flood</v>
      </c>
      <c r="AT429" s="29" t="str">
        <f t="shared" si="126"/>
        <v>Completed</v>
      </c>
      <c r="AU429" s="65" t="str">
        <f>IF(TRIM(X429)="", "N/A",VLOOKUP(TRIM(X429),Lookups!$V$1:$W$8,2,0))</f>
        <v>NIDP</v>
      </c>
      <c r="AV429" s="26" t="str">
        <f t="shared" si="127"/>
        <v>Mixed</v>
      </c>
      <c r="AW429" s="26" t="str">
        <f t="shared" si="128"/>
        <v>In-Kind</v>
      </c>
      <c r="AX429" s="55" t="str">
        <f>IF(TRIM(M429)="","N/A",VLOOKUP(TRIM(M429),Table2[#All],2,0))</f>
        <v>Gedo</v>
      </c>
      <c r="AY429" s="55" t="str">
        <f>IF(TRIM(N429)="","N/A",VLOOKUP(TRIM(N429),Table4[#All],2,0))</f>
        <v>Baardheere</v>
      </c>
      <c r="AZ429" s="55" t="str">
        <f t="shared" si="129"/>
        <v>N/A</v>
      </c>
      <c r="BA429" s="32">
        <f t="shared" si="130"/>
        <v>43982</v>
      </c>
      <c r="BB429" s="32">
        <f t="shared" si="131"/>
        <v>44012</v>
      </c>
      <c r="BC429" s="31">
        <f t="shared" si="132"/>
        <v>2020</v>
      </c>
      <c r="BD429" s="33">
        <f t="shared" si="133"/>
        <v>44104</v>
      </c>
      <c r="BE429" s="30">
        <f t="shared" si="134"/>
        <v>4500</v>
      </c>
      <c r="BF429" s="30">
        <f t="shared" si="135"/>
        <v>750</v>
      </c>
      <c r="BG429" s="30">
        <f t="shared" si="136"/>
        <v>889</v>
      </c>
      <c r="BH429" s="30">
        <f t="shared" si="137"/>
        <v>774</v>
      </c>
      <c r="BI429" s="30">
        <f t="shared" si="138"/>
        <v>1516</v>
      </c>
      <c r="BJ429" s="30">
        <f t="shared" si="139"/>
        <v>1516</v>
      </c>
      <c r="BK429" s="30">
        <v>2200000</v>
      </c>
      <c r="BL429" s="30">
        <v>1400000</v>
      </c>
      <c r="BM429" s="30" t="str">
        <f t="shared" si="140"/>
        <v>Yes</v>
      </c>
      <c r="BN429" s="30" t="str">
        <f t="shared" si="141"/>
        <v>Unk</v>
      </c>
      <c r="BO429" s="30">
        <v>2020</v>
      </c>
      <c r="BP429" s="30">
        <v>426</v>
      </c>
      <c r="BQ429" s="30" t="str">
        <f>VLOOKUP(AQ429,Table3[#All],2,FALSE)</f>
        <v>NFI</v>
      </c>
    </row>
    <row r="430" spans="1:69" ht="28.5" customHeight="1" x14ac:dyDescent="0.25">
      <c r="A430" s="66" t="s">
        <v>168</v>
      </c>
      <c r="B430" s="66" t="s">
        <v>204</v>
      </c>
      <c r="C430" s="66" t="s">
        <v>737</v>
      </c>
      <c r="D430" s="66" t="s">
        <v>183</v>
      </c>
      <c r="E430" s="66" t="s">
        <v>1035</v>
      </c>
      <c r="F430" s="66" t="s">
        <v>207</v>
      </c>
      <c r="G430" s="66" t="s">
        <v>174</v>
      </c>
      <c r="H430" s="66" t="s">
        <v>979</v>
      </c>
      <c r="I430" s="66" t="s">
        <v>979</v>
      </c>
      <c r="J430" s="66"/>
      <c r="K430" s="66" t="s">
        <v>979</v>
      </c>
      <c r="L430" s="66" t="s">
        <v>979</v>
      </c>
      <c r="M430" s="66" t="s">
        <v>82</v>
      </c>
      <c r="N430" s="66" t="s">
        <v>83</v>
      </c>
      <c r="O430" s="66" t="s">
        <v>1</v>
      </c>
      <c r="P430" s="66"/>
      <c r="Q430" s="66" t="s">
        <v>176</v>
      </c>
      <c r="R430" s="66" t="s">
        <v>166</v>
      </c>
      <c r="S430" s="66" t="s">
        <v>738</v>
      </c>
      <c r="T430" s="32">
        <v>43814</v>
      </c>
      <c r="U430" s="21">
        <v>43861</v>
      </c>
      <c r="V430" s="66">
        <v>3.1171799999999998</v>
      </c>
      <c r="W430" s="66">
        <v>43.646900000000002</v>
      </c>
      <c r="X430" s="66" t="s">
        <v>186</v>
      </c>
      <c r="Y430" s="1">
        <v>2400</v>
      </c>
      <c r="Z430" s="1">
        <v>2400</v>
      </c>
      <c r="AA430" s="66">
        <v>400</v>
      </c>
      <c r="AB430" s="66">
        <v>357</v>
      </c>
      <c r="AC430" s="66">
        <v>389</v>
      </c>
      <c r="AD430" s="66">
        <v>792</v>
      </c>
      <c r="AE430" s="66">
        <v>862</v>
      </c>
      <c r="AF430" s="66" t="s">
        <v>191</v>
      </c>
      <c r="AG430" s="26" t="s">
        <v>979</v>
      </c>
      <c r="AJ430" s="16" t="s">
        <v>979</v>
      </c>
      <c r="AK430" s="16" t="s">
        <v>979</v>
      </c>
      <c r="AL430" s="16" t="s">
        <v>979</v>
      </c>
      <c r="AM430" s="16" t="s">
        <v>979</v>
      </c>
      <c r="AN430" s="66" t="s">
        <v>847</v>
      </c>
      <c r="AO430" s="26" t="str">
        <f t="shared" si="122"/>
        <v>UNHCR</v>
      </c>
      <c r="AP430" s="26" t="str">
        <f t="shared" si="123"/>
        <v>SWDC</v>
      </c>
      <c r="AQ430" s="26" t="str">
        <f t="shared" si="124"/>
        <v>EMERGENCY SHELTER</v>
      </c>
      <c r="AR430" s="26" t="str">
        <f t="shared" si="125"/>
        <v>Unknown</v>
      </c>
      <c r="AS430" s="64" t="str">
        <f>_xlfn.IFNA(VLOOKUP(TRIM(AF430),Lookups!$R$1:$S$14,2,0),"N/A")</f>
        <v>Flood</v>
      </c>
      <c r="AT430" s="29" t="str">
        <f t="shared" si="126"/>
        <v>Completed</v>
      </c>
      <c r="AU430" s="65" t="str">
        <f>IF(TRIM(X430)="", "N/A",VLOOKUP(TRIM(X430),Lookups!$V$1:$W$8,2,0))</f>
        <v>NIDP</v>
      </c>
      <c r="AV430" s="26" t="str">
        <f t="shared" si="127"/>
        <v>Urban</v>
      </c>
      <c r="AW430" s="26" t="str">
        <f t="shared" si="128"/>
        <v>In-Kind</v>
      </c>
      <c r="AX430" s="55" t="str">
        <f>IF(TRIM(M430)="","N/A",VLOOKUP(TRIM(M430),Table2[#All],2,0))</f>
        <v>Bay</v>
      </c>
      <c r="AY430" s="55" t="str">
        <f>IF(TRIM(N430)="","N/A",VLOOKUP(TRIM(N430),Table4[#All],2,0))</f>
        <v>Baidoa</v>
      </c>
      <c r="AZ430" s="55" t="str">
        <f t="shared" si="129"/>
        <v>N/A</v>
      </c>
      <c r="BA430" s="32">
        <f t="shared" si="130"/>
        <v>43830</v>
      </c>
      <c r="BB430" s="32">
        <f t="shared" si="131"/>
        <v>43861</v>
      </c>
      <c r="BC430" s="31">
        <f t="shared" si="132"/>
        <v>2020</v>
      </c>
      <c r="BD430" s="33">
        <f t="shared" si="133"/>
        <v>44104</v>
      </c>
      <c r="BE430" s="30">
        <f t="shared" si="134"/>
        <v>2400</v>
      </c>
      <c r="BF430" s="30">
        <f t="shared" si="135"/>
        <v>400</v>
      </c>
      <c r="BG430" s="30">
        <f t="shared" si="136"/>
        <v>389</v>
      </c>
      <c r="BH430" s="30">
        <f t="shared" si="137"/>
        <v>357</v>
      </c>
      <c r="BI430" s="30">
        <f t="shared" si="138"/>
        <v>862</v>
      </c>
      <c r="BJ430" s="30">
        <f t="shared" si="139"/>
        <v>862</v>
      </c>
      <c r="BK430" s="30">
        <v>2200000</v>
      </c>
      <c r="BL430" s="30">
        <v>1400000</v>
      </c>
      <c r="BM430" s="30" t="str">
        <f t="shared" si="140"/>
        <v>Unk</v>
      </c>
      <c r="BN430" s="30" t="str">
        <f t="shared" si="141"/>
        <v>Unk</v>
      </c>
      <c r="BO430" s="30">
        <v>2020</v>
      </c>
      <c r="BP430" s="30">
        <v>427</v>
      </c>
      <c r="BQ430" s="30" t="str">
        <f>VLOOKUP(AQ430,Table3[#All],2,FALSE)</f>
        <v>SHELTER</v>
      </c>
    </row>
    <row r="431" spans="1:69" ht="28.5" customHeight="1" x14ac:dyDescent="0.25">
      <c r="A431" s="66" t="s">
        <v>168</v>
      </c>
      <c r="B431" s="66" t="s">
        <v>204</v>
      </c>
      <c r="C431" s="66" t="s">
        <v>737</v>
      </c>
      <c r="D431" s="66" t="s">
        <v>183</v>
      </c>
      <c r="E431" s="66" t="s">
        <v>1036</v>
      </c>
      <c r="F431" s="66" t="s">
        <v>207</v>
      </c>
      <c r="G431" s="66" t="s">
        <v>174</v>
      </c>
      <c r="H431" s="66" t="s">
        <v>979</v>
      </c>
      <c r="I431" s="66" t="s">
        <v>979</v>
      </c>
      <c r="J431" s="66"/>
      <c r="K431" s="66" t="s">
        <v>979</v>
      </c>
      <c r="L431" s="66" t="s">
        <v>979</v>
      </c>
      <c r="M431" s="66" t="s">
        <v>88</v>
      </c>
      <c r="N431" s="66" t="s">
        <v>67</v>
      </c>
      <c r="O431" s="66" t="s">
        <v>29</v>
      </c>
      <c r="P431" s="66"/>
      <c r="Q431" s="66" t="s">
        <v>176</v>
      </c>
      <c r="R431" s="66" t="s">
        <v>166</v>
      </c>
      <c r="S431" s="66" t="s">
        <v>763</v>
      </c>
      <c r="T431" s="32">
        <v>43814</v>
      </c>
      <c r="U431" s="21">
        <v>43920</v>
      </c>
      <c r="V431" s="66">
        <v>3.3834200000000001</v>
      </c>
      <c r="W431" s="66">
        <v>45.59693</v>
      </c>
      <c r="X431" s="66" t="s">
        <v>186</v>
      </c>
      <c r="Y431" s="1">
        <v>1800</v>
      </c>
      <c r="Z431" s="1">
        <v>1800</v>
      </c>
      <c r="AA431" s="66">
        <v>300</v>
      </c>
      <c r="AB431" s="66">
        <v>260</v>
      </c>
      <c r="AC431" s="66">
        <v>307</v>
      </c>
      <c r="AD431" s="66">
        <v>566</v>
      </c>
      <c r="AE431" s="66">
        <v>667</v>
      </c>
      <c r="AF431" s="66" t="s">
        <v>191</v>
      </c>
      <c r="AG431" s="26" t="s">
        <v>979</v>
      </c>
      <c r="AJ431" s="16" t="s">
        <v>979</v>
      </c>
      <c r="AK431" s="16" t="s">
        <v>979</v>
      </c>
      <c r="AL431" s="16" t="s">
        <v>979</v>
      </c>
      <c r="AM431" s="16" t="s">
        <v>979</v>
      </c>
      <c r="AN431" s="66" t="s">
        <v>979</v>
      </c>
      <c r="AO431" s="26" t="str">
        <f t="shared" si="122"/>
        <v>UNHCR</v>
      </c>
      <c r="AP431" s="26" t="str">
        <f t="shared" si="123"/>
        <v>SWDC</v>
      </c>
      <c r="AQ431" s="26" t="str">
        <f t="shared" si="124"/>
        <v>EMERGENCY SHELTER</v>
      </c>
      <c r="AR431" s="26" t="str">
        <f t="shared" si="125"/>
        <v>Unknown</v>
      </c>
      <c r="AS431" s="64" t="str">
        <f>_xlfn.IFNA(VLOOKUP(TRIM(AF431),Lookups!$R$1:$S$14,2,0),"N/A")</f>
        <v>Flood</v>
      </c>
      <c r="AT431" s="29" t="str">
        <f t="shared" si="126"/>
        <v>Completed</v>
      </c>
      <c r="AU431" s="65" t="str">
        <f>IF(TRIM(X431)="", "N/A",VLOOKUP(TRIM(X431),Lookups!$V$1:$W$8,2,0))</f>
        <v>NIDP</v>
      </c>
      <c r="AV431" s="26" t="str">
        <f t="shared" si="127"/>
        <v>Urban</v>
      </c>
      <c r="AW431" s="26" t="str">
        <f t="shared" si="128"/>
        <v>In-Kind</v>
      </c>
      <c r="AX431" s="55" t="str">
        <f>IF(TRIM(M431)="","N/A",VLOOKUP(TRIM(M431),Table2[#All],2,0))</f>
        <v>Hiraan</v>
      </c>
      <c r="AY431" s="55" t="str">
        <f>IF(TRIM(N431)="","N/A",VLOOKUP(TRIM(N431),Table4[#All],2,0))</f>
        <v>Jalalaqsi</v>
      </c>
      <c r="AZ431" s="55" t="str">
        <f t="shared" si="129"/>
        <v>N/A</v>
      </c>
      <c r="BA431" s="32">
        <f t="shared" si="130"/>
        <v>43830</v>
      </c>
      <c r="BB431" s="32">
        <f t="shared" si="131"/>
        <v>43921</v>
      </c>
      <c r="BC431" s="31">
        <f t="shared" si="132"/>
        <v>2020</v>
      </c>
      <c r="BD431" s="33">
        <f t="shared" si="133"/>
        <v>44104</v>
      </c>
      <c r="BE431" s="30">
        <f t="shared" si="134"/>
        <v>1800</v>
      </c>
      <c r="BF431" s="30">
        <f t="shared" si="135"/>
        <v>300</v>
      </c>
      <c r="BG431" s="30">
        <f t="shared" si="136"/>
        <v>307</v>
      </c>
      <c r="BH431" s="30">
        <f t="shared" si="137"/>
        <v>260</v>
      </c>
      <c r="BI431" s="30">
        <f t="shared" si="138"/>
        <v>667</v>
      </c>
      <c r="BJ431" s="30">
        <f t="shared" si="139"/>
        <v>667</v>
      </c>
      <c r="BK431" s="30">
        <v>2200000</v>
      </c>
      <c r="BL431" s="30">
        <v>1400000</v>
      </c>
      <c r="BM431" s="30" t="str">
        <f t="shared" si="140"/>
        <v>Unk</v>
      </c>
      <c r="BN431" s="30" t="str">
        <f t="shared" si="141"/>
        <v>Unk</v>
      </c>
      <c r="BO431" s="30">
        <v>2020</v>
      </c>
      <c r="BP431" s="30">
        <v>428</v>
      </c>
      <c r="BQ431" s="30" t="str">
        <f>VLOOKUP(AQ431,Table3[#All],2,FALSE)</f>
        <v>SHELTER</v>
      </c>
    </row>
    <row r="432" spans="1:69" ht="28.5" customHeight="1" x14ac:dyDescent="0.25">
      <c r="A432" s="66" t="s">
        <v>168</v>
      </c>
      <c r="B432" s="66" t="s">
        <v>204</v>
      </c>
      <c r="C432" s="66" t="s">
        <v>737</v>
      </c>
      <c r="D432" s="66" t="s">
        <v>199</v>
      </c>
      <c r="E432" s="66" t="s">
        <v>770</v>
      </c>
      <c r="F432" s="66" t="s">
        <v>207</v>
      </c>
      <c r="G432" s="66" t="s">
        <v>174</v>
      </c>
      <c r="H432" s="66" t="s">
        <v>979</v>
      </c>
      <c r="I432" s="66" t="s">
        <v>979</v>
      </c>
      <c r="J432" s="66"/>
      <c r="K432" s="66" t="s">
        <v>979</v>
      </c>
      <c r="L432" s="66" t="s">
        <v>979</v>
      </c>
      <c r="M432" s="66" t="s">
        <v>88</v>
      </c>
      <c r="N432" s="66" t="s">
        <v>67</v>
      </c>
      <c r="O432" s="66" t="s">
        <v>29</v>
      </c>
      <c r="P432" s="66"/>
      <c r="Q432" s="66" t="s">
        <v>176</v>
      </c>
      <c r="R432" s="66" t="s">
        <v>166</v>
      </c>
      <c r="S432" s="66" t="s">
        <v>769</v>
      </c>
      <c r="T432" s="32">
        <v>43814</v>
      </c>
      <c r="U432" s="21">
        <v>43920</v>
      </c>
      <c r="V432" s="66">
        <v>3.3834200000000001</v>
      </c>
      <c r="W432" s="66">
        <v>45.59693</v>
      </c>
      <c r="X432" s="66" t="s">
        <v>186</v>
      </c>
      <c r="Y432" s="1">
        <v>4200</v>
      </c>
      <c r="Z432" s="1">
        <v>4200</v>
      </c>
      <c r="AA432" s="66">
        <v>700</v>
      </c>
      <c r="AB432" s="66">
        <v>607</v>
      </c>
      <c r="AC432" s="66">
        <v>716</v>
      </c>
      <c r="AD432" s="66">
        <v>1320</v>
      </c>
      <c r="AE432" s="66">
        <v>1557</v>
      </c>
      <c r="AF432" s="66" t="s">
        <v>191</v>
      </c>
      <c r="AG432" s="26" t="s">
        <v>979</v>
      </c>
      <c r="AJ432" s="16" t="s">
        <v>979</v>
      </c>
      <c r="AK432" s="16" t="s">
        <v>979</v>
      </c>
      <c r="AL432" s="16" t="s">
        <v>979</v>
      </c>
      <c r="AM432" s="16" t="s">
        <v>979</v>
      </c>
      <c r="AN432" s="66" t="s">
        <v>979</v>
      </c>
      <c r="AO432" s="26" t="str">
        <f t="shared" si="122"/>
        <v>UNHCR</v>
      </c>
      <c r="AP432" s="26" t="str">
        <f t="shared" si="123"/>
        <v>SWDC</v>
      </c>
      <c r="AQ432" s="26" t="str">
        <f t="shared" si="124"/>
        <v>NFI KITS</v>
      </c>
      <c r="AR432" s="26" t="str">
        <f t="shared" si="125"/>
        <v>Unknown</v>
      </c>
      <c r="AS432" s="64" t="str">
        <f>_xlfn.IFNA(VLOOKUP(TRIM(AF432),Lookups!$R$1:$S$14,2,0),"N/A")</f>
        <v>Flood</v>
      </c>
      <c r="AT432" s="29" t="str">
        <f t="shared" si="126"/>
        <v>Completed</v>
      </c>
      <c r="AU432" s="65" t="str">
        <f>IF(TRIM(X432)="", "N/A",VLOOKUP(TRIM(X432),Lookups!$V$1:$W$8,2,0))</f>
        <v>NIDP</v>
      </c>
      <c r="AV432" s="26" t="str">
        <f t="shared" si="127"/>
        <v>Urban</v>
      </c>
      <c r="AW432" s="26" t="str">
        <f t="shared" si="128"/>
        <v>In-Kind</v>
      </c>
      <c r="AX432" s="55" t="str">
        <f>IF(TRIM(M432)="","N/A",VLOOKUP(TRIM(M432),Table2[#All],2,0))</f>
        <v>Hiraan</v>
      </c>
      <c r="AY432" s="55" t="str">
        <f>IF(TRIM(N432)="","N/A",VLOOKUP(TRIM(N432),Table4[#All],2,0))</f>
        <v>Jalalaqsi</v>
      </c>
      <c r="AZ432" s="55" t="str">
        <f t="shared" si="129"/>
        <v>N/A</v>
      </c>
      <c r="BA432" s="32">
        <f t="shared" si="130"/>
        <v>43830</v>
      </c>
      <c r="BB432" s="32">
        <f t="shared" si="131"/>
        <v>43921</v>
      </c>
      <c r="BC432" s="31">
        <f t="shared" si="132"/>
        <v>2020</v>
      </c>
      <c r="BD432" s="33">
        <f t="shared" si="133"/>
        <v>44104</v>
      </c>
      <c r="BE432" s="30">
        <f t="shared" si="134"/>
        <v>4200</v>
      </c>
      <c r="BF432" s="30">
        <f t="shared" si="135"/>
        <v>700</v>
      </c>
      <c r="BG432" s="30">
        <f t="shared" si="136"/>
        <v>716</v>
      </c>
      <c r="BH432" s="30">
        <f t="shared" si="137"/>
        <v>607</v>
      </c>
      <c r="BI432" s="30">
        <f t="shared" si="138"/>
        <v>1557</v>
      </c>
      <c r="BJ432" s="30">
        <f t="shared" si="139"/>
        <v>1557</v>
      </c>
      <c r="BK432" s="30">
        <v>2200000</v>
      </c>
      <c r="BL432" s="30">
        <v>1400000</v>
      </c>
      <c r="BM432" s="30" t="str">
        <f t="shared" si="140"/>
        <v>Unk</v>
      </c>
      <c r="BN432" s="30" t="str">
        <f t="shared" si="141"/>
        <v>Unk</v>
      </c>
      <c r="BO432" s="30">
        <v>2020</v>
      </c>
      <c r="BP432" s="30">
        <v>429</v>
      </c>
      <c r="BQ432" s="30" t="str">
        <f>VLOOKUP(AQ432,Table3[#All],2,FALSE)</f>
        <v>NFI</v>
      </c>
    </row>
    <row r="433" spans="1:69" ht="28.5" customHeight="1" x14ac:dyDescent="0.25">
      <c r="A433" s="66" t="s">
        <v>168</v>
      </c>
      <c r="B433" s="66" t="s">
        <v>204</v>
      </c>
      <c r="C433" s="66" t="s">
        <v>737</v>
      </c>
      <c r="D433" s="66" t="s">
        <v>183</v>
      </c>
      <c r="E433" s="66" t="s">
        <v>1036</v>
      </c>
      <c r="F433" s="66" t="s">
        <v>207</v>
      </c>
      <c r="G433" s="66" t="s">
        <v>174</v>
      </c>
      <c r="H433" s="66" t="s">
        <v>979</v>
      </c>
      <c r="I433" s="66" t="s">
        <v>979</v>
      </c>
      <c r="J433" s="66"/>
      <c r="K433" s="66" t="s">
        <v>979</v>
      </c>
      <c r="L433" s="66" t="s">
        <v>979</v>
      </c>
      <c r="M433" s="66" t="s">
        <v>58</v>
      </c>
      <c r="N433" s="66" t="s">
        <v>102</v>
      </c>
      <c r="O433" s="66" t="s">
        <v>97</v>
      </c>
      <c r="P433" s="66"/>
      <c r="Q433" s="66" t="s">
        <v>176</v>
      </c>
      <c r="R433" s="66" t="s">
        <v>166</v>
      </c>
      <c r="S433" s="66" t="s">
        <v>738</v>
      </c>
      <c r="T433" s="32">
        <v>43814</v>
      </c>
      <c r="U433" s="21">
        <v>43861</v>
      </c>
      <c r="V433" s="66">
        <v>0.40627000000000002</v>
      </c>
      <c r="W433" s="66">
        <v>41.01238</v>
      </c>
      <c r="X433" s="66" t="s">
        <v>186</v>
      </c>
      <c r="Y433" s="1">
        <v>1800</v>
      </c>
      <c r="Z433" s="1">
        <v>1800</v>
      </c>
      <c r="AA433" s="66">
        <v>300</v>
      </c>
      <c r="AB433" s="66">
        <v>290</v>
      </c>
      <c r="AC433" s="66">
        <v>323</v>
      </c>
      <c r="AD433" s="66">
        <v>561</v>
      </c>
      <c r="AE433" s="66">
        <v>625</v>
      </c>
      <c r="AF433" s="66" t="s">
        <v>191</v>
      </c>
      <c r="AG433" s="26" t="s">
        <v>848</v>
      </c>
      <c r="AJ433" s="16" t="s">
        <v>979</v>
      </c>
      <c r="AK433" s="16" t="s">
        <v>979</v>
      </c>
      <c r="AL433" s="16" t="s">
        <v>979</v>
      </c>
      <c r="AM433" s="16" t="s">
        <v>979</v>
      </c>
      <c r="AN433" s="66" t="s">
        <v>847</v>
      </c>
      <c r="AO433" s="26" t="str">
        <f t="shared" si="122"/>
        <v>UNHCR</v>
      </c>
      <c r="AP433" s="26" t="str">
        <f t="shared" si="123"/>
        <v>SWDC</v>
      </c>
      <c r="AQ433" s="26" t="str">
        <f t="shared" si="124"/>
        <v>EMERGENCY SHELTER</v>
      </c>
      <c r="AR433" s="26" t="str">
        <f t="shared" si="125"/>
        <v>Unknown</v>
      </c>
      <c r="AS433" s="64" t="str">
        <f>_xlfn.IFNA(VLOOKUP(TRIM(AF433),Lookups!$R$1:$S$14,2,0),"N/A")</f>
        <v>Flood</v>
      </c>
      <c r="AT433" s="29" t="str">
        <f t="shared" si="126"/>
        <v>Completed</v>
      </c>
      <c r="AU433" s="65" t="str">
        <f>IF(TRIM(X433)="", "N/A",VLOOKUP(TRIM(X433),Lookups!$V$1:$W$8,2,0))</f>
        <v>NIDP</v>
      </c>
      <c r="AV433" s="26" t="str">
        <f t="shared" si="127"/>
        <v>Urban</v>
      </c>
      <c r="AW433" s="26" t="str">
        <f t="shared" si="128"/>
        <v>In-Kind</v>
      </c>
      <c r="AX433" s="55" t="str">
        <f>IF(TRIM(M433)="","N/A",VLOOKUP(TRIM(M433),Table2[#All],2,0))</f>
        <v>Lower Juba</v>
      </c>
      <c r="AY433" s="55" t="str">
        <f>IF(TRIM(N433)="","N/A",VLOOKUP(TRIM(N433),Table4[#All],2,0))</f>
        <v>Afmadow</v>
      </c>
      <c r="AZ433" s="55" t="str">
        <f t="shared" si="129"/>
        <v>N/A</v>
      </c>
      <c r="BA433" s="32">
        <f t="shared" si="130"/>
        <v>43830</v>
      </c>
      <c r="BB433" s="32">
        <f t="shared" si="131"/>
        <v>43861</v>
      </c>
      <c r="BC433" s="31">
        <f t="shared" si="132"/>
        <v>2020</v>
      </c>
      <c r="BD433" s="33">
        <f t="shared" si="133"/>
        <v>44104</v>
      </c>
      <c r="BE433" s="30">
        <f t="shared" si="134"/>
        <v>1800</v>
      </c>
      <c r="BF433" s="30">
        <f t="shared" si="135"/>
        <v>300</v>
      </c>
      <c r="BG433" s="30">
        <f t="shared" si="136"/>
        <v>323</v>
      </c>
      <c r="BH433" s="30">
        <f t="shared" si="137"/>
        <v>290</v>
      </c>
      <c r="BI433" s="30">
        <f t="shared" si="138"/>
        <v>625</v>
      </c>
      <c r="BJ433" s="30">
        <f t="shared" si="139"/>
        <v>625</v>
      </c>
      <c r="BK433" s="30">
        <v>2200000</v>
      </c>
      <c r="BL433" s="30">
        <v>1400000</v>
      </c>
      <c r="BM433" s="30" t="str">
        <f t="shared" si="140"/>
        <v>Unk</v>
      </c>
      <c r="BN433" s="30" t="str">
        <f t="shared" si="141"/>
        <v>Unk</v>
      </c>
      <c r="BO433" s="30">
        <v>2020</v>
      </c>
      <c r="BP433" s="30">
        <v>430</v>
      </c>
      <c r="BQ433" s="30" t="str">
        <f>VLOOKUP(AQ433,Table3[#All],2,FALSE)</f>
        <v>SHELTER</v>
      </c>
    </row>
    <row r="434" spans="1:69" ht="28.5" customHeight="1" x14ac:dyDescent="0.25">
      <c r="A434" s="66" t="s">
        <v>168</v>
      </c>
      <c r="B434" s="66" t="s">
        <v>204</v>
      </c>
      <c r="C434" s="66" t="s">
        <v>737</v>
      </c>
      <c r="D434" s="66" t="s">
        <v>182</v>
      </c>
      <c r="E434" s="66" t="s">
        <v>754</v>
      </c>
      <c r="F434" s="66" t="s">
        <v>207</v>
      </c>
      <c r="G434" s="66" t="s">
        <v>174</v>
      </c>
      <c r="H434" s="66" t="s">
        <v>979</v>
      </c>
      <c r="I434" s="66" t="s">
        <v>979</v>
      </c>
      <c r="J434" s="66"/>
      <c r="K434" s="66" t="s">
        <v>979</v>
      </c>
      <c r="L434" s="66" t="s">
        <v>979</v>
      </c>
      <c r="M434" s="66" t="s">
        <v>58</v>
      </c>
      <c r="N434" s="66" t="s">
        <v>102</v>
      </c>
      <c r="O434" s="66" t="s">
        <v>97</v>
      </c>
      <c r="P434" s="66"/>
      <c r="Q434" s="66" t="s">
        <v>176</v>
      </c>
      <c r="R434" s="66" t="s">
        <v>166</v>
      </c>
      <c r="S434" s="66" t="s">
        <v>208</v>
      </c>
      <c r="T434" s="32">
        <v>43814</v>
      </c>
      <c r="U434" s="21">
        <v>43860</v>
      </c>
      <c r="V434" s="66">
        <v>0.40627000000000002</v>
      </c>
      <c r="W434" s="66">
        <v>41.01238</v>
      </c>
      <c r="X434" s="66" t="s">
        <v>186</v>
      </c>
      <c r="Y434" s="1">
        <v>3000</v>
      </c>
      <c r="Z434" s="1">
        <v>3000</v>
      </c>
      <c r="AA434" s="66">
        <v>500</v>
      </c>
      <c r="AB434" s="66">
        <v>484</v>
      </c>
      <c r="AC434" s="66">
        <v>539</v>
      </c>
      <c r="AD434" s="66">
        <v>935</v>
      </c>
      <c r="AE434" s="66">
        <v>1042</v>
      </c>
      <c r="AF434" s="66" t="s">
        <v>191</v>
      </c>
      <c r="AG434" s="26" t="s">
        <v>979</v>
      </c>
      <c r="AJ434" s="16" t="s">
        <v>979</v>
      </c>
      <c r="AK434" s="16" t="s">
        <v>979</v>
      </c>
      <c r="AL434" s="16" t="s">
        <v>979</v>
      </c>
      <c r="AM434" s="16" t="s">
        <v>979</v>
      </c>
      <c r="AN434" s="66" t="s">
        <v>979</v>
      </c>
      <c r="AO434" s="26" t="str">
        <f t="shared" si="122"/>
        <v>UNHCR</v>
      </c>
      <c r="AP434" s="26" t="str">
        <f t="shared" si="123"/>
        <v>SWDC</v>
      </c>
      <c r="AQ434" s="26" t="str">
        <f t="shared" si="124"/>
        <v>NFI NON KITS</v>
      </c>
      <c r="AR434" s="26" t="str">
        <f t="shared" si="125"/>
        <v>Unknown</v>
      </c>
      <c r="AS434" s="64" t="str">
        <f>_xlfn.IFNA(VLOOKUP(TRIM(AF434),Lookups!$R$1:$S$14,2,0),"N/A")</f>
        <v>Flood</v>
      </c>
      <c r="AT434" s="29" t="str">
        <f t="shared" si="126"/>
        <v>Completed</v>
      </c>
      <c r="AU434" s="65" t="str">
        <f>IF(TRIM(X434)="", "N/A",VLOOKUP(TRIM(X434),Lookups!$V$1:$W$8,2,0))</f>
        <v>NIDP</v>
      </c>
      <c r="AV434" s="26" t="str">
        <f t="shared" si="127"/>
        <v>Urban</v>
      </c>
      <c r="AW434" s="26" t="str">
        <f t="shared" si="128"/>
        <v>In-Kind</v>
      </c>
      <c r="AX434" s="55" t="str">
        <f>IF(TRIM(M434)="","N/A",VLOOKUP(TRIM(M434),Table2[#All],2,0))</f>
        <v>Lower Juba</v>
      </c>
      <c r="AY434" s="55" t="str">
        <f>IF(TRIM(N434)="","N/A",VLOOKUP(TRIM(N434),Table4[#All],2,0))</f>
        <v>Afmadow</v>
      </c>
      <c r="AZ434" s="55" t="str">
        <f t="shared" si="129"/>
        <v>N/A</v>
      </c>
      <c r="BA434" s="32">
        <f t="shared" si="130"/>
        <v>43830</v>
      </c>
      <c r="BB434" s="32">
        <f t="shared" si="131"/>
        <v>43861</v>
      </c>
      <c r="BC434" s="31">
        <f t="shared" si="132"/>
        <v>2020</v>
      </c>
      <c r="BD434" s="33">
        <f t="shared" si="133"/>
        <v>44104</v>
      </c>
      <c r="BE434" s="30">
        <f t="shared" si="134"/>
        <v>3000</v>
      </c>
      <c r="BF434" s="30">
        <f t="shared" si="135"/>
        <v>500</v>
      </c>
      <c r="BG434" s="30">
        <f t="shared" si="136"/>
        <v>539</v>
      </c>
      <c r="BH434" s="30">
        <f t="shared" si="137"/>
        <v>484</v>
      </c>
      <c r="BI434" s="30">
        <f t="shared" si="138"/>
        <v>1042</v>
      </c>
      <c r="BJ434" s="30">
        <f t="shared" si="139"/>
        <v>1042</v>
      </c>
      <c r="BK434" s="30">
        <v>2200000</v>
      </c>
      <c r="BL434" s="30">
        <v>1400000</v>
      </c>
      <c r="BM434" s="30" t="str">
        <f t="shared" si="140"/>
        <v>Unk</v>
      </c>
      <c r="BN434" s="30" t="str">
        <f t="shared" si="141"/>
        <v>Unk</v>
      </c>
      <c r="BO434" s="30">
        <v>2020</v>
      </c>
      <c r="BP434" s="30">
        <v>431</v>
      </c>
      <c r="BQ434" s="30" t="str">
        <f>VLOOKUP(AQ434,Table3[#All],2,FALSE)</f>
        <v>NFI</v>
      </c>
    </row>
    <row r="435" spans="1:69" ht="28.5" customHeight="1" x14ac:dyDescent="0.25">
      <c r="A435" s="66" t="s">
        <v>168</v>
      </c>
      <c r="B435" s="66" t="s">
        <v>204</v>
      </c>
      <c r="C435" s="66" t="s">
        <v>737</v>
      </c>
      <c r="D435" s="66" t="s">
        <v>183</v>
      </c>
      <c r="E435" s="66" t="s">
        <v>1036</v>
      </c>
      <c r="F435" s="66" t="s">
        <v>207</v>
      </c>
      <c r="G435" s="66" t="s">
        <v>174</v>
      </c>
      <c r="H435" s="66" t="s">
        <v>979</v>
      </c>
      <c r="I435" s="66" t="s">
        <v>979</v>
      </c>
      <c r="J435" s="66"/>
      <c r="K435" s="66" t="s">
        <v>979</v>
      </c>
      <c r="L435" s="66" t="s">
        <v>979</v>
      </c>
      <c r="M435" s="66" t="s">
        <v>149</v>
      </c>
      <c r="N435" s="66" t="s">
        <v>118</v>
      </c>
      <c r="O435" s="66" t="s">
        <v>756</v>
      </c>
      <c r="P435" s="66"/>
      <c r="Q435" s="66" t="s">
        <v>176</v>
      </c>
      <c r="R435" s="66" t="s">
        <v>166</v>
      </c>
      <c r="S435" s="66" t="s">
        <v>738</v>
      </c>
      <c r="T435" s="32">
        <v>43814</v>
      </c>
      <c r="U435" s="21">
        <v>43861</v>
      </c>
      <c r="V435" s="66">
        <v>2.3592599999999999</v>
      </c>
      <c r="W435" s="66">
        <v>45.38964</v>
      </c>
      <c r="X435" s="66" t="s">
        <v>186</v>
      </c>
      <c r="Y435" s="1">
        <v>1800</v>
      </c>
      <c r="Z435" s="1">
        <v>1800</v>
      </c>
      <c r="AA435" s="66">
        <v>300</v>
      </c>
      <c r="AB435" s="66">
        <v>321</v>
      </c>
      <c r="AC435" s="66">
        <v>370</v>
      </c>
      <c r="AD435" s="66">
        <v>515</v>
      </c>
      <c r="AE435" s="66">
        <v>594</v>
      </c>
      <c r="AF435" s="66" t="s">
        <v>191</v>
      </c>
      <c r="AG435" s="26" t="s">
        <v>979</v>
      </c>
      <c r="AJ435" s="16" t="s">
        <v>979</v>
      </c>
      <c r="AK435" s="16" t="s">
        <v>979</v>
      </c>
      <c r="AL435" s="16" t="s">
        <v>979</v>
      </c>
      <c r="AM435" s="16" t="s">
        <v>979</v>
      </c>
      <c r="AN435" s="66" t="s">
        <v>979</v>
      </c>
      <c r="AO435" s="26" t="str">
        <f t="shared" si="122"/>
        <v>UNHCR</v>
      </c>
      <c r="AP435" s="26" t="str">
        <f t="shared" si="123"/>
        <v>SWDC</v>
      </c>
      <c r="AQ435" s="26" t="str">
        <f t="shared" si="124"/>
        <v>EMERGENCY SHELTER</v>
      </c>
      <c r="AR435" s="26" t="str">
        <f t="shared" si="125"/>
        <v>Unknown</v>
      </c>
      <c r="AS435" s="64" t="str">
        <f>_xlfn.IFNA(VLOOKUP(TRIM(AF435),Lookups!$R$1:$S$14,2,0),"N/A")</f>
        <v>Flood</v>
      </c>
      <c r="AT435" s="29" t="str">
        <f t="shared" si="126"/>
        <v>Completed</v>
      </c>
      <c r="AU435" s="65" t="str">
        <f>IF(TRIM(X435)="", "N/A",VLOOKUP(TRIM(X435),Lookups!$V$1:$W$8,2,0))</f>
        <v>NIDP</v>
      </c>
      <c r="AV435" s="26" t="str">
        <f t="shared" si="127"/>
        <v>Urban</v>
      </c>
      <c r="AW435" s="26" t="str">
        <f t="shared" si="128"/>
        <v>In-Kind</v>
      </c>
      <c r="AX435" s="55" t="str">
        <f>IF(TRIM(M435)="","N/A",VLOOKUP(TRIM(M435),Table2[#All],2,0))</f>
        <v>Middle Shabelle</v>
      </c>
      <c r="AY435" s="55" t="str">
        <f>IF(TRIM(N435)="","N/A",VLOOKUP(TRIM(N435),Table4[#All],2,0))</f>
        <v>Balcad</v>
      </c>
      <c r="AZ435" s="55" t="str">
        <f t="shared" si="129"/>
        <v>N/A</v>
      </c>
      <c r="BA435" s="32">
        <f t="shared" si="130"/>
        <v>43830</v>
      </c>
      <c r="BB435" s="32">
        <f t="shared" si="131"/>
        <v>43861</v>
      </c>
      <c r="BC435" s="31">
        <f t="shared" si="132"/>
        <v>2020</v>
      </c>
      <c r="BD435" s="33">
        <f t="shared" si="133"/>
        <v>44104</v>
      </c>
      <c r="BE435" s="30">
        <f t="shared" si="134"/>
        <v>1800</v>
      </c>
      <c r="BF435" s="30">
        <f t="shared" si="135"/>
        <v>300</v>
      </c>
      <c r="BG435" s="30">
        <f t="shared" si="136"/>
        <v>370</v>
      </c>
      <c r="BH435" s="30">
        <f t="shared" si="137"/>
        <v>321</v>
      </c>
      <c r="BI435" s="30">
        <f t="shared" si="138"/>
        <v>594</v>
      </c>
      <c r="BJ435" s="30">
        <f t="shared" si="139"/>
        <v>594</v>
      </c>
      <c r="BK435" s="30">
        <v>2200000</v>
      </c>
      <c r="BL435" s="30">
        <v>1400000</v>
      </c>
      <c r="BM435" s="30" t="str">
        <f t="shared" si="140"/>
        <v>Unk</v>
      </c>
      <c r="BN435" s="30" t="str">
        <f t="shared" si="141"/>
        <v>Unk</v>
      </c>
      <c r="BO435" s="30">
        <v>2020</v>
      </c>
      <c r="BP435" s="30">
        <v>432</v>
      </c>
      <c r="BQ435" s="30" t="str">
        <f>VLOOKUP(AQ435,Table3[#All],2,FALSE)</f>
        <v>SHELTER</v>
      </c>
    </row>
    <row r="436" spans="1:69" ht="28.5" customHeight="1" x14ac:dyDescent="0.25">
      <c r="A436" s="66" t="s">
        <v>168</v>
      </c>
      <c r="B436" s="66" t="s">
        <v>204</v>
      </c>
      <c r="C436" s="66" t="s">
        <v>737</v>
      </c>
      <c r="D436" s="66" t="s">
        <v>199</v>
      </c>
      <c r="E436" s="66" t="s">
        <v>755</v>
      </c>
      <c r="F436" s="66" t="s">
        <v>207</v>
      </c>
      <c r="G436" s="66" t="s">
        <v>174</v>
      </c>
      <c r="H436" s="66" t="s">
        <v>979</v>
      </c>
      <c r="I436" s="66" t="s">
        <v>979</v>
      </c>
      <c r="J436" s="66"/>
      <c r="K436" s="66" t="s">
        <v>979</v>
      </c>
      <c r="L436" s="66" t="s">
        <v>979</v>
      </c>
      <c r="M436" s="66" t="s">
        <v>149</v>
      </c>
      <c r="N436" s="66" t="s">
        <v>118</v>
      </c>
      <c r="O436" s="66" t="s">
        <v>756</v>
      </c>
      <c r="P436" s="66"/>
      <c r="Q436" s="66" t="s">
        <v>176</v>
      </c>
      <c r="R436" s="66" t="s">
        <v>166</v>
      </c>
      <c r="S436" s="66" t="s">
        <v>208</v>
      </c>
      <c r="T436" s="32">
        <v>43814</v>
      </c>
      <c r="U436" s="21">
        <v>43860</v>
      </c>
      <c r="V436" s="66">
        <v>2.3592599999999999</v>
      </c>
      <c r="W436" s="66">
        <v>45.38964</v>
      </c>
      <c r="X436" s="66" t="s">
        <v>186</v>
      </c>
      <c r="Y436" s="1">
        <v>12000</v>
      </c>
      <c r="Z436" s="1">
        <v>12000</v>
      </c>
      <c r="AA436" s="66">
        <v>2000</v>
      </c>
      <c r="AB436" s="66">
        <v>2142</v>
      </c>
      <c r="AC436" s="66">
        <v>2469</v>
      </c>
      <c r="AD436" s="66">
        <v>3432</v>
      </c>
      <c r="AE436" s="66">
        <v>3957</v>
      </c>
      <c r="AF436" s="66" t="s">
        <v>191</v>
      </c>
      <c r="AG436" s="26" t="s">
        <v>979</v>
      </c>
      <c r="AJ436" s="16" t="s">
        <v>979</v>
      </c>
      <c r="AK436" s="16" t="s">
        <v>979</v>
      </c>
      <c r="AL436" s="16" t="s">
        <v>979</v>
      </c>
      <c r="AM436" s="16" t="s">
        <v>979</v>
      </c>
      <c r="AN436" s="66" t="s">
        <v>979</v>
      </c>
      <c r="AO436" s="26" t="str">
        <f t="shared" si="122"/>
        <v>UNHCR</v>
      </c>
      <c r="AP436" s="26" t="str">
        <f t="shared" si="123"/>
        <v>SWDC</v>
      </c>
      <c r="AQ436" s="26" t="str">
        <f t="shared" si="124"/>
        <v>NFI KITS</v>
      </c>
      <c r="AR436" s="26" t="str">
        <f t="shared" si="125"/>
        <v>Unknown</v>
      </c>
      <c r="AS436" s="64" t="str">
        <f>_xlfn.IFNA(VLOOKUP(TRIM(AF436),Lookups!$R$1:$S$14,2,0),"N/A")</f>
        <v>Flood</v>
      </c>
      <c r="AT436" s="29" t="str">
        <f t="shared" si="126"/>
        <v>Completed</v>
      </c>
      <c r="AU436" s="65" t="str">
        <f>IF(TRIM(X436)="", "N/A",VLOOKUP(TRIM(X436),Lookups!$V$1:$W$8,2,0))</f>
        <v>NIDP</v>
      </c>
      <c r="AV436" s="26" t="str">
        <f t="shared" si="127"/>
        <v>Urban</v>
      </c>
      <c r="AW436" s="26" t="str">
        <f t="shared" si="128"/>
        <v>In-Kind</v>
      </c>
      <c r="AX436" s="55" t="str">
        <f>IF(TRIM(M436)="","N/A",VLOOKUP(TRIM(M436),Table2[#All],2,0))</f>
        <v>Middle Shabelle</v>
      </c>
      <c r="AY436" s="55" t="str">
        <f>IF(TRIM(N436)="","N/A",VLOOKUP(TRIM(N436),Table4[#All],2,0))</f>
        <v>Balcad</v>
      </c>
      <c r="AZ436" s="55" t="str">
        <f t="shared" si="129"/>
        <v>N/A</v>
      </c>
      <c r="BA436" s="32">
        <f t="shared" si="130"/>
        <v>43830</v>
      </c>
      <c r="BB436" s="32">
        <f t="shared" si="131"/>
        <v>43861</v>
      </c>
      <c r="BC436" s="31">
        <f t="shared" si="132"/>
        <v>2020</v>
      </c>
      <c r="BD436" s="33">
        <f t="shared" si="133"/>
        <v>44104</v>
      </c>
      <c r="BE436" s="30">
        <f t="shared" si="134"/>
        <v>12000</v>
      </c>
      <c r="BF436" s="30">
        <f t="shared" si="135"/>
        <v>2000</v>
      </c>
      <c r="BG436" s="30">
        <f t="shared" si="136"/>
        <v>2469</v>
      </c>
      <c r="BH436" s="30">
        <f t="shared" si="137"/>
        <v>2142</v>
      </c>
      <c r="BI436" s="30">
        <f t="shared" si="138"/>
        <v>3957</v>
      </c>
      <c r="BJ436" s="30">
        <f t="shared" si="139"/>
        <v>3957</v>
      </c>
      <c r="BK436" s="30">
        <v>2200000</v>
      </c>
      <c r="BL436" s="30">
        <v>1400000</v>
      </c>
      <c r="BM436" s="30" t="str">
        <f t="shared" si="140"/>
        <v>Unk</v>
      </c>
      <c r="BN436" s="30" t="str">
        <f t="shared" si="141"/>
        <v>Unk</v>
      </c>
      <c r="BO436" s="30">
        <v>2020</v>
      </c>
      <c r="BP436" s="30">
        <v>433</v>
      </c>
      <c r="BQ436" s="30" t="str">
        <f>VLOOKUP(AQ436,Table3[#All],2,FALSE)</f>
        <v>NFI</v>
      </c>
    </row>
    <row r="437" spans="1:69" ht="28.5" customHeight="1" x14ac:dyDescent="0.25">
      <c r="A437" s="66" t="s">
        <v>168</v>
      </c>
      <c r="B437" s="66" t="s">
        <v>204</v>
      </c>
      <c r="C437" s="66" t="s">
        <v>204</v>
      </c>
      <c r="D437" s="66" t="s">
        <v>199</v>
      </c>
      <c r="E437" s="66" t="s">
        <v>771</v>
      </c>
      <c r="F437" s="66" t="s">
        <v>207</v>
      </c>
      <c r="G437" s="66" t="s">
        <v>210</v>
      </c>
      <c r="H437" s="66" t="s">
        <v>979</v>
      </c>
      <c r="I437" s="66" t="s">
        <v>979</v>
      </c>
      <c r="J437" s="66"/>
      <c r="K437" s="66" t="s">
        <v>979</v>
      </c>
      <c r="L437" s="66" t="s">
        <v>979</v>
      </c>
      <c r="M437" s="66" t="s">
        <v>51</v>
      </c>
      <c r="N437" s="66" t="s">
        <v>129</v>
      </c>
      <c r="O437" s="66" t="s">
        <v>15</v>
      </c>
      <c r="P437" s="66"/>
      <c r="Q437" s="66" t="s">
        <v>177</v>
      </c>
      <c r="R437" s="66" t="s">
        <v>166</v>
      </c>
      <c r="S437" s="66" t="s">
        <v>256</v>
      </c>
      <c r="T437" s="32">
        <v>43831</v>
      </c>
      <c r="U437" s="21">
        <v>43920</v>
      </c>
      <c r="V437" s="66">
        <v>2.0413899999999998</v>
      </c>
      <c r="W437" s="66">
        <v>45.333720999999997</v>
      </c>
      <c r="X437" s="66" t="s">
        <v>186</v>
      </c>
      <c r="Y437" s="1">
        <v>1500</v>
      </c>
      <c r="Z437" s="1">
        <v>1500</v>
      </c>
      <c r="AA437" s="66">
        <v>250</v>
      </c>
      <c r="AB437" s="66">
        <v>249</v>
      </c>
      <c r="AC437" s="66">
        <v>266</v>
      </c>
      <c r="AD437" s="66">
        <v>477</v>
      </c>
      <c r="AE437" s="66">
        <v>508</v>
      </c>
      <c r="AF437" s="66" t="s">
        <v>196</v>
      </c>
      <c r="AG437" s="26" t="s">
        <v>979</v>
      </c>
      <c r="AJ437" s="16" t="s">
        <v>979</v>
      </c>
      <c r="AK437" s="16" t="s">
        <v>979</v>
      </c>
      <c r="AL437" s="16" t="s">
        <v>979</v>
      </c>
      <c r="AM437" s="16" t="s">
        <v>979</v>
      </c>
      <c r="AN437" s="66" t="s">
        <v>979</v>
      </c>
      <c r="AO437" s="26" t="str">
        <f t="shared" si="122"/>
        <v>UNHCR</v>
      </c>
      <c r="AP437" s="26" t="str">
        <f t="shared" si="123"/>
        <v>UNHCR</v>
      </c>
      <c r="AQ437" s="26" t="str">
        <f t="shared" si="124"/>
        <v>NFI KITS</v>
      </c>
      <c r="AR437" s="26" t="str">
        <f t="shared" si="125"/>
        <v>Unknown</v>
      </c>
      <c r="AS437" s="64" t="str">
        <f>_xlfn.IFNA(VLOOKUP(TRIM(AF437),Lookups!$R$1:$S$14,2,0),"N/A")</f>
        <v>Conflict/Insecurity</v>
      </c>
      <c r="AT437" s="29" t="str">
        <f t="shared" si="126"/>
        <v>Completed</v>
      </c>
      <c r="AU437" s="65" t="str">
        <f>IF(TRIM(X437)="", "N/A",VLOOKUP(TRIM(X437),Lookups!$V$1:$W$8,2,0))</f>
        <v>NIDP</v>
      </c>
      <c r="AV437" s="26" t="str">
        <f t="shared" si="127"/>
        <v>Mixed</v>
      </c>
      <c r="AW437" s="26" t="str">
        <f t="shared" si="128"/>
        <v>In-Kind</v>
      </c>
      <c r="AX437" s="55" t="str">
        <f>IF(TRIM(M437)="","N/A",VLOOKUP(TRIM(M437),Table2[#All],2,0))</f>
        <v>Banadir</v>
      </c>
      <c r="AY437" s="55" t="str">
        <f>IF(TRIM(N437)="","N/A",VLOOKUP(TRIM(N437),Table4[#All],2,0))</f>
        <v>Banadir</v>
      </c>
      <c r="AZ437" s="55" t="str">
        <f t="shared" si="129"/>
        <v>N/A</v>
      </c>
      <c r="BA437" s="32">
        <f t="shared" si="130"/>
        <v>43861</v>
      </c>
      <c r="BB437" s="32">
        <f t="shared" si="131"/>
        <v>43921</v>
      </c>
      <c r="BC437" s="31">
        <f t="shared" si="132"/>
        <v>2020</v>
      </c>
      <c r="BD437" s="33">
        <f t="shared" si="133"/>
        <v>44104</v>
      </c>
      <c r="BE437" s="30">
        <f t="shared" si="134"/>
        <v>1500</v>
      </c>
      <c r="BF437" s="30">
        <f t="shared" si="135"/>
        <v>250</v>
      </c>
      <c r="BG437" s="30">
        <f t="shared" si="136"/>
        <v>266</v>
      </c>
      <c r="BH437" s="30">
        <f t="shared" si="137"/>
        <v>249</v>
      </c>
      <c r="BI437" s="30">
        <f t="shared" si="138"/>
        <v>508</v>
      </c>
      <c r="BJ437" s="30">
        <f t="shared" si="139"/>
        <v>508</v>
      </c>
      <c r="BK437" s="30">
        <v>2200000</v>
      </c>
      <c r="BL437" s="30">
        <v>1400000</v>
      </c>
      <c r="BM437" s="30" t="str">
        <f t="shared" si="140"/>
        <v>Unk</v>
      </c>
      <c r="BN437" s="30" t="str">
        <f t="shared" si="141"/>
        <v>Unk</v>
      </c>
      <c r="BO437" s="30">
        <v>2020</v>
      </c>
      <c r="BP437" s="30">
        <v>434</v>
      </c>
      <c r="BQ437" s="30" t="str">
        <f>VLOOKUP(AQ437,Table3[#All],2,FALSE)</f>
        <v>NFI</v>
      </c>
    </row>
    <row r="438" spans="1:69" ht="28.5" customHeight="1" x14ac:dyDescent="0.25">
      <c r="A438" s="66" t="s">
        <v>168</v>
      </c>
      <c r="B438" s="66" t="s">
        <v>204</v>
      </c>
      <c r="C438" s="66" t="s">
        <v>204</v>
      </c>
      <c r="D438" s="66" t="s">
        <v>199</v>
      </c>
      <c r="E438" s="66" t="s">
        <v>767</v>
      </c>
      <c r="F438" s="66" t="s">
        <v>207</v>
      </c>
      <c r="G438" s="66" t="s">
        <v>174</v>
      </c>
      <c r="H438" s="66" t="s">
        <v>979</v>
      </c>
      <c r="I438" s="66" t="s">
        <v>979</v>
      </c>
      <c r="J438" s="66"/>
      <c r="K438" s="66" t="s">
        <v>979</v>
      </c>
      <c r="L438" s="66" t="s">
        <v>979</v>
      </c>
      <c r="M438" s="66" t="s">
        <v>122</v>
      </c>
      <c r="N438" s="66" t="s">
        <v>132</v>
      </c>
      <c r="O438" s="66" t="s">
        <v>10</v>
      </c>
      <c r="P438" s="66"/>
      <c r="Q438" s="66" t="s">
        <v>177</v>
      </c>
      <c r="R438" s="66" t="s">
        <v>166</v>
      </c>
      <c r="S438" s="66" t="s">
        <v>211</v>
      </c>
      <c r="T438" s="32">
        <v>43876</v>
      </c>
      <c r="U438" s="21">
        <v>43876</v>
      </c>
      <c r="V438" s="66">
        <v>11.283659999999999</v>
      </c>
      <c r="W438" s="66">
        <v>49.180630000000001</v>
      </c>
      <c r="X438" s="66" t="s">
        <v>187</v>
      </c>
      <c r="Y438" s="1">
        <v>1134</v>
      </c>
      <c r="Z438" s="1">
        <v>1134</v>
      </c>
      <c r="AA438" s="66">
        <v>189</v>
      </c>
      <c r="AB438" s="66">
        <v>210</v>
      </c>
      <c r="AC438" s="66">
        <v>216</v>
      </c>
      <c r="AD438" s="66">
        <v>349</v>
      </c>
      <c r="AE438" s="66">
        <v>359</v>
      </c>
      <c r="AF438" s="66" t="s">
        <v>193</v>
      </c>
      <c r="AG438" s="26" t="s">
        <v>979</v>
      </c>
      <c r="AJ438" s="16" t="s">
        <v>979</v>
      </c>
      <c r="AK438" s="16" t="s">
        <v>979</v>
      </c>
      <c r="AL438" s="16" t="s">
        <v>979</v>
      </c>
      <c r="AM438" s="16" t="s">
        <v>979</v>
      </c>
      <c r="AN438" s="66" t="s">
        <v>979</v>
      </c>
      <c r="AO438" s="26" t="str">
        <f t="shared" si="122"/>
        <v>UNHCR</v>
      </c>
      <c r="AP438" s="26" t="str">
        <f t="shared" si="123"/>
        <v>UNHCR</v>
      </c>
      <c r="AQ438" s="26" t="str">
        <f t="shared" si="124"/>
        <v>NFI KITS</v>
      </c>
      <c r="AR438" s="26" t="str">
        <f t="shared" si="125"/>
        <v>Unknown</v>
      </c>
      <c r="AS438" s="64" t="str">
        <f>_xlfn.IFNA(VLOOKUP(TRIM(AF438),Lookups!$R$1:$S$14,2,0),"N/A")</f>
        <v>Protracted</v>
      </c>
      <c r="AT438" s="29" t="str">
        <f t="shared" si="126"/>
        <v>Completed</v>
      </c>
      <c r="AU438" s="65" t="str">
        <f>IF(TRIM(X438)="", "N/A",VLOOKUP(TRIM(X438),Lookups!$V$1:$W$8,2,0))</f>
        <v>PIDP</v>
      </c>
      <c r="AV438" s="26" t="str">
        <f t="shared" si="127"/>
        <v>Mixed</v>
      </c>
      <c r="AW438" s="26" t="str">
        <f t="shared" si="128"/>
        <v>In-Kind</v>
      </c>
      <c r="AX438" s="55" t="str">
        <f>IF(TRIM(M438)="","N/A",VLOOKUP(TRIM(M438),Table2[#All],2,0))</f>
        <v>Bari</v>
      </c>
      <c r="AY438" s="55" t="str">
        <f>IF(TRIM(N438)="","N/A",VLOOKUP(TRIM(N438),Table4[#All],2,0))</f>
        <v>Bossaso</v>
      </c>
      <c r="AZ438" s="55" t="str">
        <f t="shared" si="129"/>
        <v>N/A</v>
      </c>
      <c r="BA438" s="32">
        <f t="shared" si="130"/>
        <v>43890</v>
      </c>
      <c r="BB438" s="32">
        <f t="shared" si="131"/>
        <v>43890</v>
      </c>
      <c r="BC438" s="31">
        <f t="shared" si="132"/>
        <v>2020</v>
      </c>
      <c r="BD438" s="33">
        <f t="shared" si="133"/>
        <v>44104</v>
      </c>
      <c r="BE438" s="30">
        <f t="shared" si="134"/>
        <v>1134</v>
      </c>
      <c r="BF438" s="30">
        <f t="shared" si="135"/>
        <v>189</v>
      </c>
      <c r="BG438" s="30">
        <f t="shared" si="136"/>
        <v>216</v>
      </c>
      <c r="BH438" s="30">
        <f t="shared" si="137"/>
        <v>210</v>
      </c>
      <c r="BI438" s="30">
        <f t="shared" si="138"/>
        <v>359</v>
      </c>
      <c r="BJ438" s="30">
        <f t="shared" si="139"/>
        <v>359</v>
      </c>
      <c r="BK438" s="30">
        <v>2200000</v>
      </c>
      <c r="BL438" s="30">
        <v>1400000</v>
      </c>
      <c r="BM438" s="30" t="str">
        <f t="shared" si="140"/>
        <v>Unk</v>
      </c>
      <c r="BN438" s="30" t="str">
        <f t="shared" si="141"/>
        <v>Unk</v>
      </c>
      <c r="BO438" s="30">
        <v>2020</v>
      </c>
      <c r="BP438" s="30">
        <v>435</v>
      </c>
      <c r="BQ438" s="30" t="str">
        <f>VLOOKUP(AQ438,Table3[#All],2,FALSE)</f>
        <v>NFI</v>
      </c>
    </row>
    <row r="439" spans="1:69" ht="28.5" customHeight="1" x14ac:dyDescent="0.25">
      <c r="A439" s="66" t="s">
        <v>168</v>
      </c>
      <c r="B439" s="66" t="s">
        <v>204</v>
      </c>
      <c r="C439" s="66" t="s">
        <v>204</v>
      </c>
      <c r="D439" s="66" t="s">
        <v>199</v>
      </c>
      <c r="E439" s="66" t="s">
        <v>773</v>
      </c>
      <c r="F439" s="66" t="s">
        <v>207</v>
      </c>
      <c r="G439" s="66" t="s">
        <v>210</v>
      </c>
      <c r="H439" s="66" t="s">
        <v>979</v>
      </c>
      <c r="I439" s="66" t="s">
        <v>979</v>
      </c>
      <c r="J439" s="66"/>
      <c r="K439" s="66" t="s">
        <v>979</v>
      </c>
      <c r="L439" s="66" t="s">
        <v>979</v>
      </c>
      <c r="M439" s="66" t="s">
        <v>122</v>
      </c>
      <c r="N439" s="66" t="s">
        <v>132</v>
      </c>
      <c r="O439" s="66" t="s">
        <v>10</v>
      </c>
      <c r="P439" s="66"/>
      <c r="Q439" s="66" t="s">
        <v>177</v>
      </c>
      <c r="R439" s="66" t="s">
        <v>166</v>
      </c>
      <c r="S439" s="66" t="s">
        <v>256</v>
      </c>
      <c r="T439" s="32">
        <v>43831</v>
      </c>
      <c r="U439" s="21">
        <v>43920</v>
      </c>
      <c r="V439" s="66">
        <v>11.283659999999999</v>
      </c>
      <c r="W439" s="66">
        <v>49.180630000000001</v>
      </c>
      <c r="X439" s="66" t="s">
        <v>187</v>
      </c>
      <c r="Y439" s="1">
        <v>1134</v>
      </c>
      <c r="Z439" s="1">
        <v>1134</v>
      </c>
      <c r="AA439" s="66">
        <v>189</v>
      </c>
      <c r="AB439" s="66">
        <v>210</v>
      </c>
      <c r="AC439" s="66">
        <v>216</v>
      </c>
      <c r="AD439" s="66">
        <v>349</v>
      </c>
      <c r="AE439" s="66">
        <v>359</v>
      </c>
      <c r="AF439" s="66" t="s">
        <v>193</v>
      </c>
      <c r="AG439" s="26" t="s">
        <v>979</v>
      </c>
      <c r="AJ439" s="16" t="s">
        <v>979</v>
      </c>
      <c r="AK439" s="16" t="s">
        <v>979</v>
      </c>
      <c r="AL439" s="16" t="s">
        <v>979</v>
      </c>
      <c r="AM439" s="16" t="s">
        <v>979</v>
      </c>
      <c r="AN439" s="66" t="s">
        <v>979</v>
      </c>
      <c r="AO439" s="26" t="str">
        <f t="shared" si="122"/>
        <v>UNHCR</v>
      </c>
      <c r="AP439" s="26" t="str">
        <f t="shared" si="123"/>
        <v>UNHCR</v>
      </c>
      <c r="AQ439" s="26" t="str">
        <f t="shared" si="124"/>
        <v>NFI KITS</v>
      </c>
      <c r="AR439" s="26" t="str">
        <f t="shared" si="125"/>
        <v>Unknown</v>
      </c>
      <c r="AS439" s="64" t="str">
        <f>_xlfn.IFNA(VLOOKUP(TRIM(AF439),Lookups!$R$1:$S$14,2,0),"N/A")</f>
        <v>Protracted</v>
      </c>
      <c r="AT439" s="29" t="str">
        <f t="shared" si="126"/>
        <v>Completed</v>
      </c>
      <c r="AU439" s="65" t="str">
        <f>IF(TRIM(X439)="", "N/A",VLOOKUP(TRIM(X439),Lookups!$V$1:$W$8,2,0))</f>
        <v>PIDP</v>
      </c>
      <c r="AV439" s="26" t="str">
        <f t="shared" si="127"/>
        <v>Mixed</v>
      </c>
      <c r="AW439" s="26" t="str">
        <f t="shared" si="128"/>
        <v>In-Kind</v>
      </c>
      <c r="AX439" s="55" t="str">
        <f>IF(TRIM(M439)="","N/A",VLOOKUP(TRIM(M439),Table2[#All],2,0))</f>
        <v>Bari</v>
      </c>
      <c r="AY439" s="55" t="str">
        <f>IF(TRIM(N439)="","N/A",VLOOKUP(TRIM(N439),Table4[#All],2,0))</f>
        <v>Bossaso</v>
      </c>
      <c r="AZ439" s="55" t="str">
        <f t="shared" si="129"/>
        <v>N/A</v>
      </c>
      <c r="BA439" s="32">
        <f t="shared" si="130"/>
        <v>43861</v>
      </c>
      <c r="BB439" s="32">
        <f t="shared" si="131"/>
        <v>43921</v>
      </c>
      <c r="BC439" s="31">
        <f t="shared" si="132"/>
        <v>2020</v>
      </c>
      <c r="BD439" s="33">
        <f t="shared" si="133"/>
        <v>44104</v>
      </c>
      <c r="BE439" s="30">
        <f t="shared" si="134"/>
        <v>1134</v>
      </c>
      <c r="BF439" s="30">
        <f t="shared" si="135"/>
        <v>189</v>
      </c>
      <c r="BG439" s="30">
        <f t="shared" si="136"/>
        <v>216</v>
      </c>
      <c r="BH439" s="30">
        <f t="shared" si="137"/>
        <v>210</v>
      </c>
      <c r="BI439" s="30">
        <f t="shared" si="138"/>
        <v>359</v>
      </c>
      <c r="BJ439" s="30">
        <f t="shared" si="139"/>
        <v>359</v>
      </c>
      <c r="BK439" s="30">
        <v>2200000</v>
      </c>
      <c r="BL439" s="30">
        <v>1400000</v>
      </c>
      <c r="BM439" s="30" t="str">
        <f t="shared" si="140"/>
        <v>Unk</v>
      </c>
      <c r="BN439" s="30" t="str">
        <f t="shared" si="141"/>
        <v>Unk</v>
      </c>
      <c r="BO439" s="30">
        <v>2020</v>
      </c>
      <c r="BP439" s="30">
        <v>436</v>
      </c>
      <c r="BQ439" s="30" t="str">
        <f>VLOOKUP(AQ439,Table3[#All],2,FALSE)</f>
        <v>NFI</v>
      </c>
    </row>
    <row r="440" spans="1:69" ht="28.5" customHeight="1" x14ac:dyDescent="0.25">
      <c r="A440" s="66" t="s">
        <v>168</v>
      </c>
      <c r="B440" s="66" t="s">
        <v>204</v>
      </c>
      <c r="C440" s="66" t="s">
        <v>204</v>
      </c>
      <c r="D440" s="66" t="s">
        <v>199</v>
      </c>
      <c r="E440" s="66" t="s">
        <v>772</v>
      </c>
      <c r="F440" s="66" t="s">
        <v>207</v>
      </c>
      <c r="G440" s="66" t="s">
        <v>210</v>
      </c>
      <c r="H440" s="66" t="s">
        <v>979</v>
      </c>
      <c r="I440" s="66" t="s">
        <v>979</v>
      </c>
      <c r="J440" s="66"/>
      <c r="K440" s="66" t="s">
        <v>979</v>
      </c>
      <c r="L440" s="66" t="s">
        <v>979</v>
      </c>
      <c r="M440" s="66" t="s">
        <v>56</v>
      </c>
      <c r="N440" s="66" t="s">
        <v>126</v>
      </c>
      <c r="O440" s="66" t="s">
        <v>28</v>
      </c>
      <c r="P440" s="66"/>
      <c r="Q440" s="66" t="s">
        <v>177</v>
      </c>
      <c r="R440" s="66" t="s">
        <v>166</v>
      </c>
      <c r="S440" s="66" t="s">
        <v>256</v>
      </c>
      <c r="T440" s="32">
        <v>43831</v>
      </c>
      <c r="U440" s="21">
        <v>43920</v>
      </c>
      <c r="V440" s="66">
        <v>4.1635799999999996</v>
      </c>
      <c r="W440" s="66">
        <v>42.076169999999998</v>
      </c>
      <c r="X440" s="66" t="s">
        <v>186</v>
      </c>
      <c r="Y440" s="1">
        <v>2250</v>
      </c>
      <c r="Z440" s="1">
        <v>2250</v>
      </c>
      <c r="AA440" s="66">
        <v>375</v>
      </c>
      <c r="AB440" s="66">
        <v>397</v>
      </c>
      <c r="AC440" s="66">
        <v>450</v>
      </c>
      <c r="AD440" s="66">
        <v>658</v>
      </c>
      <c r="AE440" s="66">
        <v>745</v>
      </c>
      <c r="AF440" s="66" t="s">
        <v>196</v>
      </c>
      <c r="AG440" s="26" t="s">
        <v>979</v>
      </c>
      <c r="AJ440" s="16" t="s">
        <v>979</v>
      </c>
      <c r="AK440" s="16" t="s">
        <v>979</v>
      </c>
      <c r="AL440" s="16" t="s">
        <v>979</v>
      </c>
      <c r="AM440" s="16" t="s">
        <v>979</v>
      </c>
      <c r="AN440" s="66" t="s">
        <v>979</v>
      </c>
      <c r="AO440" s="26" t="str">
        <f t="shared" si="122"/>
        <v>UNHCR</v>
      </c>
      <c r="AP440" s="26" t="str">
        <f t="shared" si="123"/>
        <v>UNHCR</v>
      </c>
      <c r="AQ440" s="26" t="str">
        <f t="shared" si="124"/>
        <v>NFI KITS</v>
      </c>
      <c r="AR440" s="26" t="str">
        <f t="shared" si="125"/>
        <v>Unknown</v>
      </c>
      <c r="AS440" s="64" t="str">
        <f>_xlfn.IFNA(VLOOKUP(TRIM(AF440),Lookups!$R$1:$S$14,2,0),"N/A")</f>
        <v>Conflict/Insecurity</v>
      </c>
      <c r="AT440" s="29" t="str">
        <f t="shared" si="126"/>
        <v>Completed</v>
      </c>
      <c r="AU440" s="65" t="str">
        <f>IF(TRIM(X440)="", "N/A",VLOOKUP(TRIM(X440),Lookups!$V$1:$W$8,2,0))</f>
        <v>NIDP</v>
      </c>
      <c r="AV440" s="26" t="str">
        <f t="shared" si="127"/>
        <v>Mixed</v>
      </c>
      <c r="AW440" s="26" t="str">
        <f t="shared" si="128"/>
        <v>In-Kind</v>
      </c>
      <c r="AX440" s="55" t="str">
        <f>IF(TRIM(M440)="","N/A",VLOOKUP(TRIM(M440),Table2[#All],2,0))</f>
        <v>Gedo</v>
      </c>
      <c r="AY440" s="55" t="str">
        <f>IF(TRIM(N440)="","N/A",VLOOKUP(TRIM(N440),Table4[#All],2,0))</f>
        <v>Doolow</v>
      </c>
      <c r="AZ440" s="55" t="str">
        <f t="shared" si="129"/>
        <v>N/A</v>
      </c>
      <c r="BA440" s="32">
        <f t="shared" si="130"/>
        <v>43861</v>
      </c>
      <c r="BB440" s="32">
        <f t="shared" si="131"/>
        <v>43921</v>
      </c>
      <c r="BC440" s="31">
        <f t="shared" si="132"/>
        <v>2020</v>
      </c>
      <c r="BD440" s="33">
        <f t="shared" si="133"/>
        <v>44104</v>
      </c>
      <c r="BE440" s="30">
        <f t="shared" si="134"/>
        <v>2250</v>
      </c>
      <c r="BF440" s="30">
        <f t="shared" si="135"/>
        <v>375</v>
      </c>
      <c r="BG440" s="30">
        <f t="shared" si="136"/>
        <v>450</v>
      </c>
      <c r="BH440" s="30">
        <f t="shared" si="137"/>
        <v>397</v>
      </c>
      <c r="BI440" s="30">
        <f t="shared" si="138"/>
        <v>745</v>
      </c>
      <c r="BJ440" s="30">
        <f t="shared" si="139"/>
        <v>745</v>
      </c>
      <c r="BK440" s="30">
        <v>2200000</v>
      </c>
      <c r="BL440" s="30">
        <v>1400000</v>
      </c>
      <c r="BM440" s="30" t="str">
        <f t="shared" si="140"/>
        <v>Unk</v>
      </c>
      <c r="BN440" s="30" t="str">
        <f t="shared" si="141"/>
        <v>Unk</v>
      </c>
      <c r="BO440" s="30">
        <v>2020</v>
      </c>
      <c r="BP440" s="30">
        <v>437</v>
      </c>
      <c r="BQ440" s="30" t="str">
        <f>VLOOKUP(AQ440,Table3[#All],2,FALSE)</f>
        <v>NFI</v>
      </c>
    </row>
    <row r="441" spans="1:69" ht="28.5" customHeight="1" x14ac:dyDescent="0.25">
      <c r="A441" s="66" t="s">
        <v>168</v>
      </c>
      <c r="B441" s="66" t="s">
        <v>739</v>
      </c>
      <c r="C441" s="66" t="s">
        <v>739</v>
      </c>
      <c r="D441" s="66" t="s">
        <v>183</v>
      </c>
      <c r="E441" s="66" t="s">
        <v>774</v>
      </c>
      <c r="F441" s="66" t="s">
        <v>219</v>
      </c>
      <c r="G441" s="66" t="s">
        <v>174</v>
      </c>
      <c r="H441" s="66" t="s">
        <v>979</v>
      </c>
      <c r="I441" s="66" t="s">
        <v>979</v>
      </c>
      <c r="J441" s="66"/>
      <c r="K441" s="66" t="s">
        <v>979</v>
      </c>
      <c r="L441" s="66" t="s">
        <v>979</v>
      </c>
      <c r="M441" s="66" t="s">
        <v>82</v>
      </c>
      <c r="N441" s="66" t="s">
        <v>83</v>
      </c>
      <c r="O441" s="66" t="s">
        <v>690</v>
      </c>
      <c r="P441" s="66"/>
      <c r="Q441" s="66" t="s">
        <v>114</v>
      </c>
      <c r="R441" s="66" t="s">
        <v>166</v>
      </c>
      <c r="S441" s="66" t="s">
        <v>341</v>
      </c>
      <c r="T441" s="32">
        <v>43800</v>
      </c>
      <c r="U441" s="21">
        <v>43951</v>
      </c>
      <c r="V441" s="66">
        <v>3.2143670000000002</v>
      </c>
      <c r="W441" s="66">
        <v>43.198048</v>
      </c>
      <c r="X441" s="66" t="s">
        <v>186</v>
      </c>
      <c r="Y441" s="1">
        <v>322</v>
      </c>
      <c r="Z441" s="1">
        <v>322</v>
      </c>
      <c r="AA441" s="66">
        <v>48</v>
      </c>
      <c r="AB441" s="66">
        <v>48</v>
      </c>
      <c r="AC441" s="66">
        <v>52</v>
      </c>
      <c r="AD441" s="66">
        <v>106</v>
      </c>
      <c r="AE441" s="66">
        <v>116</v>
      </c>
      <c r="AF441" s="66" t="s">
        <v>191</v>
      </c>
      <c r="AG441" s="26" t="s">
        <v>979</v>
      </c>
      <c r="AH441" s="26" t="s">
        <v>202</v>
      </c>
      <c r="AI441" s="26" t="s">
        <v>201</v>
      </c>
      <c r="AJ441" s="16" t="s">
        <v>979</v>
      </c>
      <c r="AK441" s="16" t="s">
        <v>979</v>
      </c>
      <c r="AL441" s="16" t="s">
        <v>979</v>
      </c>
      <c r="AM441" s="16" t="s">
        <v>979</v>
      </c>
      <c r="AN441" s="66" t="s">
        <v>979</v>
      </c>
      <c r="AO441" s="26" t="str">
        <f t="shared" si="122"/>
        <v>WRRS</v>
      </c>
      <c r="AP441" s="26" t="str">
        <f t="shared" si="123"/>
        <v>WRRS</v>
      </c>
      <c r="AQ441" s="26" t="str">
        <f t="shared" si="124"/>
        <v>EMERGENCY SHELTER</v>
      </c>
      <c r="AR441" s="26" t="str">
        <f t="shared" si="125"/>
        <v>SHF</v>
      </c>
      <c r="AS441" s="64" t="str">
        <f>_xlfn.IFNA(VLOOKUP(TRIM(AF441),Lookups!$R$1:$S$14,2,0),"N/A")</f>
        <v>Flood</v>
      </c>
      <c r="AT441" s="29" t="str">
        <f t="shared" si="126"/>
        <v>Completed</v>
      </c>
      <c r="AU441" s="65" t="str">
        <f>IF(TRIM(X441)="", "N/A",VLOOKUP(TRIM(X441),Lookups!$V$1:$W$8,2,0))</f>
        <v>NIDP</v>
      </c>
      <c r="AV441" s="26" t="str">
        <f t="shared" si="127"/>
        <v>Rural</v>
      </c>
      <c r="AW441" s="26" t="str">
        <f t="shared" si="128"/>
        <v>In-Kind</v>
      </c>
      <c r="AX441" s="55" t="str">
        <f>IF(TRIM(M441)="","N/A",VLOOKUP(TRIM(M441),Table2[#All],2,0))</f>
        <v>Bay</v>
      </c>
      <c r="AY441" s="55" t="str">
        <f>IF(TRIM(N441)="","N/A",VLOOKUP(TRIM(N441),Table4[#All],2,0))</f>
        <v>Baidoa</v>
      </c>
      <c r="AZ441" s="55" t="str">
        <f t="shared" si="129"/>
        <v>N/A</v>
      </c>
      <c r="BA441" s="32">
        <f t="shared" si="130"/>
        <v>43830</v>
      </c>
      <c r="BB441" s="32">
        <f t="shared" si="131"/>
        <v>43951</v>
      </c>
      <c r="BC441" s="31">
        <f t="shared" si="132"/>
        <v>2020</v>
      </c>
      <c r="BD441" s="33">
        <f t="shared" si="133"/>
        <v>44104</v>
      </c>
      <c r="BE441" s="30">
        <f t="shared" si="134"/>
        <v>322</v>
      </c>
      <c r="BF441" s="30">
        <f t="shared" si="135"/>
        <v>48</v>
      </c>
      <c r="BG441" s="30">
        <f t="shared" si="136"/>
        <v>52</v>
      </c>
      <c r="BH441" s="30">
        <f t="shared" si="137"/>
        <v>48</v>
      </c>
      <c r="BI441" s="30">
        <f t="shared" si="138"/>
        <v>116</v>
      </c>
      <c r="BJ441" s="30">
        <f t="shared" si="139"/>
        <v>116</v>
      </c>
      <c r="BK441" s="30">
        <v>2200000</v>
      </c>
      <c r="BL441" s="30">
        <v>1400000</v>
      </c>
      <c r="BM441" s="30" t="str">
        <f t="shared" si="140"/>
        <v>Yes</v>
      </c>
      <c r="BN441" s="30" t="str">
        <f t="shared" si="141"/>
        <v>No</v>
      </c>
      <c r="BO441" s="30">
        <v>2020</v>
      </c>
      <c r="BP441" s="30">
        <v>438</v>
      </c>
      <c r="BQ441" s="30" t="str">
        <f>VLOOKUP(AQ441,Table3[#All],2,FALSE)</f>
        <v>SHELTER</v>
      </c>
    </row>
    <row r="442" spans="1:69" ht="28.5" customHeight="1" x14ac:dyDescent="0.25">
      <c r="A442" s="66" t="s">
        <v>168</v>
      </c>
      <c r="B442" s="66" t="s">
        <v>739</v>
      </c>
      <c r="C442" s="66" t="s">
        <v>739</v>
      </c>
      <c r="D442" s="66" t="s">
        <v>183</v>
      </c>
      <c r="E442" s="66" t="s">
        <v>774</v>
      </c>
      <c r="F442" s="66" t="s">
        <v>219</v>
      </c>
      <c r="G442" s="66" t="s">
        <v>174</v>
      </c>
      <c r="H442" s="66" t="s">
        <v>979</v>
      </c>
      <c r="I442" s="66" t="s">
        <v>979</v>
      </c>
      <c r="J442" s="66"/>
      <c r="K442" s="66" t="s">
        <v>979</v>
      </c>
      <c r="L442" s="66" t="s">
        <v>979</v>
      </c>
      <c r="M442" s="66" t="s">
        <v>82</v>
      </c>
      <c r="N442" s="66" t="s">
        <v>83</v>
      </c>
      <c r="O442" s="66" t="s">
        <v>775</v>
      </c>
      <c r="P442" s="66"/>
      <c r="Q442" s="66" t="s">
        <v>114</v>
      </c>
      <c r="R442" s="66" t="s">
        <v>166</v>
      </c>
      <c r="S442" s="66" t="s">
        <v>341</v>
      </c>
      <c r="T442" s="32">
        <v>43800</v>
      </c>
      <c r="U442" s="21">
        <v>43951</v>
      </c>
      <c r="V442" s="66">
        <v>3.1164800000000001</v>
      </c>
      <c r="W442" s="66">
        <v>43.648600000000002</v>
      </c>
      <c r="X442" s="66" t="s">
        <v>186</v>
      </c>
      <c r="Y442" s="1">
        <v>321</v>
      </c>
      <c r="Z442" s="1">
        <v>321</v>
      </c>
      <c r="AA442" s="66">
        <v>46</v>
      </c>
      <c r="AB442" s="66">
        <v>48</v>
      </c>
      <c r="AC442" s="66">
        <v>52</v>
      </c>
      <c r="AD442" s="66">
        <v>106</v>
      </c>
      <c r="AE442" s="66">
        <v>115</v>
      </c>
      <c r="AF442" s="66" t="s">
        <v>191</v>
      </c>
      <c r="AG442" s="26" t="s">
        <v>979</v>
      </c>
      <c r="AH442" s="26" t="s">
        <v>202</v>
      </c>
      <c r="AI442" s="26" t="s">
        <v>201</v>
      </c>
      <c r="AJ442" s="16" t="s">
        <v>979</v>
      </c>
      <c r="AK442" s="16" t="s">
        <v>979</v>
      </c>
      <c r="AL442" s="16" t="s">
        <v>979</v>
      </c>
      <c r="AM442" s="16" t="s">
        <v>979</v>
      </c>
      <c r="AN442" s="66" t="s">
        <v>979</v>
      </c>
      <c r="AO442" s="26" t="str">
        <f t="shared" si="122"/>
        <v>WRRS</v>
      </c>
      <c r="AP442" s="26" t="str">
        <f t="shared" si="123"/>
        <v>WRRS</v>
      </c>
      <c r="AQ442" s="26" t="str">
        <f t="shared" si="124"/>
        <v>EMERGENCY SHELTER</v>
      </c>
      <c r="AR442" s="26" t="str">
        <f t="shared" si="125"/>
        <v>SHF</v>
      </c>
      <c r="AS442" s="64" t="str">
        <f>_xlfn.IFNA(VLOOKUP(TRIM(AF442),Lookups!$R$1:$S$14,2,0),"N/A")</f>
        <v>Flood</v>
      </c>
      <c r="AT442" s="29" t="str">
        <f t="shared" si="126"/>
        <v>Completed</v>
      </c>
      <c r="AU442" s="65" t="str">
        <f>IF(TRIM(X442)="", "N/A",VLOOKUP(TRIM(X442),Lookups!$V$1:$W$8,2,0))</f>
        <v>NIDP</v>
      </c>
      <c r="AV442" s="26" t="str">
        <f t="shared" si="127"/>
        <v>Rural</v>
      </c>
      <c r="AW442" s="26" t="str">
        <f t="shared" si="128"/>
        <v>In-Kind</v>
      </c>
      <c r="AX442" s="55" t="str">
        <f>IF(TRIM(M442)="","N/A",VLOOKUP(TRIM(M442),Table2[#All],2,0))</f>
        <v>Bay</v>
      </c>
      <c r="AY442" s="55" t="str">
        <f>IF(TRIM(N442)="","N/A",VLOOKUP(TRIM(N442),Table4[#All],2,0))</f>
        <v>Baidoa</v>
      </c>
      <c r="AZ442" s="55" t="str">
        <f t="shared" si="129"/>
        <v>N/A</v>
      </c>
      <c r="BA442" s="32">
        <f t="shared" si="130"/>
        <v>43830</v>
      </c>
      <c r="BB442" s="32">
        <f t="shared" si="131"/>
        <v>43951</v>
      </c>
      <c r="BC442" s="31">
        <f t="shared" si="132"/>
        <v>2020</v>
      </c>
      <c r="BD442" s="33">
        <f t="shared" si="133"/>
        <v>44104</v>
      </c>
      <c r="BE442" s="30">
        <f t="shared" si="134"/>
        <v>321</v>
      </c>
      <c r="BF442" s="30">
        <f t="shared" si="135"/>
        <v>46</v>
      </c>
      <c r="BG442" s="30">
        <f t="shared" si="136"/>
        <v>52</v>
      </c>
      <c r="BH442" s="30">
        <f t="shared" si="137"/>
        <v>48</v>
      </c>
      <c r="BI442" s="30">
        <f t="shared" si="138"/>
        <v>115</v>
      </c>
      <c r="BJ442" s="30">
        <f t="shared" si="139"/>
        <v>115</v>
      </c>
      <c r="BK442" s="30">
        <v>2200000</v>
      </c>
      <c r="BL442" s="30">
        <v>1400000</v>
      </c>
      <c r="BM442" s="30" t="str">
        <f t="shared" si="140"/>
        <v>Yes</v>
      </c>
      <c r="BN442" s="30" t="str">
        <f t="shared" si="141"/>
        <v>No</v>
      </c>
      <c r="BO442" s="30">
        <v>2020</v>
      </c>
      <c r="BP442" s="30">
        <v>439</v>
      </c>
      <c r="BQ442" s="30" t="str">
        <f>VLOOKUP(AQ442,Table3[#All],2,FALSE)</f>
        <v>SHELTER</v>
      </c>
    </row>
    <row r="443" spans="1:69" ht="28.5" customHeight="1" x14ac:dyDescent="0.25">
      <c r="A443" s="66" t="s">
        <v>168</v>
      </c>
      <c r="B443" s="66" t="s">
        <v>739</v>
      </c>
      <c r="C443" s="66" t="s">
        <v>739</v>
      </c>
      <c r="D443" s="66" t="s">
        <v>183</v>
      </c>
      <c r="E443" s="66" t="s">
        <v>774</v>
      </c>
      <c r="F443" s="66" t="s">
        <v>219</v>
      </c>
      <c r="G443" s="66" t="s">
        <v>174</v>
      </c>
      <c r="H443" s="66" t="s">
        <v>979</v>
      </c>
      <c r="I443" s="66" t="s">
        <v>979</v>
      </c>
      <c r="J443" s="66"/>
      <c r="K443" s="66" t="s">
        <v>979</v>
      </c>
      <c r="L443" s="66" t="s">
        <v>979</v>
      </c>
      <c r="M443" s="66" t="s">
        <v>82</v>
      </c>
      <c r="N443" s="66" t="s">
        <v>83</v>
      </c>
      <c r="O443" s="66" t="s">
        <v>776</v>
      </c>
      <c r="P443" s="66"/>
      <c r="Q443" s="66" t="s">
        <v>114</v>
      </c>
      <c r="R443" s="66" t="s">
        <v>166</v>
      </c>
      <c r="S443" s="66" t="s">
        <v>341</v>
      </c>
      <c r="T443" s="32">
        <v>43800</v>
      </c>
      <c r="U443" s="21">
        <v>43951</v>
      </c>
      <c r="V443" s="66">
        <v>3.1165099999999999</v>
      </c>
      <c r="W443" s="66">
        <v>43.543669999999999</v>
      </c>
      <c r="X443" s="66" t="s">
        <v>859</v>
      </c>
      <c r="Y443" s="1">
        <v>244</v>
      </c>
      <c r="Z443" s="1">
        <v>244</v>
      </c>
      <c r="AA443" s="66">
        <v>47</v>
      </c>
      <c r="AB443" s="66">
        <v>36</v>
      </c>
      <c r="AC443" s="66">
        <v>40</v>
      </c>
      <c r="AD443" s="66">
        <v>80</v>
      </c>
      <c r="AE443" s="66">
        <v>88</v>
      </c>
      <c r="AF443" s="66" t="s">
        <v>191</v>
      </c>
      <c r="AG443" s="26" t="s">
        <v>979</v>
      </c>
      <c r="AH443" s="26" t="s">
        <v>202</v>
      </c>
      <c r="AI443" s="26" t="s">
        <v>201</v>
      </c>
      <c r="AJ443" s="16" t="s">
        <v>979</v>
      </c>
      <c r="AK443" s="16" t="s">
        <v>979</v>
      </c>
      <c r="AL443" s="16" t="s">
        <v>979</v>
      </c>
      <c r="AM443" s="16" t="s">
        <v>979</v>
      </c>
      <c r="AN443" s="66" t="s">
        <v>979</v>
      </c>
      <c r="AO443" s="26" t="str">
        <f t="shared" si="122"/>
        <v>WRRS</v>
      </c>
      <c r="AP443" s="26" t="str">
        <f t="shared" si="123"/>
        <v>WRRS</v>
      </c>
      <c r="AQ443" s="26" t="str">
        <f t="shared" si="124"/>
        <v>EMERGENCY SHELTER</v>
      </c>
      <c r="AR443" s="26" t="str">
        <f t="shared" si="125"/>
        <v>SHF</v>
      </c>
      <c r="AS443" s="64" t="str">
        <f>_xlfn.IFNA(VLOOKUP(TRIM(AF443),Lookups!$R$1:$S$14,2,0),"N/A")</f>
        <v>Flood</v>
      </c>
      <c r="AT443" s="29" t="str">
        <f t="shared" si="126"/>
        <v>Completed</v>
      </c>
      <c r="AU443" s="65" t="str">
        <f>IF(TRIM(X443)="", "N/A",VLOOKUP(TRIM(X443),Lookups!$V$1:$W$8,2,0))</f>
        <v>IRET</v>
      </c>
      <c r="AV443" s="26" t="str">
        <f t="shared" si="127"/>
        <v>Rural</v>
      </c>
      <c r="AW443" s="26" t="str">
        <f t="shared" si="128"/>
        <v>In-Kind</v>
      </c>
      <c r="AX443" s="55" t="str">
        <f>IF(TRIM(M443)="","N/A",VLOOKUP(TRIM(M443),Table2[#All],2,0))</f>
        <v>Bay</v>
      </c>
      <c r="AY443" s="55" t="str">
        <f>IF(TRIM(N443)="","N/A",VLOOKUP(TRIM(N443),Table4[#All],2,0))</f>
        <v>Baidoa</v>
      </c>
      <c r="AZ443" s="55" t="str">
        <f t="shared" si="129"/>
        <v>N/A</v>
      </c>
      <c r="BA443" s="32">
        <f t="shared" si="130"/>
        <v>43830</v>
      </c>
      <c r="BB443" s="32">
        <f t="shared" si="131"/>
        <v>43951</v>
      </c>
      <c r="BC443" s="31">
        <f t="shared" si="132"/>
        <v>2020</v>
      </c>
      <c r="BD443" s="33">
        <f t="shared" si="133"/>
        <v>44104</v>
      </c>
      <c r="BE443" s="30">
        <f t="shared" si="134"/>
        <v>244</v>
      </c>
      <c r="BF443" s="30">
        <f t="shared" si="135"/>
        <v>47</v>
      </c>
      <c r="BG443" s="30">
        <f t="shared" si="136"/>
        <v>40</v>
      </c>
      <c r="BH443" s="30">
        <f t="shared" si="137"/>
        <v>36</v>
      </c>
      <c r="BI443" s="30">
        <f t="shared" si="138"/>
        <v>88</v>
      </c>
      <c r="BJ443" s="30">
        <f t="shared" si="139"/>
        <v>88</v>
      </c>
      <c r="BK443" s="30">
        <v>2200000</v>
      </c>
      <c r="BL443" s="30">
        <v>1400000</v>
      </c>
      <c r="BM443" s="30" t="str">
        <f t="shared" si="140"/>
        <v>Yes</v>
      </c>
      <c r="BN443" s="30" t="str">
        <f t="shared" si="141"/>
        <v>No</v>
      </c>
      <c r="BO443" s="30">
        <v>2020</v>
      </c>
      <c r="BP443" s="30">
        <v>440</v>
      </c>
      <c r="BQ443" s="30" t="str">
        <f>VLOOKUP(AQ443,Table3[#All],2,FALSE)</f>
        <v>SHELTER</v>
      </c>
    </row>
    <row r="444" spans="1:69" ht="28.5" customHeight="1" x14ac:dyDescent="0.25">
      <c r="A444" s="66" t="s">
        <v>168</v>
      </c>
      <c r="B444" s="66" t="s">
        <v>739</v>
      </c>
      <c r="C444" s="66" t="s">
        <v>739</v>
      </c>
      <c r="D444" s="66" t="s">
        <v>183</v>
      </c>
      <c r="E444" s="66" t="s">
        <v>774</v>
      </c>
      <c r="F444" s="66" t="s">
        <v>219</v>
      </c>
      <c r="G444" s="66" t="s">
        <v>174</v>
      </c>
      <c r="H444" s="66" t="s">
        <v>979</v>
      </c>
      <c r="I444" s="66" t="s">
        <v>979</v>
      </c>
      <c r="J444" s="66"/>
      <c r="K444" s="66" t="s">
        <v>979</v>
      </c>
      <c r="L444" s="66" t="s">
        <v>979</v>
      </c>
      <c r="M444" s="66" t="s">
        <v>82</v>
      </c>
      <c r="N444" s="66" t="s">
        <v>83</v>
      </c>
      <c r="O444" s="66" t="s">
        <v>775</v>
      </c>
      <c r="P444" s="66"/>
      <c r="Q444" s="66" t="s">
        <v>114</v>
      </c>
      <c r="R444" s="66" t="s">
        <v>166</v>
      </c>
      <c r="S444" s="66" t="s">
        <v>341</v>
      </c>
      <c r="T444" s="32">
        <v>43800</v>
      </c>
      <c r="U444" s="21">
        <v>43951</v>
      </c>
      <c r="V444" s="66">
        <v>3.1164800000000001</v>
      </c>
      <c r="W444" s="66">
        <v>43.648600000000002</v>
      </c>
      <c r="X444" s="66" t="s">
        <v>186</v>
      </c>
      <c r="Y444" s="1">
        <v>180</v>
      </c>
      <c r="Z444" s="1">
        <v>180</v>
      </c>
      <c r="AA444" s="66">
        <v>41</v>
      </c>
      <c r="AB444" s="66">
        <v>27</v>
      </c>
      <c r="AC444" s="66">
        <v>29</v>
      </c>
      <c r="AD444" s="66">
        <v>59</v>
      </c>
      <c r="AE444" s="66">
        <v>65</v>
      </c>
      <c r="AF444" s="66" t="s">
        <v>191</v>
      </c>
      <c r="AG444" s="26" t="s">
        <v>979</v>
      </c>
      <c r="AH444" s="26" t="s">
        <v>202</v>
      </c>
      <c r="AI444" s="26" t="s">
        <v>201</v>
      </c>
      <c r="AJ444" s="16" t="s">
        <v>979</v>
      </c>
      <c r="AK444" s="16" t="s">
        <v>979</v>
      </c>
      <c r="AL444" s="16" t="s">
        <v>979</v>
      </c>
      <c r="AM444" s="16" t="s">
        <v>979</v>
      </c>
      <c r="AN444" s="66" t="s">
        <v>979</v>
      </c>
      <c r="AO444" s="26" t="str">
        <f t="shared" si="122"/>
        <v>WRRS</v>
      </c>
      <c r="AP444" s="26" t="str">
        <f t="shared" si="123"/>
        <v>WRRS</v>
      </c>
      <c r="AQ444" s="26" t="str">
        <f t="shared" si="124"/>
        <v>EMERGENCY SHELTER</v>
      </c>
      <c r="AR444" s="26" t="str">
        <f t="shared" si="125"/>
        <v>SHF</v>
      </c>
      <c r="AS444" s="64" t="str">
        <f>_xlfn.IFNA(VLOOKUP(TRIM(AF444),Lookups!$R$1:$S$14,2,0),"N/A")</f>
        <v>Flood</v>
      </c>
      <c r="AT444" s="29" t="str">
        <f t="shared" si="126"/>
        <v>Completed</v>
      </c>
      <c r="AU444" s="65" t="str">
        <f>IF(TRIM(X444)="", "N/A",VLOOKUP(TRIM(X444),Lookups!$V$1:$W$8,2,0))</f>
        <v>NIDP</v>
      </c>
      <c r="AV444" s="26" t="str">
        <f t="shared" si="127"/>
        <v>Rural</v>
      </c>
      <c r="AW444" s="26" t="str">
        <f t="shared" si="128"/>
        <v>In-Kind</v>
      </c>
      <c r="AX444" s="55" t="str">
        <f>IF(TRIM(M444)="","N/A",VLOOKUP(TRIM(M444),Table2[#All],2,0))</f>
        <v>Bay</v>
      </c>
      <c r="AY444" s="55" t="str">
        <f>IF(TRIM(N444)="","N/A",VLOOKUP(TRIM(N444),Table4[#All],2,0))</f>
        <v>Baidoa</v>
      </c>
      <c r="AZ444" s="55" t="str">
        <f t="shared" si="129"/>
        <v>N/A</v>
      </c>
      <c r="BA444" s="32">
        <f t="shared" si="130"/>
        <v>43830</v>
      </c>
      <c r="BB444" s="32">
        <f t="shared" si="131"/>
        <v>43951</v>
      </c>
      <c r="BC444" s="31">
        <f t="shared" si="132"/>
        <v>2020</v>
      </c>
      <c r="BD444" s="33">
        <f t="shared" si="133"/>
        <v>44104</v>
      </c>
      <c r="BE444" s="30">
        <f t="shared" si="134"/>
        <v>180</v>
      </c>
      <c r="BF444" s="30">
        <f t="shared" si="135"/>
        <v>41</v>
      </c>
      <c r="BG444" s="30">
        <f t="shared" si="136"/>
        <v>29</v>
      </c>
      <c r="BH444" s="30">
        <f t="shared" si="137"/>
        <v>27</v>
      </c>
      <c r="BI444" s="30">
        <f t="shared" si="138"/>
        <v>65</v>
      </c>
      <c r="BJ444" s="30">
        <f t="shared" si="139"/>
        <v>65</v>
      </c>
      <c r="BK444" s="30">
        <v>2200000</v>
      </c>
      <c r="BL444" s="30">
        <v>1400000</v>
      </c>
      <c r="BM444" s="30" t="str">
        <f t="shared" si="140"/>
        <v>Yes</v>
      </c>
      <c r="BN444" s="30" t="str">
        <f t="shared" si="141"/>
        <v>No</v>
      </c>
      <c r="BO444" s="30">
        <v>2020</v>
      </c>
      <c r="BP444" s="30">
        <v>441</v>
      </c>
      <c r="BQ444" s="30" t="str">
        <f>VLOOKUP(AQ444,Table3[#All],2,FALSE)</f>
        <v>SHELTER</v>
      </c>
    </row>
    <row r="445" spans="1:69" ht="28.5" customHeight="1" x14ac:dyDescent="0.25">
      <c r="A445" s="66" t="s">
        <v>168</v>
      </c>
      <c r="B445" s="66" t="s">
        <v>739</v>
      </c>
      <c r="C445" s="66" t="s">
        <v>739</v>
      </c>
      <c r="D445" s="66" t="s">
        <v>183</v>
      </c>
      <c r="E445" s="66" t="s">
        <v>774</v>
      </c>
      <c r="F445" s="66" t="s">
        <v>219</v>
      </c>
      <c r="G445" s="66" t="s">
        <v>174</v>
      </c>
      <c r="H445" s="66" t="s">
        <v>979</v>
      </c>
      <c r="I445" s="66" t="s">
        <v>979</v>
      </c>
      <c r="J445" s="66"/>
      <c r="K445" s="66" t="s">
        <v>979</v>
      </c>
      <c r="L445" s="66" t="s">
        <v>979</v>
      </c>
      <c r="M445" s="66" t="s">
        <v>82</v>
      </c>
      <c r="N445" s="66" t="s">
        <v>83</v>
      </c>
      <c r="O445" s="66" t="s">
        <v>690</v>
      </c>
      <c r="P445" s="66"/>
      <c r="Q445" s="66" t="s">
        <v>114</v>
      </c>
      <c r="R445" s="66" t="s">
        <v>166</v>
      </c>
      <c r="S445" s="66" t="s">
        <v>341</v>
      </c>
      <c r="T445" s="32">
        <v>43800</v>
      </c>
      <c r="U445" s="21">
        <v>43951</v>
      </c>
      <c r="V445" s="66">
        <v>3.2143670000000002</v>
      </c>
      <c r="W445" s="66">
        <v>43.198048</v>
      </c>
      <c r="X445" s="66" t="s">
        <v>186</v>
      </c>
      <c r="Y445" s="1">
        <v>322</v>
      </c>
      <c r="Z445" s="1">
        <v>322</v>
      </c>
      <c r="AA445" s="66">
        <v>48</v>
      </c>
      <c r="AB445" s="66">
        <v>48</v>
      </c>
      <c r="AC445" s="66">
        <v>52</v>
      </c>
      <c r="AD445" s="66">
        <v>106</v>
      </c>
      <c r="AE445" s="66">
        <v>116</v>
      </c>
      <c r="AF445" s="66" t="s">
        <v>191</v>
      </c>
      <c r="AG445" s="26" t="s">
        <v>979</v>
      </c>
      <c r="AH445" s="26" t="s">
        <v>202</v>
      </c>
      <c r="AI445" s="26" t="s">
        <v>201</v>
      </c>
      <c r="AJ445" s="16" t="s">
        <v>979</v>
      </c>
      <c r="AK445" s="16" t="s">
        <v>979</v>
      </c>
      <c r="AL445" s="16" t="s">
        <v>979</v>
      </c>
      <c r="AM445" s="16" t="s">
        <v>979</v>
      </c>
      <c r="AN445" s="66" t="s">
        <v>979</v>
      </c>
      <c r="AO445" s="26" t="str">
        <f t="shared" si="122"/>
        <v>WRRS</v>
      </c>
      <c r="AP445" s="26" t="str">
        <f t="shared" si="123"/>
        <v>WRRS</v>
      </c>
      <c r="AQ445" s="26" t="str">
        <f t="shared" si="124"/>
        <v>EMERGENCY SHELTER</v>
      </c>
      <c r="AR445" s="26" t="str">
        <f t="shared" si="125"/>
        <v>SHF</v>
      </c>
      <c r="AS445" s="64" t="str">
        <f>_xlfn.IFNA(VLOOKUP(TRIM(AF445),Lookups!$R$1:$S$14,2,0),"N/A")</f>
        <v>Flood</v>
      </c>
      <c r="AT445" s="29" t="str">
        <f t="shared" si="126"/>
        <v>Completed</v>
      </c>
      <c r="AU445" s="65" t="str">
        <f>IF(TRIM(X445)="", "N/A",VLOOKUP(TRIM(X445),Lookups!$V$1:$W$8,2,0))</f>
        <v>NIDP</v>
      </c>
      <c r="AV445" s="26" t="str">
        <f t="shared" si="127"/>
        <v>Rural</v>
      </c>
      <c r="AW445" s="26" t="str">
        <f t="shared" si="128"/>
        <v>In-Kind</v>
      </c>
      <c r="AX445" s="55" t="str">
        <f>IF(TRIM(M445)="","N/A",VLOOKUP(TRIM(M445),Table2[#All],2,0))</f>
        <v>Bay</v>
      </c>
      <c r="AY445" s="55" t="str">
        <f>IF(TRIM(N445)="","N/A",VLOOKUP(TRIM(N445),Table4[#All],2,0))</f>
        <v>Baidoa</v>
      </c>
      <c r="AZ445" s="55" t="str">
        <f t="shared" si="129"/>
        <v>N/A</v>
      </c>
      <c r="BA445" s="32">
        <f t="shared" si="130"/>
        <v>43830</v>
      </c>
      <c r="BB445" s="32">
        <f t="shared" si="131"/>
        <v>43951</v>
      </c>
      <c r="BC445" s="31">
        <f t="shared" si="132"/>
        <v>2020</v>
      </c>
      <c r="BD445" s="33">
        <f t="shared" si="133"/>
        <v>44104</v>
      </c>
      <c r="BE445" s="30">
        <f t="shared" si="134"/>
        <v>322</v>
      </c>
      <c r="BF445" s="30">
        <f t="shared" si="135"/>
        <v>48</v>
      </c>
      <c r="BG445" s="30">
        <f t="shared" si="136"/>
        <v>52</v>
      </c>
      <c r="BH445" s="30">
        <f t="shared" si="137"/>
        <v>48</v>
      </c>
      <c r="BI445" s="30">
        <f t="shared" si="138"/>
        <v>116</v>
      </c>
      <c r="BJ445" s="30">
        <f t="shared" si="139"/>
        <v>116</v>
      </c>
      <c r="BK445" s="30">
        <v>2200000</v>
      </c>
      <c r="BL445" s="30">
        <v>1400000</v>
      </c>
      <c r="BM445" s="30" t="str">
        <f t="shared" si="140"/>
        <v>Yes</v>
      </c>
      <c r="BN445" s="30" t="str">
        <f t="shared" si="141"/>
        <v>No</v>
      </c>
      <c r="BO445" s="30">
        <v>2020</v>
      </c>
      <c r="BP445" s="30">
        <v>442</v>
      </c>
      <c r="BQ445" s="30" t="str">
        <f>VLOOKUP(AQ445,Table3[#All],2,FALSE)</f>
        <v>SHELTER</v>
      </c>
    </row>
    <row r="446" spans="1:69" ht="28.5" customHeight="1" x14ac:dyDescent="0.25">
      <c r="A446" s="66" t="s">
        <v>168</v>
      </c>
      <c r="B446" s="66" t="s">
        <v>739</v>
      </c>
      <c r="C446" s="66" t="s">
        <v>739</v>
      </c>
      <c r="D446" s="66" t="s">
        <v>183</v>
      </c>
      <c r="E446" s="66" t="s">
        <v>774</v>
      </c>
      <c r="F446" s="66" t="s">
        <v>219</v>
      </c>
      <c r="G446" s="66" t="s">
        <v>174</v>
      </c>
      <c r="H446" s="66" t="s">
        <v>979</v>
      </c>
      <c r="I446" s="66" t="s">
        <v>979</v>
      </c>
      <c r="J446" s="66"/>
      <c r="K446" s="66" t="s">
        <v>979</v>
      </c>
      <c r="L446" s="66" t="s">
        <v>979</v>
      </c>
      <c r="M446" s="66" t="s">
        <v>82</v>
      </c>
      <c r="N446" s="66" t="s">
        <v>83</v>
      </c>
      <c r="O446" s="66" t="s">
        <v>775</v>
      </c>
      <c r="P446" s="66"/>
      <c r="Q446" s="66" t="s">
        <v>114</v>
      </c>
      <c r="R446" s="66" t="s">
        <v>166</v>
      </c>
      <c r="S446" s="66" t="s">
        <v>341</v>
      </c>
      <c r="T446" s="32">
        <v>43800</v>
      </c>
      <c r="U446" s="21">
        <v>43951</v>
      </c>
      <c r="V446" s="66">
        <v>3.1164800000000001</v>
      </c>
      <c r="W446" s="66">
        <v>43.648600000000002</v>
      </c>
      <c r="X446" s="66" t="s">
        <v>186</v>
      </c>
      <c r="Y446" s="1">
        <v>234</v>
      </c>
      <c r="Z446" s="1">
        <v>234</v>
      </c>
      <c r="AA446" s="66">
        <v>37</v>
      </c>
      <c r="AB446" s="66">
        <v>35</v>
      </c>
      <c r="AC446" s="66">
        <v>38</v>
      </c>
      <c r="AD446" s="66">
        <v>77</v>
      </c>
      <c r="AE446" s="66">
        <v>84</v>
      </c>
      <c r="AF446" s="66" t="s">
        <v>191</v>
      </c>
      <c r="AG446" s="26" t="s">
        <v>979</v>
      </c>
      <c r="AH446" s="26" t="s">
        <v>202</v>
      </c>
      <c r="AI446" s="26" t="s">
        <v>201</v>
      </c>
      <c r="AJ446" s="16" t="s">
        <v>979</v>
      </c>
      <c r="AK446" s="16" t="s">
        <v>979</v>
      </c>
      <c r="AL446" s="16" t="s">
        <v>979</v>
      </c>
      <c r="AM446" s="16" t="s">
        <v>979</v>
      </c>
      <c r="AN446" s="66" t="s">
        <v>979</v>
      </c>
      <c r="AO446" s="26" t="str">
        <f t="shared" si="122"/>
        <v>WRRS</v>
      </c>
      <c r="AP446" s="26" t="str">
        <f t="shared" si="123"/>
        <v>WRRS</v>
      </c>
      <c r="AQ446" s="26" t="str">
        <f t="shared" si="124"/>
        <v>EMERGENCY SHELTER</v>
      </c>
      <c r="AR446" s="26" t="str">
        <f t="shared" si="125"/>
        <v>SHF</v>
      </c>
      <c r="AS446" s="64" t="str">
        <f>_xlfn.IFNA(VLOOKUP(TRIM(AF446),Lookups!$R$1:$S$14,2,0),"N/A")</f>
        <v>Flood</v>
      </c>
      <c r="AT446" s="29" t="str">
        <f t="shared" si="126"/>
        <v>Completed</v>
      </c>
      <c r="AU446" s="65" t="str">
        <f>IF(TRIM(X446)="", "N/A",VLOOKUP(TRIM(X446),Lookups!$V$1:$W$8,2,0))</f>
        <v>NIDP</v>
      </c>
      <c r="AV446" s="26" t="str">
        <f t="shared" si="127"/>
        <v>Rural</v>
      </c>
      <c r="AW446" s="26" t="str">
        <f t="shared" si="128"/>
        <v>In-Kind</v>
      </c>
      <c r="AX446" s="55" t="str">
        <f>IF(TRIM(M446)="","N/A",VLOOKUP(TRIM(M446),Table2[#All],2,0))</f>
        <v>Bay</v>
      </c>
      <c r="AY446" s="55" t="str">
        <f>IF(TRIM(N446)="","N/A",VLOOKUP(TRIM(N446),Table4[#All],2,0))</f>
        <v>Baidoa</v>
      </c>
      <c r="AZ446" s="55" t="str">
        <f t="shared" si="129"/>
        <v>N/A</v>
      </c>
      <c r="BA446" s="32">
        <f t="shared" si="130"/>
        <v>43830</v>
      </c>
      <c r="BB446" s="32">
        <f t="shared" si="131"/>
        <v>43951</v>
      </c>
      <c r="BC446" s="31">
        <f t="shared" si="132"/>
        <v>2020</v>
      </c>
      <c r="BD446" s="33">
        <f t="shared" si="133"/>
        <v>44104</v>
      </c>
      <c r="BE446" s="30">
        <f t="shared" si="134"/>
        <v>234</v>
      </c>
      <c r="BF446" s="30">
        <f t="shared" si="135"/>
        <v>37</v>
      </c>
      <c r="BG446" s="30">
        <f t="shared" si="136"/>
        <v>38</v>
      </c>
      <c r="BH446" s="30">
        <f t="shared" si="137"/>
        <v>35</v>
      </c>
      <c r="BI446" s="30">
        <f t="shared" si="138"/>
        <v>84</v>
      </c>
      <c r="BJ446" s="30">
        <f t="shared" si="139"/>
        <v>84</v>
      </c>
      <c r="BK446" s="30">
        <v>2200000</v>
      </c>
      <c r="BL446" s="30">
        <v>1400000</v>
      </c>
      <c r="BM446" s="30" t="str">
        <f t="shared" si="140"/>
        <v>Yes</v>
      </c>
      <c r="BN446" s="30" t="str">
        <f t="shared" si="141"/>
        <v>No</v>
      </c>
      <c r="BO446" s="30">
        <v>2020</v>
      </c>
      <c r="BP446" s="30">
        <v>443</v>
      </c>
      <c r="BQ446" s="30" t="str">
        <f>VLOOKUP(AQ446,Table3[#All],2,FALSE)</f>
        <v>SHELTER</v>
      </c>
    </row>
    <row r="447" spans="1:69" ht="28.5" customHeight="1" x14ac:dyDescent="0.25">
      <c r="A447" s="66" t="s">
        <v>168</v>
      </c>
      <c r="B447" s="66" t="s">
        <v>739</v>
      </c>
      <c r="C447" s="66" t="s">
        <v>739</v>
      </c>
      <c r="D447" s="66" t="s">
        <v>183</v>
      </c>
      <c r="E447" s="66" t="s">
        <v>774</v>
      </c>
      <c r="F447" s="66" t="s">
        <v>219</v>
      </c>
      <c r="G447" s="66" t="s">
        <v>174</v>
      </c>
      <c r="H447" s="66" t="s">
        <v>979</v>
      </c>
      <c r="I447" s="66" t="s">
        <v>979</v>
      </c>
      <c r="J447" s="66"/>
      <c r="K447" s="66" t="s">
        <v>979</v>
      </c>
      <c r="L447" s="66" t="s">
        <v>979</v>
      </c>
      <c r="M447" s="66" t="s">
        <v>82</v>
      </c>
      <c r="N447" s="66" t="s">
        <v>83</v>
      </c>
      <c r="O447" s="66" t="s">
        <v>775</v>
      </c>
      <c r="P447" s="66"/>
      <c r="Q447" s="66" t="s">
        <v>114</v>
      </c>
      <c r="R447" s="66" t="s">
        <v>166</v>
      </c>
      <c r="S447" s="66" t="s">
        <v>341</v>
      </c>
      <c r="T447" s="32">
        <v>43800</v>
      </c>
      <c r="U447" s="21">
        <v>43951</v>
      </c>
      <c r="V447" s="66">
        <v>3.1164800000000001</v>
      </c>
      <c r="W447" s="66">
        <v>43.648600000000002</v>
      </c>
      <c r="X447" s="66" t="s">
        <v>186</v>
      </c>
      <c r="Y447" s="1">
        <v>176</v>
      </c>
      <c r="Z447" s="1">
        <v>176</v>
      </c>
      <c r="AA447" s="66">
        <v>30</v>
      </c>
      <c r="AB447" s="66">
        <v>26</v>
      </c>
      <c r="AC447" s="66">
        <v>29</v>
      </c>
      <c r="AD447" s="66">
        <v>58</v>
      </c>
      <c r="AE447" s="66">
        <v>63</v>
      </c>
      <c r="AF447" s="66" t="s">
        <v>191</v>
      </c>
      <c r="AG447" s="26" t="s">
        <v>979</v>
      </c>
      <c r="AH447" s="26" t="s">
        <v>202</v>
      </c>
      <c r="AI447" s="26" t="s">
        <v>201</v>
      </c>
      <c r="AJ447" s="16" t="s">
        <v>979</v>
      </c>
      <c r="AK447" s="16" t="s">
        <v>979</v>
      </c>
      <c r="AL447" s="16" t="s">
        <v>979</v>
      </c>
      <c r="AM447" s="16" t="s">
        <v>979</v>
      </c>
      <c r="AN447" s="66" t="s">
        <v>979</v>
      </c>
      <c r="AO447" s="26" t="str">
        <f t="shared" si="122"/>
        <v>WRRS</v>
      </c>
      <c r="AP447" s="26" t="str">
        <f t="shared" si="123"/>
        <v>WRRS</v>
      </c>
      <c r="AQ447" s="26" t="str">
        <f t="shared" si="124"/>
        <v>EMERGENCY SHELTER</v>
      </c>
      <c r="AR447" s="26" t="str">
        <f t="shared" si="125"/>
        <v>SHF</v>
      </c>
      <c r="AS447" s="64" t="str">
        <f>_xlfn.IFNA(VLOOKUP(TRIM(AF447),Lookups!$R$1:$S$14,2,0),"N/A")</f>
        <v>Flood</v>
      </c>
      <c r="AT447" s="29" t="str">
        <f t="shared" si="126"/>
        <v>Completed</v>
      </c>
      <c r="AU447" s="65" t="str">
        <f>IF(TRIM(X447)="", "N/A",VLOOKUP(TRIM(X447),Lookups!$V$1:$W$8,2,0))</f>
        <v>NIDP</v>
      </c>
      <c r="AV447" s="26" t="str">
        <f t="shared" si="127"/>
        <v>Rural</v>
      </c>
      <c r="AW447" s="26" t="str">
        <f t="shared" si="128"/>
        <v>In-Kind</v>
      </c>
      <c r="AX447" s="55" t="str">
        <f>IF(TRIM(M447)="","N/A",VLOOKUP(TRIM(M447),Table2[#All],2,0))</f>
        <v>Bay</v>
      </c>
      <c r="AY447" s="55" t="str">
        <f>IF(TRIM(N447)="","N/A",VLOOKUP(TRIM(N447),Table4[#All],2,0))</f>
        <v>Baidoa</v>
      </c>
      <c r="AZ447" s="55" t="str">
        <f t="shared" si="129"/>
        <v>N/A</v>
      </c>
      <c r="BA447" s="32">
        <f t="shared" si="130"/>
        <v>43830</v>
      </c>
      <c r="BB447" s="32">
        <f t="shared" si="131"/>
        <v>43951</v>
      </c>
      <c r="BC447" s="31">
        <f t="shared" si="132"/>
        <v>2020</v>
      </c>
      <c r="BD447" s="33">
        <f t="shared" si="133"/>
        <v>44104</v>
      </c>
      <c r="BE447" s="30">
        <f t="shared" si="134"/>
        <v>176</v>
      </c>
      <c r="BF447" s="30">
        <f t="shared" si="135"/>
        <v>30</v>
      </c>
      <c r="BG447" s="30">
        <f t="shared" si="136"/>
        <v>29</v>
      </c>
      <c r="BH447" s="30">
        <f t="shared" si="137"/>
        <v>26</v>
      </c>
      <c r="BI447" s="30">
        <f t="shared" si="138"/>
        <v>63</v>
      </c>
      <c r="BJ447" s="30">
        <f t="shared" si="139"/>
        <v>63</v>
      </c>
      <c r="BK447" s="30">
        <v>2200000</v>
      </c>
      <c r="BL447" s="30">
        <v>1400000</v>
      </c>
      <c r="BM447" s="30" t="str">
        <f t="shared" si="140"/>
        <v>Yes</v>
      </c>
      <c r="BN447" s="30" t="str">
        <f t="shared" si="141"/>
        <v>No</v>
      </c>
      <c r="BO447" s="30">
        <v>2020</v>
      </c>
      <c r="BP447" s="30">
        <v>444</v>
      </c>
      <c r="BQ447" s="30" t="str">
        <f>VLOOKUP(AQ447,Table3[#All],2,FALSE)</f>
        <v>SHELTER</v>
      </c>
    </row>
    <row r="448" spans="1:69" ht="28.5" customHeight="1" x14ac:dyDescent="0.25">
      <c r="A448" s="66" t="s">
        <v>168</v>
      </c>
      <c r="B448" s="66" t="s">
        <v>739</v>
      </c>
      <c r="C448" s="66" t="s">
        <v>739</v>
      </c>
      <c r="D448" s="66" t="s">
        <v>183</v>
      </c>
      <c r="E448" s="66" t="s">
        <v>774</v>
      </c>
      <c r="F448" s="66" t="s">
        <v>219</v>
      </c>
      <c r="G448" s="66" t="s">
        <v>174</v>
      </c>
      <c r="H448" s="66" t="s">
        <v>979</v>
      </c>
      <c r="I448" s="66" t="s">
        <v>979</v>
      </c>
      <c r="J448" s="66"/>
      <c r="K448" s="66" t="s">
        <v>979</v>
      </c>
      <c r="L448" s="66" t="s">
        <v>979</v>
      </c>
      <c r="M448" s="66" t="s">
        <v>82</v>
      </c>
      <c r="N448" s="66" t="s">
        <v>83</v>
      </c>
      <c r="O448" s="66" t="s">
        <v>776</v>
      </c>
      <c r="P448" s="66"/>
      <c r="Q448" s="66" t="s">
        <v>114</v>
      </c>
      <c r="R448" s="66" t="s">
        <v>166</v>
      </c>
      <c r="S448" s="66" t="s">
        <v>341</v>
      </c>
      <c r="T448" s="32">
        <v>43800</v>
      </c>
      <c r="U448" s="21">
        <v>43951</v>
      </c>
      <c r="V448" s="66">
        <v>3.1165099999999999</v>
      </c>
      <c r="W448" s="66">
        <v>43.543669999999999</v>
      </c>
      <c r="X448" s="66" t="s">
        <v>186</v>
      </c>
      <c r="Y448" s="1">
        <v>200</v>
      </c>
      <c r="Z448" s="1">
        <v>200</v>
      </c>
      <c r="AA448" s="66">
        <v>34</v>
      </c>
      <c r="AB448" s="66">
        <v>30</v>
      </c>
      <c r="AC448" s="66">
        <v>32</v>
      </c>
      <c r="AD448" s="66">
        <v>66</v>
      </c>
      <c r="AE448" s="66">
        <v>72</v>
      </c>
      <c r="AF448" s="66" t="s">
        <v>191</v>
      </c>
      <c r="AG448" s="26" t="s">
        <v>979</v>
      </c>
      <c r="AH448" s="26" t="s">
        <v>202</v>
      </c>
      <c r="AI448" s="26" t="s">
        <v>201</v>
      </c>
      <c r="AJ448" s="16" t="s">
        <v>979</v>
      </c>
      <c r="AK448" s="16" t="s">
        <v>979</v>
      </c>
      <c r="AL448" s="16" t="s">
        <v>979</v>
      </c>
      <c r="AM448" s="16" t="s">
        <v>979</v>
      </c>
      <c r="AN448" s="66" t="s">
        <v>979</v>
      </c>
      <c r="AO448" s="26" t="str">
        <f t="shared" si="122"/>
        <v>WRRS</v>
      </c>
      <c r="AP448" s="26" t="str">
        <f t="shared" si="123"/>
        <v>WRRS</v>
      </c>
      <c r="AQ448" s="26" t="str">
        <f t="shared" si="124"/>
        <v>EMERGENCY SHELTER</v>
      </c>
      <c r="AR448" s="26" t="str">
        <f t="shared" si="125"/>
        <v>SHF</v>
      </c>
      <c r="AS448" s="64" t="str">
        <f>_xlfn.IFNA(VLOOKUP(TRIM(AF448),Lookups!$R$1:$S$14,2,0),"N/A")</f>
        <v>Flood</v>
      </c>
      <c r="AT448" s="29" t="str">
        <f t="shared" si="126"/>
        <v>Completed</v>
      </c>
      <c r="AU448" s="65" t="str">
        <f>IF(TRIM(X448)="", "N/A",VLOOKUP(TRIM(X448),Lookups!$V$1:$W$8,2,0))</f>
        <v>NIDP</v>
      </c>
      <c r="AV448" s="26" t="str">
        <f t="shared" si="127"/>
        <v>Rural</v>
      </c>
      <c r="AW448" s="26" t="str">
        <f t="shared" si="128"/>
        <v>In-Kind</v>
      </c>
      <c r="AX448" s="55" t="str">
        <f>IF(TRIM(M448)="","N/A",VLOOKUP(TRIM(M448),Table2[#All],2,0))</f>
        <v>Bay</v>
      </c>
      <c r="AY448" s="55" t="str">
        <f>IF(TRIM(N448)="","N/A",VLOOKUP(TRIM(N448),Table4[#All],2,0))</f>
        <v>Baidoa</v>
      </c>
      <c r="AZ448" s="55" t="str">
        <f t="shared" si="129"/>
        <v>N/A</v>
      </c>
      <c r="BA448" s="32">
        <f t="shared" si="130"/>
        <v>43830</v>
      </c>
      <c r="BB448" s="32">
        <f t="shared" si="131"/>
        <v>43951</v>
      </c>
      <c r="BC448" s="31">
        <f t="shared" si="132"/>
        <v>2020</v>
      </c>
      <c r="BD448" s="33">
        <f t="shared" si="133"/>
        <v>44104</v>
      </c>
      <c r="BE448" s="30">
        <f t="shared" si="134"/>
        <v>200</v>
      </c>
      <c r="BF448" s="30">
        <f t="shared" si="135"/>
        <v>34</v>
      </c>
      <c r="BG448" s="30">
        <f t="shared" si="136"/>
        <v>32</v>
      </c>
      <c r="BH448" s="30">
        <f t="shared" si="137"/>
        <v>30</v>
      </c>
      <c r="BI448" s="30">
        <f t="shared" si="138"/>
        <v>72</v>
      </c>
      <c r="BJ448" s="30">
        <f t="shared" si="139"/>
        <v>72</v>
      </c>
      <c r="BK448" s="30">
        <v>2200000</v>
      </c>
      <c r="BL448" s="30">
        <v>1400000</v>
      </c>
      <c r="BM448" s="30" t="str">
        <f t="shared" si="140"/>
        <v>Yes</v>
      </c>
      <c r="BN448" s="30" t="str">
        <f t="shared" si="141"/>
        <v>No</v>
      </c>
      <c r="BO448" s="30">
        <v>2020</v>
      </c>
      <c r="BP448" s="30">
        <v>445</v>
      </c>
      <c r="BQ448" s="30" t="str">
        <f>VLOOKUP(AQ448,Table3[#All],2,FALSE)</f>
        <v>SHELTER</v>
      </c>
    </row>
    <row r="449" spans="1:69" ht="28.5" customHeight="1" x14ac:dyDescent="0.25">
      <c r="A449" s="66" t="s">
        <v>168</v>
      </c>
      <c r="B449" s="66" t="s">
        <v>739</v>
      </c>
      <c r="C449" s="66" t="s">
        <v>739</v>
      </c>
      <c r="D449" s="66" t="s">
        <v>183</v>
      </c>
      <c r="E449" s="66" t="s">
        <v>774</v>
      </c>
      <c r="F449" s="66" t="s">
        <v>219</v>
      </c>
      <c r="G449" s="66" t="s">
        <v>174</v>
      </c>
      <c r="H449" s="66" t="s">
        <v>979</v>
      </c>
      <c r="I449" s="66" t="s">
        <v>979</v>
      </c>
      <c r="J449" s="66"/>
      <c r="K449" s="66" t="s">
        <v>979</v>
      </c>
      <c r="L449" s="66" t="s">
        <v>979</v>
      </c>
      <c r="M449" s="66" t="s">
        <v>82</v>
      </c>
      <c r="N449" s="66" t="s">
        <v>83</v>
      </c>
      <c r="O449" s="66" t="s">
        <v>775</v>
      </c>
      <c r="P449" s="66"/>
      <c r="Q449" s="66" t="s">
        <v>114</v>
      </c>
      <c r="R449" s="66" t="s">
        <v>166</v>
      </c>
      <c r="S449" s="66" t="s">
        <v>341</v>
      </c>
      <c r="T449" s="32">
        <v>43800</v>
      </c>
      <c r="U449" s="21">
        <v>43951</v>
      </c>
      <c r="V449" s="66">
        <v>3.1164800000000001</v>
      </c>
      <c r="W449" s="66">
        <v>43.648600000000002</v>
      </c>
      <c r="X449" s="66" t="s">
        <v>186</v>
      </c>
      <c r="Y449" s="1">
        <v>453</v>
      </c>
      <c r="Z449" s="1">
        <v>453</v>
      </c>
      <c r="AA449" s="66">
        <v>71</v>
      </c>
      <c r="AB449" s="66">
        <v>67</v>
      </c>
      <c r="AC449" s="66">
        <v>73</v>
      </c>
      <c r="AD449" s="66">
        <v>149</v>
      </c>
      <c r="AE449" s="66">
        <v>163</v>
      </c>
      <c r="AF449" s="66" t="s">
        <v>191</v>
      </c>
      <c r="AG449" s="26" t="s">
        <v>979</v>
      </c>
      <c r="AH449" s="26" t="s">
        <v>202</v>
      </c>
      <c r="AI449" s="26" t="s">
        <v>201</v>
      </c>
      <c r="AJ449" s="16" t="s">
        <v>979</v>
      </c>
      <c r="AK449" s="16" t="s">
        <v>979</v>
      </c>
      <c r="AL449" s="16" t="s">
        <v>979</v>
      </c>
      <c r="AM449" s="16" t="s">
        <v>979</v>
      </c>
      <c r="AN449" s="66" t="s">
        <v>979</v>
      </c>
      <c r="AO449" s="26" t="str">
        <f t="shared" si="122"/>
        <v>WRRS</v>
      </c>
      <c r="AP449" s="26" t="str">
        <f t="shared" si="123"/>
        <v>WRRS</v>
      </c>
      <c r="AQ449" s="26" t="str">
        <f t="shared" si="124"/>
        <v>EMERGENCY SHELTER</v>
      </c>
      <c r="AR449" s="26" t="str">
        <f t="shared" si="125"/>
        <v>SHF</v>
      </c>
      <c r="AS449" s="64" t="str">
        <f>_xlfn.IFNA(VLOOKUP(TRIM(AF449),Lookups!$R$1:$S$14,2,0),"N/A")</f>
        <v>Flood</v>
      </c>
      <c r="AT449" s="29" t="str">
        <f t="shared" si="126"/>
        <v>Completed</v>
      </c>
      <c r="AU449" s="65" t="str">
        <f>IF(TRIM(X449)="", "N/A",VLOOKUP(TRIM(X449),Lookups!$V$1:$W$8,2,0))</f>
        <v>NIDP</v>
      </c>
      <c r="AV449" s="26" t="str">
        <f t="shared" si="127"/>
        <v>Rural</v>
      </c>
      <c r="AW449" s="26" t="str">
        <f t="shared" si="128"/>
        <v>In-Kind</v>
      </c>
      <c r="AX449" s="55" t="str">
        <f>IF(TRIM(M449)="","N/A",VLOOKUP(TRIM(M449),Table2[#All],2,0))</f>
        <v>Bay</v>
      </c>
      <c r="AY449" s="55" t="str">
        <f>IF(TRIM(N449)="","N/A",VLOOKUP(TRIM(N449),Table4[#All],2,0))</f>
        <v>Baidoa</v>
      </c>
      <c r="AZ449" s="55" t="str">
        <f t="shared" si="129"/>
        <v>N/A</v>
      </c>
      <c r="BA449" s="32">
        <f t="shared" si="130"/>
        <v>43830</v>
      </c>
      <c r="BB449" s="32">
        <f t="shared" si="131"/>
        <v>43951</v>
      </c>
      <c r="BC449" s="31">
        <f t="shared" si="132"/>
        <v>2020</v>
      </c>
      <c r="BD449" s="33">
        <f t="shared" si="133"/>
        <v>44104</v>
      </c>
      <c r="BE449" s="30">
        <f t="shared" si="134"/>
        <v>453</v>
      </c>
      <c r="BF449" s="30">
        <f t="shared" si="135"/>
        <v>71</v>
      </c>
      <c r="BG449" s="30">
        <f t="shared" si="136"/>
        <v>73</v>
      </c>
      <c r="BH449" s="30">
        <f t="shared" si="137"/>
        <v>67</v>
      </c>
      <c r="BI449" s="30">
        <f t="shared" si="138"/>
        <v>163</v>
      </c>
      <c r="BJ449" s="30">
        <f t="shared" si="139"/>
        <v>163</v>
      </c>
      <c r="BK449" s="30">
        <v>2200000</v>
      </c>
      <c r="BL449" s="30">
        <v>1400000</v>
      </c>
      <c r="BM449" s="30" t="str">
        <f t="shared" si="140"/>
        <v>Yes</v>
      </c>
      <c r="BN449" s="30" t="str">
        <f t="shared" si="141"/>
        <v>No</v>
      </c>
      <c r="BO449" s="30">
        <v>2020</v>
      </c>
      <c r="BP449" s="30">
        <v>446</v>
      </c>
      <c r="BQ449" s="30" t="str">
        <f>VLOOKUP(AQ449,Table3[#All],2,FALSE)</f>
        <v>SHELTER</v>
      </c>
    </row>
    <row r="450" spans="1:69" ht="28.5" customHeight="1" x14ac:dyDescent="0.25">
      <c r="A450" s="66" t="s">
        <v>168</v>
      </c>
      <c r="B450" s="66" t="s">
        <v>739</v>
      </c>
      <c r="C450" s="66" t="s">
        <v>739</v>
      </c>
      <c r="D450" s="66" t="s">
        <v>183</v>
      </c>
      <c r="E450" s="66" t="s">
        <v>774</v>
      </c>
      <c r="F450" s="66" t="s">
        <v>219</v>
      </c>
      <c r="G450" s="66" t="s">
        <v>174</v>
      </c>
      <c r="H450" s="66" t="s">
        <v>979</v>
      </c>
      <c r="I450" s="66" t="s">
        <v>979</v>
      </c>
      <c r="J450" s="66"/>
      <c r="K450" s="66" t="s">
        <v>979</v>
      </c>
      <c r="L450" s="66" t="s">
        <v>979</v>
      </c>
      <c r="M450" s="66" t="s">
        <v>82</v>
      </c>
      <c r="N450" s="66" t="s">
        <v>83</v>
      </c>
      <c r="O450" s="66" t="s">
        <v>775</v>
      </c>
      <c r="P450" s="66"/>
      <c r="Q450" s="66" t="s">
        <v>114</v>
      </c>
      <c r="R450" s="66" t="s">
        <v>166</v>
      </c>
      <c r="S450" s="66" t="s">
        <v>341</v>
      </c>
      <c r="T450" s="32">
        <v>43800</v>
      </c>
      <c r="U450" s="21">
        <v>43951</v>
      </c>
      <c r="V450" s="66">
        <v>3.1164800000000001</v>
      </c>
      <c r="W450" s="66">
        <v>43.648600000000002</v>
      </c>
      <c r="X450" s="66" t="s">
        <v>186</v>
      </c>
      <c r="Y450" s="1">
        <v>215</v>
      </c>
      <c r="Z450" s="1">
        <v>215</v>
      </c>
      <c r="AA450" s="66">
        <v>37</v>
      </c>
      <c r="AB450" s="66">
        <v>32</v>
      </c>
      <c r="AC450" s="66">
        <v>35</v>
      </c>
      <c r="AD450" s="66">
        <v>71</v>
      </c>
      <c r="AE450" s="66">
        <v>77</v>
      </c>
      <c r="AF450" s="66" t="s">
        <v>191</v>
      </c>
      <c r="AG450" s="26" t="s">
        <v>979</v>
      </c>
      <c r="AH450" s="26" t="s">
        <v>202</v>
      </c>
      <c r="AI450" s="26" t="s">
        <v>201</v>
      </c>
      <c r="AJ450" s="16" t="s">
        <v>979</v>
      </c>
      <c r="AK450" s="16" t="s">
        <v>979</v>
      </c>
      <c r="AL450" s="16" t="s">
        <v>979</v>
      </c>
      <c r="AM450" s="16" t="s">
        <v>979</v>
      </c>
      <c r="AN450" s="66" t="s">
        <v>979</v>
      </c>
      <c r="AO450" s="26" t="str">
        <f t="shared" si="122"/>
        <v>WRRS</v>
      </c>
      <c r="AP450" s="26" t="str">
        <f t="shared" si="123"/>
        <v>WRRS</v>
      </c>
      <c r="AQ450" s="26" t="str">
        <f t="shared" si="124"/>
        <v>EMERGENCY SHELTER</v>
      </c>
      <c r="AR450" s="26" t="str">
        <f t="shared" si="125"/>
        <v>SHF</v>
      </c>
      <c r="AS450" s="64" t="str">
        <f>_xlfn.IFNA(VLOOKUP(TRIM(AF450),Lookups!$R$1:$S$14,2,0),"N/A")</f>
        <v>Flood</v>
      </c>
      <c r="AT450" s="29" t="str">
        <f t="shared" si="126"/>
        <v>Completed</v>
      </c>
      <c r="AU450" s="65" t="str">
        <f>IF(TRIM(X450)="", "N/A",VLOOKUP(TRIM(X450),Lookups!$V$1:$W$8,2,0))</f>
        <v>NIDP</v>
      </c>
      <c r="AV450" s="26" t="str">
        <f t="shared" si="127"/>
        <v>Rural</v>
      </c>
      <c r="AW450" s="26" t="str">
        <f t="shared" si="128"/>
        <v>In-Kind</v>
      </c>
      <c r="AX450" s="55" t="str">
        <f>IF(TRIM(M450)="","N/A",VLOOKUP(TRIM(M450),Table2[#All],2,0))</f>
        <v>Bay</v>
      </c>
      <c r="AY450" s="55" t="str">
        <f>IF(TRIM(N450)="","N/A",VLOOKUP(TRIM(N450),Table4[#All],2,0))</f>
        <v>Baidoa</v>
      </c>
      <c r="AZ450" s="55" t="str">
        <f t="shared" si="129"/>
        <v>N/A</v>
      </c>
      <c r="BA450" s="32">
        <f t="shared" si="130"/>
        <v>43830</v>
      </c>
      <c r="BB450" s="32">
        <f t="shared" si="131"/>
        <v>43951</v>
      </c>
      <c r="BC450" s="31">
        <f t="shared" si="132"/>
        <v>2020</v>
      </c>
      <c r="BD450" s="33">
        <f t="shared" si="133"/>
        <v>44104</v>
      </c>
      <c r="BE450" s="30">
        <f t="shared" si="134"/>
        <v>215</v>
      </c>
      <c r="BF450" s="30">
        <f t="shared" si="135"/>
        <v>37</v>
      </c>
      <c r="BG450" s="30">
        <f t="shared" si="136"/>
        <v>35</v>
      </c>
      <c r="BH450" s="30">
        <f t="shared" si="137"/>
        <v>32</v>
      </c>
      <c r="BI450" s="30">
        <f t="shared" si="138"/>
        <v>77</v>
      </c>
      <c r="BJ450" s="30">
        <f t="shared" si="139"/>
        <v>77</v>
      </c>
      <c r="BK450" s="30">
        <v>2200000</v>
      </c>
      <c r="BL450" s="30">
        <v>1400000</v>
      </c>
      <c r="BM450" s="30" t="str">
        <f t="shared" si="140"/>
        <v>Yes</v>
      </c>
      <c r="BN450" s="30" t="str">
        <f t="shared" si="141"/>
        <v>No</v>
      </c>
      <c r="BO450" s="30">
        <v>2020</v>
      </c>
      <c r="BP450" s="30">
        <v>447</v>
      </c>
      <c r="BQ450" s="30" t="str">
        <f>VLOOKUP(AQ450,Table3[#All],2,FALSE)</f>
        <v>SHELTER</v>
      </c>
    </row>
    <row r="451" spans="1:69" ht="28.5" customHeight="1" x14ac:dyDescent="0.25">
      <c r="A451" s="66" t="s">
        <v>168</v>
      </c>
      <c r="B451" s="66" t="s">
        <v>739</v>
      </c>
      <c r="C451" s="66" t="s">
        <v>739</v>
      </c>
      <c r="D451" s="66" t="s">
        <v>183</v>
      </c>
      <c r="E451" s="66" t="s">
        <v>774</v>
      </c>
      <c r="F451" s="66" t="s">
        <v>219</v>
      </c>
      <c r="G451" s="66" t="s">
        <v>174</v>
      </c>
      <c r="H451" s="66" t="s">
        <v>979</v>
      </c>
      <c r="I451" s="66" t="s">
        <v>979</v>
      </c>
      <c r="J451" s="66"/>
      <c r="K451" s="66" t="s">
        <v>979</v>
      </c>
      <c r="L451" s="66" t="s">
        <v>979</v>
      </c>
      <c r="M451" s="66" t="s">
        <v>82</v>
      </c>
      <c r="N451" s="66" t="s">
        <v>83</v>
      </c>
      <c r="O451" s="66" t="s">
        <v>776</v>
      </c>
      <c r="P451" s="66"/>
      <c r="Q451" s="66" t="s">
        <v>114</v>
      </c>
      <c r="R451" s="66" t="s">
        <v>166</v>
      </c>
      <c r="S451" s="66" t="s">
        <v>341</v>
      </c>
      <c r="T451" s="32">
        <v>43800</v>
      </c>
      <c r="U451" s="21">
        <v>43951</v>
      </c>
      <c r="V451" s="66">
        <v>3.1165099999999999</v>
      </c>
      <c r="W451" s="66">
        <v>43.543669999999999</v>
      </c>
      <c r="X451" s="66" t="s">
        <v>859</v>
      </c>
      <c r="Y451" s="1">
        <v>229</v>
      </c>
      <c r="Z451" s="1">
        <v>229</v>
      </c>
      <c r="AA451" s="66">
        <v>41</v>
      </c>
      <c r="AB451" s="66">
        <v>34</v>
      </c>
      <c r="AC451" s="66">
        <v>37</v>
      </c>
      <c r="AD451" s="66">
        <v>76</v>
      </c>
      <c r="AE451" s="66">
        <v>82</v>
      </c>
      <c r="AF451" s="66" t="s">
        <v>191</v>
      </c>
      <c r="AG451" s="26" t="s">
        <v>979</v>
      </c>
      <c r="AH451" s="26" t="s">
        <v>202</v>
      </c>
      <c r="AI451" s="26" t="s">
        <v>201</v>
      </c>
      <c r="AJ451" s="16" t="s">
        <v>979</v>
      </c>
      <c r="AK451" s="16" t="s">
        <v>979</v>
      </c>
      <c r="AL451" s="16" t="s">
        <v>979</v>
      </c>
      <c r="AM451" s="16" t="s">
        <v>979</v>
      </c>
      <c r="AN451" s="66" t="s">
        <v>979</v>
      </c>
      <c r="AO451" s="26" t="str">
        <f t="shared" si="122"/>
        <v>WRRS</v>
      </c>
      <c r="AP451" s="26" t="str">
        <f t="shared" si="123"/>
        <v>WRRS</v>
      </c>
      <c r="AQ451" s="26" t="str">
        <f t="shared" si="124"/>
        <v>EMERGENCY SHELTER</v>
      </c>
      <c r="AR451" s="26" t="str">
        <f t="shared" si="125"/>
        <v>SHF</v>
      </c>
      <c r="AS451" s="64" t="str">
        <f>_xlfn.IFNA(VLOOKUP(TRIM(AF451),Lookups!$R$1:$S$14,2,0),"N/A")</f>
        <v>Flood</v>
      </c>
      <c r="AT451" s="29" t="str">
        <f t="shared" si="126"/>
        <v>Completed</v>
      </c>
      <c r="AU451" s="65" t="str">
        <f>IF(TRIM(X451)="", "N/A",VLOOKUP(TRIM(X451),Lookups!$V$1:$W$8,2,0))</f>
        <v>IRET</v>
      </c>
      <c r="AV451" s="26" t="str">
        <f t="shared" si="127"/>
        <v>Rural</v>
      </c>
      <c r="AW451" s="26" t="str">
        <f t="shared" si="128"/>
        <v>In-Kind</v>
      </c>
      <c r="AX451" s="55" t="str">
        <f>IF(TRIM(M451)="","N/A",VLOOKUP(TRIM(M451),Table2[#All],2,0))</f>
        <v>Bay</v>
      </c>
      <c r="AY451" s="55" t="str">
        <f>IF(TRIM(N451)="","N/A",VLOOKUP(TRIM(N451),Table4[#All],2,0))</f>
        <v>Baidoa</v>
      </c>
      <c r="AZ451" s="55" t="str">
        <f t="shared" si="129"/>
        <v>N/A</v>
      </c>
      <c r="BA451" s="32">
        <f t="shared" si="130"/>
        <v>43830</v>
      </c>
      <c r="BB451" s="32">
        <f t="shared" si="131"/>
        <v>43951</v>
      </c>
      <c r="BC451" s="31">
        <f t="shared" si="132"/>
        <v>2020</v>
      </c>
      <c r="BD451" s="33">
        <f t="shared" si="133"/>
        <v>44104</v>
      </c>
      <c r="BE451" s="30">
        <f t="shared" si="134"/>
        <v>229</v>
      </c>
      <c r="BF451" s="30">
        <f t="shared" si="135"/>
        <v>41</v>
      </c>
      <c r="BG451" s="30">
        <f t="shared" si="136"/>
        <v>37</v>
      </c>
      <c r="BH451" s="30">
        <f t="shared" si="137"/>
        <v>34</v>
      </c>
      <c r="BI451" s="30">
        <f t="shared" si="138"/>
        <v>82</v>
      </c>
      <c r="BJ451" s="30">
        <f t="shared" si="139"/>
        <v>82</v>
      </c>
      <c r="BK451" s="30">
        <v>2200000</v>
      </c>
      <c r="BL451" s="30">
        <v>1400000</v>
      </c>
      <c r="BM451" s="30" t="str">
        <f t="shared" si="140"/>
        <v>Yes</v>
      </c>
      <c r="BN451" s="30" t="str">
        <f t="shared" si="141"/>
        <v>No</v>
      </c>
      <c r="BO451" s="30">
        <v>2020</v>
      </c>
      <c r="BP451" s="30">
        <v>448</v>
      </c>
      <c r="BQ451" s="30" t="str">
        <f>VLOOKUP(AQ451,Table3[#All],2,FALSE)</f>
        <v>SHELTER</v>
      </c>
    </row>
    <row r="452" spans="1:69" ht="28.5" customHeight="1" x14ac:dyDescent="0.25">
      <c r="A452" s="66" t="s">
        <v>168</v>
      </c>
      <c r="B452" s="66" t="s">
        <v>739</v>
      </c>
      <c r="C452" s="66" t="s">
        <v>739</v>
      </c>
      <c r="D452" s="66" t="s">
        <v>183</v>
      </c>
      <c r="E452" s="66" t="s">
        <v>774</v>
      </c>
      <c r="F452" s="66" t="s">
        <v>219</v>
      </c>
      <c r="G452" s="66" t="s">
        <v>174</v>
      </c>
      <c r="H452" s="66" t="s">
        <v>979</v>
      </c>
      <c r="I452" s="66" t="s">
        <v>979</v>
      </c>
      <c r="J452" s="66"/>
      <c r="K452" s="66" t="s">
        <v>979</v>
      </c>
      <c r="L452" s="66" t="s">
        <v>979</v>
      </c>
      <c r="M452" s="66" t="s">
        <v>82</v>
      </c>
      <c r="N452" s="66" t="s">
        <v>83</v>
      </c>
      <c r="O452" s="66" t="s">
        <v>776</v>
      </c>
      <c r="P452" s="66"/>
      <c r="Q452" s="66" t="s">
        <v>114</v>
      </c>
      <c r="R452" s="66" t="s">
        <v>166</v>
      </c>
      <c r="S452" s="66" t="s">
        <v>341</v>
      </c>
      <c r="T452" s="32">
        <v>43800</v>
      </c>
      <c r="U452" s="21">
        <v>43951</v>
      </c>
      <c r="V452" s="66">
        <v>3.1165099999999999</v>
      </c>
      <c r="W452" s="66">
        <v>43.543669999999999</v>
      </c>
      <c r="X452" s="66" t="s">
        <v>186</v>
      </c>
      <c r="Y452" s="1">
        <v>281</v>
      </c>
      <c r="Z452" s="1">
        <v>281</v>
      </c>
      <c r="AA452" s="66">
        <v>38</v>
      </c>
      <c r="AB452" s="66">
        <v>42</v>
      </c>
      <c r="AC452" s="66">
        <v>46</v>
      </c>
      <c r="AD452" s="66">
        <v>93</v>
      </c>
      <c r="AE452" s="66">
        <v>101</v>
      </c>
      <c r="AF452" s="66" t="s">
        <v>191</v>
      </c>
      <c r="AG452" s="26" t="s">
        <v>979</v>
      </c>
      <c r="AH452" s="26" t="s">
        <v>202</v>
      </c>
      <c r="AI452" s="26" t="s">
        <v>201</v>
      </c>
      <c r="AJ452" s="16" t="s">
        <v>979</v>
      </c>
      <c r="AK452" s="16" t="s">
        <v>979</v>
      </c>
      <c r="AL452" s="16" t="s">
        <v>979</v>
      </c>
      <c r="AM452" s="16" t="s">
        <v>979</v>
      </c>
      <c r="AN452" s="66" t="s">
        <v>979</v>
      </c>
      <c r="AO452" s="26" t="str">
        <f t="shared" ref="AO452:AO491" si="142">TRIM(IF(TRIM(B452)="","N/A",B452))</f>
        <v>WRRS</v>
      </c>
      <c r="AP452" s="26" t="str">
        <f t="shared" ref="AP452:AP491" si="143">TRIM(IF(TRIM(C452)="","N/A",C452))</f>
        <v>WRRS</v>
      </c>
      <c r="AQ452" s="26" t="str">
        <f t="shared" ref="AQ452:AQ491" si="144">TRIM(UPPER(IF(TRIM(D452)="","N/A",D452)))</f>
        <v>EMERGENCY SHELTER</v>
      </c>
      <c r="AR452" s="26" t="str">
        <f t="shared" ref="AR452:AR491" si="145">TRIM(IF(TRIM(F452)="","N/A",F452))</f>
        <v>SHF</v>
      </c>
      <c r="AS452" s="64" t="str">
        <f>_xlfn.IFNA(VLOOKUP(TRIM(AF452),Lookups!$R$1:$S$14,2,0),"N/A")</f>
        <v>Flood</v>
      </c>
      <c r="AT452" s="29" t="str">
        <f t="shared" ref="AT452:AT491" si="146">TRIM(IF(TRIM(R452)="","N/A",PROPER(R452)))</f>
        <v>Completed</v>
      </c>
      <c r="AU452" s="65" t="str">
        <f>IF(TRIM(X452)="", "N/A",VLOOKUP(TRIM(X452),Lookups!$V$1:$W$8,2,0))</f>
        <v>NIDP</v>
      </c>
      <c r="AV452" s="26" t="str">
        <f t="shared" ref="AV452:AV491" si="147">TRIM(IF(TRIM(Q452)="","N/A",Q452))</f>
        <v>Rural</v>
      </c>
      <c r="AW452" s="26" t="str">
        <f t="shared" ref="AW452:AW491" si="148">TRIM(IF(TRIM(G452)="","N/A",PROPER(LEFT(TRIM(G452),10))))</f>
        <v>In-Kind</v>
      </c>
      <c r="AX452" s="55" t="str">
        <f>IF(TRIM(M452)="","N/A",VLOOKUP(TRIM(M452),Table2[#All],2,0))</f>
        <v>Bay</v>
      </c>
      <c r="AY452" s="55" t="str">
        <f>IF(TRIM(N452)="","N/A",VLOOKUP(TRIM(N452),Table4[#All],2,0))</f>
        <v>Baidoa</v>
      </c>
      <c r="AZ452" s="55" t="str">
        <f t="shared" ref="AZ452:AZ491" si="149">IF(TRIM(P452)="","N/A",TRIM(P452))</f>
        <v>N/A</v>
      </c>
      <c r="BA452" s="32">
        <f t="shared" ref="BA452:BA491" si="150">EOMONTH(T452,0)</f>
        <v>43830</v>
      </c>
      <c r="BB452" s="32">
        <f t="shared" ref="BB452:BB491" si="151">EOMONTH(U452,0)</f>
        <v>43951</v>
      </c>
      <c r="BC452" s="31">
        <f t="shared" ref="BC452:BC491" si="152">YEAR(BB452)</f>
        <v>2020</v>
      </c>
      <c r="BD452" s="33">
        <f t="shared" ref="BD452:BD515" si="153">DATE(2020,9,30)</f>
        <v>44104</v>
      </c>
      <c r="BE452" s="30">
        <f t="shared" ref="BE452:BE491" si="154">Y452</f>
        <v>281</v>
      </c>
      <c r="BF452" s="30">
        <f t="shared" ref="BF452:BF491" si="155">AA452</f>
        <v>38</v>
      </c>
      <c r="BG452" s="30">
        <f t="shared" ref="BG452:BG491" si="156">AC452</f>
        <v>46</v>
      </c>
      <c r="BH452" s="30">
        <f t="shared" ref="BH452:BH491" si="157">AB452</f>
        <v>42</v>
      </c>
      <c r="BI452" s="30">
        <f t="shared" ref="BI452:BI491" si="158">AE452</f>
        <v>101</v>
      </c>
      <c r="BJ452" s="30">
        <f t="shared" ref="BJ452:BJ491" si="159">AE452</f>
        <v>101</v>
      </c>
      <c r="BK452" s="30">
        <v>2200000</v>
      </c>
      <c r="BL452" s="30">
        <v>1400000</v>
      </c>
      <c r="BM452" s="30" t="str">
        <f t="shared" ref="BM452:BM491" si="160">IF(ISBLANK(AH452),"Unk",AH452)</f>
        <v>Yes</v>
      </c>
      <c r="BN452" s="30" t="str">
        <f t="shared" ref="BN452:BN491" si="161">IF(ISBLANK(AI452),"Unk",AI452)</f>
        <v>No</v>
      </c>
      <c r="BO452" s="30">
        <v>2020</v>
      </c>
      <c r="BP452" s="30">
        <v>449</v>
      </c>
      <c r="BQ452" s="30" t="str">
        <f>VLOOKUP(AQ452,Table3[#All],2,FALSE)</f>
        <v>SHELTER</v>
      </c>
    </row>
    <row r="453" spans="1:69" ht="28.5" customHeight="1" x14ac:dyDescent="0.25">
      <c r="A453" s="66" t="s">
        <v>168</v>
      </c>
      <c r="B453" s="66" t="s">
        <v>739</v>
      </c>
      <c r="C453" s="66" t="s">
        <v>739</v>
      </c>
      <c r="D453" s="66" t="s">
        <v>183</v>
      </c>
      <c r="E453" s="66" t="s">
        <v>774</v>
      </c>
      <c r="F453" s="66" t="s">
        <v>219</v>
      </c>
      <c r="G453" s="66" t="s">
        <v>174</v>
      </c>
      <c r="H453" s="66" t="s">
        <v>979</v>
      </c>
      <c r="I453" s="66" t="s">
        <v>979</v>
      </c>
      <c r="J453" s="66"/>
      <c r="K453" s="66" t="s">
        <v>979</v>
      </c>
      <c r="L453" s="66" t="s">
        <v>979</v>
      </c>
      <c r="M453" s="66" t="s">
        <v>82</v>
      </c>
      <c r="N453" s="66" t="s">
        <v>83</v>
      </c>
      <c r="O453" s="66" t="s">
        <v>776</v>
      </c>
      <c r="P453" s="66"/>
      <c r="Q453" s="66" t="s">
        <v>114</v>
      </c>
      <c r="R453" s="66" t="s">
        <v>166</v>
      </c>
      <c r="S453" s="66" t="s">
        <v>341</v>
      </c>
      <c r="T453" s="32">
        <v>43800</v>
      </c>
      <c r="U453" s="21">
        <v>43951</v>
      </c>
      <c r="V453" s="66">
        <v>3.1165099999999999</v>
      </c>
      <c r="W453" s="66">
        <v>43.543669999999999</v>
      </c>
      <c r="X453" s="66" t="s">
        <v>186</v>
      </c>
      <c r="Y453" s="1">
        <v>447</v>
      </c>
      <c r="Z453" s="1">
        <v>447</v>
      </c>
      <c r="AA453" s="66">
        <v>72</v>
      </c>
      <c r="AB453" s="66">
        <v>66</v>
      </c>
      <c r="AC453" s="66">
        <v>72</v>
      </c>
      <c r="AD453" s="66">
        <v>147</v>
      </c>
      <c r="AE453" s="66">
        <v>161</v>
      </c>
      <c r="AF453" s="66" t="s">
        <v>191</v>
      </c>
      <c r="AG453" s="26" t="s">
        <v>979</v>
      </c>
      <c r="AH453" s="26" t="s">
        <v>202</v>
      </c>
      <c r="AI453" s="26" t="s">
        <v>201</v>
      </c>
      <c r="AJ453" s="16" t="s">
        <v>979</v>
      </c>
      <c r="AK453" s="16" t="s">
        <v>979</v>
      </c>
      <c r="AL453" s="16" t="s">
        <v>979</v>
      </c>
      <c r="AM453" s="16" t="s">
        <v>979</v>
      </c>
      <c r="AN453" s="66" t="s">
        <v>979</v>
      </c>
      <c r="AO453" s="26" t="str">
        <f t="shared" si="142"/>
        <v>WRRS</v>
      </c>
      <c r="AP453" s="26" t="str">
        <f t="shared" si="143"/>
        <v>WRRS</v>
      </c>
      <c r="AQ453" s="26" t="str">
        <f t="shared" si="144"/>
        <v>EMERGENCY SHELTER</v>
      </c>
      <c r="AR453" s="26" t="str">
        <f t="shared" si="145"/>
        <v>SHF</v>
      </c>
      <c r="AS453" s="64" t="str">
        <f>_xlfn.IFNA(VLOOKUP(TRIM(AF453),Lookups!$R$1:$S$14,2,0),"N/A")</f>
        <v>Flood</v>
      </c>
      <c r="AT453" s="29" t="str">
        <f t="shared" si="146"/>
        <v>Completed</v>
      </c>
      <c r="AU453" s="65" t="str">
        <f>IF(TRIM(X453)="", "N/A",VLOOKUP(TRIM(X453),Lookups!$V$1:$W$8,2,0))</f>
        <v>NIDP</v>
      </c>
      <c r="AV453" s="26" t="str">
        <f t="shared" si="147"/>
        <v>Rural</v>
      </c>
      <c r="AW453" s="26" t="str">
        <f t="shared" si="148"/>
        <v>In-Kind</v>
      </c>
      <c r="AX453" s="55" t="str">
        <f>IF(TRIM(M453)="","N/A",VLOOKUP(TRIM(M453),Table2[#All],2,0))</f>
        <v>Bay</v>
      </c>
      <c r="AY453" s="55" t="str">
        <f>IF(TRIM(N453)="","N/A",VLOOKUP(TRIM(N453),Table4[#All],2,0))</f>
        <v>Baidoa</v>
      </c>
      <c r="AZ453" s="55" t="str">
        <f t="shared" si="149"/>
        <v>N/A</v>
      </c>
      <c r="BA453" s="32">
        <f t="shared" si="150"/>
        <v>43830</v>
      </c>
      <c r="BB453" s="32">
        <f t="shared" si="151"/>
        <v>43951</v>
      </c>
      <c r="BC453" s="31">
        <f t="shared" si="152"/>
        <v>2020</v>
      </c>
      <c r="BD453" s="33">
        <f t="shared" si="153"/>
        <v>44104</v>
      </c>
      <c r="BE453" s="30">
        <f t="shared" si="154"/>
        <v>447</v>
      </c>
      <c r="BF453" s="30">
        <f t="shared" si="155"/>
        <v>72</v>
      </c>
      <c r="BG453" s="30">
        <f t="shared" si="156"/>
        <v>72</v>
      </c>
      <c r="BH453" s="30">
        <f t="shared" si="157"/>
        <v>66</v>
      </c>
      <c r="BI453" s="30">
        <f t="shared" si="158"/>
        <v>161</v>
      </c>
      <c r="BJ453" s="30">
        <f t="shared" si="159"/>
        <v>161</v>
      </c>
      <c r="BK453" s="30">
        <v>2200000</v>
      </c>
      <c r="BL453" s="30">
        <v>1400000</v>
      </c>
      <c r="BM453" s="30" t="str">
        <f t="shared" si="160"/>
        <v>Yes</v>
      </c>
      <c r="BN453" s="30" t="str">
        <f t="shared" si="161"/>
        <v>No</v>
      </c>
      <c r="BO453" s="30">
        <v>2020</v>
      </c>
      <c r="BP453" s="30">
        <v>450</v>
      </c>
      <c r="BQ453" s="30" t="str">
        <f>VLOOKUP(AQ453,Table3[#All],2,FALSE)</f>
        <v>SHELTER</v>
      </c>
    </row>
    <row r="454" spans="1:69" ht="28.5" customHeight="1" x14ac:dyDescent="0.25">
      <c r="A454" s="66" t="s">
        <v>168</v>
      </c>
      <c r="B454" s="66" t="s">
        <v>739</v>
      </c>
      <c r="C454" s="66" t="s">
        <v>739</v>
      </c>
      <c r="D454" s="66" t="s">
        <v>183</v>
      </c>
      <c r="E454" s="66" t="s">
        <v>774</v>
      </c>
      <c r="F454" s="66" t="s">
        <v>219</v>
      </c>
      <c r="G454" s="66" t="s">
        <v>174</v>
      </c>
      <c r="H454" s="66" t="s">
        <v>979</v>
      </c>
      <c r="I454" s="66" t="s">
        <v>979</v>
      </c>
      <c r="J454" s="66"/>
      <c r="K454" s="66" t="s">
        <v>979</v>
      </c>
      <c r="L454" s="66" t="s">
        <v>979</v>
      </c>
      <c r="M454" s="66" t="s">
        <v>82</v>
      </c>
      <c r="N454" s="66" t="s">
        <v>83</v>
      </c>
      <c r="O454" s="66" t="s">
        <v>778</v>
      </c>
      <c r="P454" s="66"/>
      <c r="Q454" s="66" t="s">
        <v>114</v>
      </c>
      <c r="R454" s="66" t="s">
        <v>166</v>
      </c>
      <c r="S454" s="66" t="s">
        <v>341</v>
      </c>
      <c r="T454" s="32">
        <v>43800</v>
      </c>
      <c r="U454" s="21">
        <v>43951</v>
      </c>
      <c r="V454" s="66">
        <v>3.1145299999999998</v>
      </c>
      <c r="W454" s="66">
        <v>43.647390000000001</v>
      </c>
      <c r="X454" s="66" t="s">
        <v>186</v>
      </c>
      <c r="Y454" s="1">
        <v>305</v>
      </c>
      <c r="Z454" s="1">
        <v>305</v>
      </c>
      <c r="AA454" s="66">
        <v>40</v>
      </c>
      <c r="AB454" s="66">
        <v>45</v>
      </c>
      <c r="AC454" s="66">
        <v>49</v>
      </c>
      <c r="AD454" s="66">
        <v>101</v>
      </c>
      <c r="AE454" s="66">
        <v>110</v>
      </c>
      <c r="AF454" s="66" t="s">
        <v>191</v>
      </c>
      <c r="AG454" s="26" t="s">
        <v>979</v>
      </c>
      <c r="AH454" s="26" t="s">
        <v>202</v>
      </c>
      <c r="AI454" s="26" t="s">
        <v>201</v>
      </c>
      <c r="AJ454" s="16" t="s">
        <v>979</v>
      </c>
      <c r="AK454" s="16" t="s">
        <v>979</v>
      </c>
      <c r="AL454" s="16" t="s">
        <v>979</v>
      </c>
      <c r="AM454" s="16" t="s">
        <v>979</v>
      </c>
      <c r="AN454" s="66" t="s">
        <v>979</v>
      </c>
      <c r="AO454" s="26" t="str">
        <f t="shared" si="142"/>
        <v>WRRS</v>
      </c>
      <c r="AP454" s="26" t="str">
        <f t="shared" si="143"/>
        <v>WRRS</v>
      </c>
      <c r="AQ454" s="26" t="str">
        <f t="shared" si="144"/>
        <v>EMERGENCY SHELTER</v>
      </c>
      <c r="AR454" s="26" t="str">
        <f t="shared" si="145"/>
        <v>SHF</v>
      </c>
      <c r="AS454" s="64" t="str">
        <f>_xlfn.IFNA(VLOOKUP(TRIM(AF454),Lookups!$R$1:$S$14,2,0),"N/A")</f>
        <v>Flood</v>
      </c>
      <c r="AT454" s="29" t="str">
        <f t="shared" si="146"/>
        <v>Completed</v>
      </c>
      <c r="AU454" s="65" t="str">
        <f>IF(TRIM(X454)="", "N/A",VLOOKUP(TRIM(X454),Lookups!$V$1:$W$8,2,0))</f>
        <v>NIDP</v>
      </c>
      <c r="AV454" s="26" t="str">
        <f t="shared" si="147"/>
        <v>Rural</v>
      </c>
      <c r="AW454" s="26" t="str">
        <f t="shared" si="148"/>
        <v>In-Kind</v>
      </c>
      <c r="AX454" s="55" t="str">
        <f>IF(TRIM(M454)="","N/A",VLOOKUP(TRIM(M454),Table2[#All],2,0))</f>
        <v>Bay</v>
      </c>
      <c r="AY454" s="55" t="str">
        <f>IF(TRIM(N454)="","N/A",VLOOKUP(TRIM(N454),Table4[#All],2,0))</f>
        <v>Baidoa</v>
      </c>
      <c r="AZ454" s="55" t="str">
        <f t="shared" si="149"/>
        <v>N/A</v>
      </c>
      <c r="BA454" s="32">
        <f t="shared" si="150"/>
        <v>43830</v>
      </c>
      <c r="BB454" s="32">
        <f t="shared" si="151"/>
        <v>43951</v>
      </c>
      <c r="BC454" s="31">
        <f t="shared" si="152"/>
        <v>2020</v>
      </c>
      <c r="BD454" s="33">
        <f t="shared" si="153"/>
        <v>44104</v>
      </c>
      <c r="BE454" s="30">
        <f t="shared" si="154"/>
        <v>305</v>
      </c>
      <c r="BF454" s="30">
        <f t="shared" si="155"/>
        <v>40</v>
      </c>
      <c r="BG454" s="30">
        <f t="shared" si="156"/>
        <v>49</v>
      </c>
      <c r="BH454" s="30">
        <f t="shared" si="157"/>
        <v>45</v>
      </c>
      <c r="BI454" s="30">
        <f t="shared" si="158"/>
        <v>110</v>
      </c>
      <c r="BJ454" s="30">
        <f t="shared" si="159"/>
        <v>110</v>
      </c>
      <c r="BK454" s="30">
        <v>2200000</v>
      </c>
      <c r="BL454" s="30">
        <v>1400000</v>
      </c>
      <c r="BM454" s="30" t="str">
        <f t="shared" si="160"/>
        <v>Yes</v>
      </c>
      <c r="BN454" s="30" t="str">
        <f t="shared" si="161"/>
        <v>No</v>
      </c>
      <c r="BO454" s="30">
        <v>2020</v>
      </c>
      <c r="BP454" s="30">
        <v>451</v>
      </c>
      <c r="BQ454" s="30" t="str">
        <f>VLOOKUP(AQ454,Table3[#All],2,FALSE)</f>
        <v>SHELTER</v>
      </c>
    </row>
    <row r="455" spans="1:69" ht="28.5" customHeight="1" x14ac:dyDescent="0.25">
      <c r="A455" s="66" t="s">
        <v>168</v>
      </c>
      <c r="B455" s="66" t="s">
        <v>739</v>
      </c>
      <c r="C455" s="66" t="s">
        <v>739</v>
      </c>
      <c r="D455" s="66" t="s">
        <v>183</v>
      </c>
      <c r="E455" s="66" t="s">
        <v>774</v>
      </c>
      <c r="F455" s="66" t="s">
        <v>219</v>
      </c>
      <c r="G455" s="66" t="s">
        <v>174</v>
      </c>
      <c r="H455" s="66" t="s">
        <v>979</v>
      </c>
      <c r="I455" s="66" t="s">
        <v>979</v>
      </c>
      <c r="J455" s="66"/>
      <c r="K455" s="66" t="s">
        <v>979</v>
      </c>
      <c r="L455" s="66" t="s">
        <v>979</v>
      </c>
      <c r="M455" s="66" t="s">
        <v>82</v>
      </c>
      <c r="N455" s="66" t="s">
        <v>83</v>
      </c>
      <c r="O455" s="66" t="s">
        <v>775</v>
      </c>
      <c r="P455" s="66"/>
      <c r="Q455" s="66" t="s">
        <v>114</v>
      </c>
      <c r="R455" s="66" t="s">
        <v>166</v>
      </c>
      <c r="S455" s="66" t="s">
        <v>341</v>
      </c>
      <c r="T455" s="32">
        <v>43800</v>
      </c>
      <c r="U455" s="21">
        <v>43951</v>
      </c>
      <c r="V455" s="66">
        <v>3.1164800000000001</v>
      </c>
      <c r="W455" s="66">
        <v>43.648600000000002</v>
      </c>
      <c r="X455" s="66" t="s">
        <v>186</v>
      </c>
      <c r="Y455" s="1">
        <v>171</v>
      </c>
      <c r="Z455" s="1">
        <v>171</v>
      </c>
      <c r="AA455" s="66">
        <v>25</v>
      </c>
      <c r="AB455" s="66">
        <v>25</v>
      </c>
      <c r="AC455" s="66">
        <v>28</v>
      </c>
      <c r="AD455" s="66">
        <v>56</v>
      </c>
      <c r="AE455" s="66">
        <v>61</v>
      </c>
      <c r="AF455" s="66" t="s">
        <v>191</v>
      </c>
      <c r="AG455" s="26" t="s">
        <v>979</v>
      </c>
      <c r="AH455" s="26" t="s">
        <v>202</v>
      </c>
      <c r="AI455" s="26" t="s">
        <v>201</v>
      </c>
      <c r="AJ455" s="16" t="s">
        <v>979</v>
      </c>
      <c r="AK455" s="16" t="s">
        <v>979</v>
      </c>
      <c r="AL455" s="16" t="s">
        <v>979</v>
      </c>
      <c r="AM455" s="16" t="s">
        <v>979</v>
      </c>
      <c r="AN455" s="66" t="s">
        <v>979</v>
      </c>
      <c r="AO455" s="26" t="str">
        <f t="shared" si="142"/>
        <v>WRRS</v>
      </c>
      <c r="AP455" s="26" t="str">
        <f t="shared" si="143"/>
        <v>WRRS</v>
      </c>
      <c r="AQ455" s="26" t="str">
        <f t="shared" si="144"/>
        <v>EMERGENCY SHELTER</v>
      </c>
      <c r="AR455" s="26" t="str">
        <f t="shared" si="145"/>
        <v>SHF</v>
      </c>
      <c r="AS455" s="64" t="str">
        <f>_xlfn.IFNA(VLOOKUP(TRIM(AF455),Lookups!$R$1:$S$14,2,0),"N/A")</f>
        <v>Flood</v>
      </c>
      <c r="AT455" s="29" t="str">
        <f t="shared" si="146"/>
        <v>Completed</v>
      </c>
      <c r="AU455" s="65" t="str">
        <f>IF(TRIM(X455)="", "N/A",VLOOKUP(TRIM(X455),Lookups!$V$1:$W$8,2,0))</f>
        <v>NIDP</v>
      </c>
      <c r="AV455" s="26" t="str">
        <f t="shared" si="147"/>
        <v>Rural</v>
      </c>
      <c r="AW455" s="26" t="str">
        <f t="shared" si="148"/>
        <v>In-Kind</v>
      </c>
      <c r="AX455" s="55" t="str">
        <f>IF(TRIM(M455)="","N/A",VLOOKUP(TRIM(M455),Table2[#All],2,0))</f>
        <v>Bay</v>
      </c>
      <c r="AY455" s="55" t="str">
        <f>IF(TRIM(N455)="","N/A",VLOOKUP(TRIM(N455),Table4[#All],2,0))</f>
        <v>Baidoa</v>
      </c>
      <c r="AZ455" s="55" t="str">
        <f t="shared" si="149"/>
        <v>N/A</v>
      </c>
      <c r="BA455" s="32">
        <f t="shared" si="150"/>
        <v>43830</v>
      </c>
      <c r="BB455" s="32">
        <f t="shared" si="151"/>
        <v>43951</v>
      </c>
      <c r="BC455" s="31">
        <f t="shared" si="152"/>
        <v>2020</v>
      </c>
      <c r="BD455" s="33">
        <f t="shared" si="153"/>
        <v>44104</v>
      </c>
      <c r="BE455" s="30">
        <f t="shared" si="154"/>
        <v>171</v>
      </c>
      <c r="BF455" s="30">
        <f t="shared" si="155"/>
        <v>25</v>
      </c>
      <c r="BG455" s="30">
        <f t="shared" si="156"/>
        <v>28</v>
      </c>
      <c r="BH455" s="30">
        <f t="shared" si="157"/>
        <v>25</v>
      </c>
      <c r="BI455" s="30">
        <f t="shared" si="158"/>
        <v>61</v>
      </c>
      <c r="BJ455" s="30">
        <f t="shared" si="159"/>
        <v>61</v>
      </c>
      <c r="BK455" s="30">
        <v>2200000</v>
      </c>
      <c r="BL455" s="30">
        <v>1400000</v>
      </c>
      <c r="BM455" s="30" t="str">
        <f t="shared" si="160"/>
        <v>Yes</v>
      </c>
      <c r="BN455" s="30" t="str">
        <f t="shared" si="161"/>
        <v>No</v>
      </c>
      <c r="BO455" s="30">
        <v>2020</v>
      </c>
      <c r="BP455" s="30">
        <v>452</v>
      </c>
      <c r="BQ455" s="30" t="str">
        <f>VLOOKUP(AQ455,Table3[#All],2,FALSE)</f>
        <v>SHELTER</v>
      </c>
    </row>
    <row r="456" spans="1:69" ht="28.5" customHeight="1" x14ac:dyDescent="0.25">
      <c r="A456" s="66" t="s">
        <v>168</v>
      </c>
      <c r="B456" s="66" t="s">
        <v>739</v>
      </c>
      <c r="C456" s="66" t="s">
        <v>739</v>
      </c>
      <c r="D456" s="66" t="s">
        <v>183</v>
      </c>
      <c r="E456" s="66" t="s">
        <v>774</v>
      </c>
      <c r="F456" s="66" t="s">
        <v>219</v>
      </c>
      <c r="G456" s="66" t="s">
        <v>174</v>
      </c>
      <c r="H456" s="66" t="s">
        <v>979</v>
      </c>
      <c r="I456" s="66" t="s">
        <v>979</v>
      </c>
      <c r="J456" s="66"/>
      <c r="K456" s="66" t="s">
        <v>979</v>
      </c>
      <c r="L456" s="66" t="s">
        <v>979</v>
      </c>
      <c r="M456" s="66" t="s">
        <v>82</v>
      </c>
      <c r="N456" s="66" t="s">
        <v>83</v>
      </c>
      <c r="O456" s="66" t="s">
        <v>776</v>
      </c>
      <c r="P456" s="66"/>
      <c r="Q456" s="66" t="s">
        <v>114</v>
      </c>
      <c r="R456" s="66" t="s">
        <v>166</v>
      </c>
      <c r="S456" s="66" t="s">
        <v>341</v>
      </c>
      <c r="T456" s="32">
        <v>43800</v>
      </c>
      <c r="U456" s="21">
        <v>43951</v>
      </c>
      <c r="V456" s="66">
        <v>3.1165099999999999</v>
      </c>
      <c r="W456" s="66">
        <v>43.543669999999999</v>
      </c>
      <c r="X456" s="66" t="s">
        <v>186</v>
      </c>
      <c r="Y456" s="1">
        <v>229</v>
      </c>
      <c r="Z456" s="1">
        <v>229</v>
      </c>
      <c r="AA456" s="66">
        <v>31</v>
      </c>
      <c r="AB456" s="66">
        <v>34</v>
      </c>
      <c r="AC456" s="66">
        <v>37</v>
      </c>
      <c r="AD456" s="66">
        <v>76</v>
      </c>
      <c r="AE456" s="66">
        <v>82</v>
      </c>
      <c r="AF456" s="66" t="s">
        <v>191</v>
      </c>
      <c r="AG456" s="26" t="s">
        <v>979</v>
      </c>
      <c r="AH456" s="26" t="s">
        <v>202</v>
      </c>
      <c r="AI456" s="26" t="s">
        <v>201</v>
      </c>
      <c r="AJ456" s="16" t="s">
        <v>979</v>
      </c>
      <c r="AK456" s="16" t="s">
        <v>979</v>
      </c>
      <c r="AL456" s="16" t="s">
        <v>979</v>
      </c>
      <c r="AM456" s="16" t="s">
        <v>979</v>
      </c>
      <c r="AN456" s="66" t="s">
        <v>979</v>
      </c>
      <c r="AO456" s="26" t="str">
        <f t="shared" si="142"/>
        <v>WRRS</v>
      </c>
      <c r="AP456" s="26" t="str">
        <f t="shared" si="143"/>
        <v>WRRS</v>
      </c>
      <c r="AQ456" s="26" t="str">
        <f t="shared" si="144"/>
        <v>EMERGENCY SHELTER</v>
      </c>
      <c r="AR456" s="26" t="str">
        <f t="shared" si="145"/>
        <v>SHF</v>
      </c>
      <c r="AS456" s="64" t="str">
        <f>_xlfn.IFNA(VLOOKUP(TRIM(AF456),Lookups!$R$1:$S$14,2,0),"N/A")</f>
        <v>Flood</v>
      </c>
      <c r="AT456" s="29" t="str">
        <f t="shared" si="146"/>
        <v>Completed</v>
      </c>
      <c r="AU456" s="65" t="str">
        <f>IF(TRIM(X456)="", "N/A",VLOOKUP(TRIM(X456),Lookups!$V$1:$W$8,2,0))</f>
        <v>NIDP</v>
      </c>
      <c r="AV456" s="26" t="str">
        <f t="shared" si="147"/>
        <v>Rural</v>
      </c>
      <c r="AW456" s="26" t="str">
        <f t="shared" si="148"/>
        <v>In-Kind</v>
      </c>
      <c r="AX456" s="55" t="str">
        <f>IF(TRIM(M456)="","N/A",VLOOKUP(TRIM(M456),Table2[#All],2,0))</f>
        <v>Bay</v>
      </c>
      <c r="AY456" s="55" t="str">
        <f>IF(TRIM(N456)="","N/A",VLOOKUP(TRIM(N456),Table4[#All],2,0))</f>
        <v>Baidoa</v>
      </c>
      <c r="AZ456" s="55" t="str">
        <f t="shared" si="149"/>
        <v>N/A</v>
      </c>
      <c r="BA456" s="32">
        <f t="shared" si="150"/>
        <v>43830</v>
      </c>
      <c r="BB456" s="32">
        <f t="shared" si="151"/>
        <v>43951</v>
      </c>
      <c r="BC456" s="31">
        <f t="shared" si="152"/>
        <v>2020</v>
      </c>
      <c r="BD456" s="33">
        <f t="shared" si="153"/>
        <v>44104</v>
      </c>
      <c r="BE456" s="30">
        <f t="shared" si="154"/>
        <v>229</v>
      </c>
      <c r="BF456" s="30">
        <f t="shared" si="155"/>
        <v>31</v>
      </c>
      <c r="BG456" s="30">
        <f t="shared" si="156"/>
        <v>37</v>
      </c>
      <c r="BH456" s="30">
        <f t="shared" si="157"/>
        <v>34</v>
      </c>
      <c r="BI456" s="30">
        <f t="shared" si="158"/>
        <v>82</v>
      </c>
      <c r="BJ456" s="30">
        <f t="shared" si="159"/>
        <v>82</v>
      </c>
      <c r="BK456" s="30">
        <v>2200000</v>
      </c>
      <c r="BL456" s="30">
        <v>1400000</v>
      </c>
      <c r="BM456" s="30" t="str">
        <f t="shared" si="160"/>
        <v>Yes</v>
      </c>
      <c r="BN456" s="30" t="str">
        <f t="shared" si="161"/>
        <v>No</v>
      </c>
      <c r="BO456" s="30">
        <v>2020</v>
      </c>
      <c r="BP456" s="30">
        <v>453</v>
      </c>
      <c r="BQ456" s="30" t="str">
        <f>VLOOKUP(AQ456,Table3[#All],2,FALSE)</f>
        <v>SHELTER</v>
      </c>
    </row>
    <row r="457" spans="1:69" ht="28.5" customHeight="1" x14ac:dyDescent="0.25">
      <c r="A457" s="66" t="s">
        <v>168</v>
      </c>
      <c r="B457" s="66" t="s">
        <v>739</v>
      </c>
      <c r="C457" s="66" t="s">
        <v>739</v>
      </c>
      <c r="D457" s="66" t="s">
        <v>183</v>
      </c>
      <c r="E457" s="66" t="s">
        <v>779</v>
      </c>
      <c r="F457" s="66" t="s">
        <v>219</v>
      </c>
      <c r="G457" s="66" t="s">
        <v>174</v>
      </c>
      <c r="H457" s="66" t="s">
        <v>979</v>
      </c>
      <c r="I457" s="66" t="s">
        <v>979</v>
      </c>
      <c r="J457" s="66"/>
      <c r="K457" s="66" t="s">
        <v>979</v>
      </c>
      <c r="L457" s="66" t="s">
        <v>979</v>
      </c>
      <c r="M457" s="66" t="s">
        <v>82</v>
      </c>
      <c r="N457" s="66" t="s">
        <v>83</v>
      </c>
      <c r="O457" s="66" t="s">
        <v>776</v>
      </c>
      <c r="P457" s="66"/>
      <c r="Q457" s="66" t="s">
        <v>114</v>
      </c>
      <c r="R457" s="66" t="s">
        <v>166</v>
      </c>
      <c r="S457" s="66" t="s">
        <v>341</v>
      </c>
      <c r="T457" s="32">
        <v>43800</v>
      </c>
      <c r="U457" s="21">
        <v>43951</v>
      </c>
      <c r="V457" s="66">
        <v>3.1165099999999999</v>
      </c>
      <c r="W457" s="66">
        <v>43.543669999999999</v>
      </c>
      <c r="X457" s="66" t="s">
        <v>186</v>
      </c>
      <c r="Y457" s="1">
        <v>314</v>
      </c>
      <c r="Z457" s="1">
        <v>314</v>
      </c>
      <c r="AA457" s="66">
        <v>45</v>
      </c>
      <c r="AB457" s="66">
        <v>47</v>
      </c>
      <c r="AC457" s="66">
        <v>51</v>
      </c>
      <c r="AD457" s="66">
        <v>104</v>
      </c>
      <c r="AE457" s="66">
        <v>113</v>
      </c>
      <c r="AF457" s="66" t="s">
        <v>191</v>
      </c>
      <c r="AG457" s="26" t="s">
        <v>979</v>
      </c>
      <c r="AH457" s="26" t="s">
        <v>202</v>
      </c>
      <c r="AI457" s="26" t="s">
        <v>201</v>
      </c>
      <c r="AJ457" s="16" t="s">
        <v>979</v>
      </c>
      <c r="AK457" s="16" t="s">
        <v>979</v>
      </c>
      <c r="AL457" s="16" t="s">
        <v>979</v>
      </c>
      <c r="AM457" s="16" t="s">
        <v>979</v>
      </c>
      <c r="AN457" s="66" t="s">
        <v>979</v>
      </c>
      <c r="AO457" s="26" t="str">
        <f t="shared" si="142"/>
        <v>WRRS</v>
      </c>
      <c r="AP457" s="26" t="str">
        <f t="shared" si="143"/>
        <v>WRRS</v>
      </c>
      <c r="AQ457" s="26" t="str">
        <f t="shared" si="144"/>
        <v>EMERGENCY SHELTER</v>
      </c>
      <c r="AR457" s="26" t="str">
        <f t="shared" si="145"/>
        <v>SHF</v>
      </c>
      <c r="AS457" s="64" t="str">
        <f>_xlfn.IFNA(VLOOKUP(TRIM(AF457),Lookups!$R$1:$S$14,2,0),"N/A")</f>
        <v>Flood</v>
      </c>
      <c r="AT457" s="29" t="str">
        <f t="shared" si="146"/>
        <v>Completed</v>
      </c>
      <c r="AU457" s="65" t="str">
        <f>IF(TRIM(X457)="", "N/A",VLOOKUP(TRIM(X457),Lookups!$V$1:$W$8,2,0))</f>
        <v>NIDP</v>
      </c>
      <c r="AV457" s="26" t="str">
        <f t="shared" si="147"/>
        <v>Rural</v>
      </c>
      <c r="AW457" s="26" t="str">
        <f t="shared" si="148"/>
        <v>In-Kind</v>
      </c>
      <c r="AX457" s="55" t="str">
        <f>IF(TRIM(M457)="","N/A",VLOOKUP(TRIM(M457),Table2[#All],2,0))</f>
        <v>Bay</v>
      </c>
      <c r="AY457" s="55" t="str">
        <f>IF(TRIM(N457)="","N/A",VLOOKUP(TRIM(N457),Table4[#All],2,0))</f>
        <v>Baidoa</v>
      </c>
      <c r="AZ457" s="55" t="str">
        <f t="shared" si="149"/>
        <v>N/A</v>
      </c>
      <c r="BA457" s="32">
        <f t="shared" si="150"/>
        <v>43830</v>
      </c>
      <c r="BB457" s="32">
        <f t="shared" si="151"/>
        <v>43951</v>
      </c>
      <c r="BC457" s="31">
        <f t="shared" si="152"/>
        <v>2020</v>
      </c>
      <c r="BD457" s="33">
        <f t="shared" si="153"/>
        <v>44104</v>
      </c>
      <c r="BE457" s="30">
        <f t="shared" si="154"/>
        <v>314</v>
      </c>
      <c r="BF457" s="30">
        <f t="shared" si="155"/>
        <v>45</v>
      </c>
      <c r="BG457" s="30">
        <f t="shared" si="156"/>
        <v>51</v>
      </c>
      <c r="BH457" s="30">
        <f t="shared" si="157"/>
        <v>47</v>
      </c>
      <c r="BI457" s="30">
        <f t="shared" si="158"/>
        <v>113</v>
      </c>
      <c r="BJ457" s="30">
        <f t="shared" si="159"/>
        <v>113</v>
      </c>
      <c r="BK457" s="30">
        <v>2200000</v>
      </c>
      <c r="BL457" s="30">
        <v>1400000</v>
      </c>
      <c r="BM457" s="30" t="str">
        <f t="shared" si="160"/>
        <v>Yes</v>
      </c>
      <c r="BN457" s="30" t="str">
        <f t="shared" si="161"/>
        <v>No</v>
      </c>
      <c r="BO457" s="30">
        <v>2020</v>
      </c>
      <c r="BP457" s="30">
        <v>454</v>
      </c>
      <c r="BQ457" s="30" t="str">
        <f>VLOOKUP(AQ457,Table3[#All],2,FALSE)</f>
        <v>SHELTER</v>
      </c>
    </row>
    <row r="458" spans="1:69" ht="28.5" customHeight="1" x14ac:dyDescent="0.25">
      <c r="A458" s="66" t="s">
        <v>168</v>
      </c>
      <c r="B458" s="66" t="s">
        <v>739</v>
      </c>
      <c r="C458" s="66" t="s">
        <v>739</v>
      </c>
      <c r="D458" s="66" t="s">
        <v>183</v>
      </c>
      <c r="E458" s="66" t="s">
        <v>774</v>
      </c>
      <c r="F458" s="66" t="s">
        <v>219</v>
      </c>
      <c r="G458" s="66" t="s">
        <v>174</v>
      </c>
      <c r="H458" s="66" t="s">
        <v>979</v>
      </c>
      <c r="I458" s="66" t="s">
        <v>979</v>
      </c>
      <c r="J458" s="66"/>
      <c r="K458" s="66" t="s">
        <v>979</v>
      </c>
      <c r="L458" s="66" t="s">
        <v>979</v>
      </c>
      <c r="M458" s="66" t="s">
        <v>82</v>
      </c>
      <c r="N458" s="66" t="s">
        <v>83</v>
      </c>
      <c r="O458" s="66" t="s">
        <v>690</v>
      </c>
      <c r="P458" s="66"/>
      <c r="Q458" s="66" t="s">
        <v>114</v>
      </c>
      <c r="R458" s="66" t="s">
        <v>166</v>
      </c>
      <c r="S458" s="66" t="s">
        <v>341</v>
      </c>
      <c r="T458" s="32">
        <v>43800</v>
      </c>
      <c r="U458" s="21">
        <v>43951</v>
      </c>
      <c r="V458" s="66">
        <v>3.2143670000000002</v>
      </c>
      <c r="W458" s="66">
        <v>43.198048</v>
      </c>
      <c r="X458" s="66" t="s">
        <v>186</v>
      </c>
      <c r="Y458" s="1">
        <v>586</v>
      </c>
      <c r="Z458" s="1">
        <v>586</v>
      </c>
      <c r="AA458" s="66">
        <v>78</v>
      </c>
      <c r="AB458" s="66">
        <v>87</v>
      </c>
      <c r="AC458" s="66">
        <v>95</v>
      </c>
      <c r="AD458" s="66">
        <v>193</v>
      </c>
      <c r="AE458" s="66">
        <v>211</v>
      </c>
      <c r="AF458" s="66" t="s">
        <v>191</v>
      </c>
      <c r="AG458" s="26" t="s">
        <v>979</v>
      </c>
      <c r="AH458" s="26" t="s">
        <v>202</v>
      </c>
      <c r="AI458" s="26" t="s">
        <v>201</v>
      </c>
      <c r="AJ458" s="16" t="s">
        <v>979</v>
      </c>
      <c r="AK458" s="16" t="s">
        <v>979</v>
      </c>
      <c r="AL458" s="16" t="s">
        <v>979</v>
      </c>
      <c r="AM458" s="16" t="s">
        <v>979</v>
      </c>
      <c r="AN458" s="66" t="s">
        <v>979</v>
      </c>
      <c r="AO458" s="26" t="str">
        <f t="shared" si="142"/>
        <v>WRRS</v>
      </c>
      <c r="AP458" s="26" t="str">
        <f t="shared" si="143"/>
        <v>WRRS</v>
      </c>
      <c r="AQ458" s="26" t="str">
        <f t="shared" si="144"/>
        <v>EMERGENCY SHELTER</v>
      </c>
      <c r="AR458" s="26" t="str">
        <f t="shared" si="145"/>
        <v>SHF</v>
      </c>
      <c r="AS458" s="64" t="str">
        <f>_xlfn.IFNA(VLOOKUP(TRIM(AF458),Lookups!$R$1:$S$14,2,0),"N/A")</f>
        <v>Flood</v>
      </c>
      <c r="AT458" s="29" t="str">
        <f t="shared" si="146"/>
        <v>Completed</v>
      </c>
      <c r="AU458" s="65" t="str">
        <f>IF(TRIM(X458)="", "N/A",VLOOKUP(TRIM(X458),Lookups!$V$1:$W$8,2,0))</f>
        <v>NIDP</v>
      </c>
      <c r="AV458" s="26" t="str">
        <f t="shared" si="147"/>
        <v>Rural</v>
      </c>
      <c r="AW458" s="26" t="str">
        <f t="shared" si="148"/>
        <v>In-Kind</v>
      </c>
      <c r="AX458" s="55" t="str">
        <f>IF(TRIM(M458)="","N/A",VLOOKUP(TRIM(M458),Table2[#All],2,0))</f>
        <v>Bay</v>
      </c>
      <c r="AY458" s="55" t="str">
        <f>IF(TRIM(N458)="","N/A",VLOOKUP(TRIM(N458),Table4[#All],2,0))</f>
        <v>Baidoa</v>
      </c>
      <c r="AZ458" s="55" t="str">
        <f t="shared" si="149"/>
        <v>N/A</v>
      </c>
      <c r="BA458" s="32">
        <f t="shared" si="150"/>
        <v>43830</v>
      </c>
      <c r="BB458" s="32">
        <f t="shared" si="151"/>
        <v>43951</v>
      </c>
      <c r="BC458" s="31">
        <f t="shared" si="152"/>
        <v>2020</v>
      </c>
      <c r="BD458" s="33">
        <f t="shared" si="153"/>
        <v>44104</v>
      </c>
      <c r="BE458" s="30">
        <f t="shared" si="154"/>
        <v>586</v>
      </c>
      <c r="BF458" s="30">
        <f t="shared" si="155"/>
        <v>78</v>
      </c>
      <c r="BG458" s="30">
        <f t="shared" si="156"/>
        <v>95</v>
      </c>
      <c r="BH458" s="30">
        <f t="shared" si="157"/>
        <v>87</v>
      </c>
      <c r="BI458" s="30">
        <f t="shared" si="158"/>
        <v>211</v>
      </c>
      <c r="BJ458" s="30">
        <f t="shared" si="159"/>
        <v>211</v>
      </c>
      <c r="BK458" s="30">
        <v>2200000</v>
      </c>
      <c r="BL458" s="30">
        <v>1400000</v>
      </c>
      <c r="BM458" s="30" t="str">
        <f t="shared" si="160"/>
        <v>Yes</v>
      </c>
      <c r="BN458" s="30" t="str">
        <f t="shared" si="161"/>
        <v>No</v>
      </c>
      <c r="BO458" s="30">
        <v>2020</v>
      </c>
      <c r="BP458" s="30">
        <v>455</v>
      </c>
      <c r="BQ458" s="30" t="str">
        <f>VLOOKUP(AQ458,Table3[#All],2,FALSE)</f>
        <v>SHELTER</v>
      </c>
    </row>
    <row r="459" spans="1:69" ht="28.5" customHeight="1" x14ac:dyDescent="0.25">
      <c r="A459" s="66" t="s">
        <v>168</v>
      </c>
      <c r="B459" s="66" t="s">
        <v>739</v>
      </c>
      <c r="C459" s="66" t="s">
        <v>739</v>
      </c>
      <c r="D459" s="66" t="s">
        <v>183</v>
      </c>
      <c r="E459" s="66" t="s">
        <v>774</v>
      </c>
      <c r="F459" s="66" t="s">
        <v>219</v>
      </c>
      <c r="G459" s="66" t="s">
        <v>174</v>
      </c>
      <c r="H459" s="66" t="s">
        <v>979</v>
      </c>
      <c r="I459" s="66" t="s">
        <v>979</v>
      </c>
      <c r="J459" s="66"/>
      <c r="K459" s="66" t="s">
        <v>979</v>
      </c>
      <c r="L459" s="66" t="s">
        <v>979</v>
      </c>
      <c r="M459" s="66" t="s">
        <v>82</v>
      </c>
      <c r="N459" s="66" t="s">
        <v>83</v>
      </c>
      <c r="O459" s="66" t="s">
        <v>775</v>
      </c>
      <c r="P459" s="66"/>
      <c r="Q459" s="66" t="s">
        <v>114</v>
      </c>
      <c r="R459" s="66" t="s">
        <v>166</v>
      </c>
      <c r="S459" s="66" t="s">
        <v>341</v>
      </c>
      <c r="T459" s="32">
        <v>43800</v>
      </c>
      <c r="U459" s="21">
        <v>43951</v>
      </c>
      <c r="V459" s="66">
        <v>3.1164800000000001</v>
      </c>
      <c r="W459" s="66">
        <v>43.648600000000002</v>
      </c>
      <c r="X459" s="66" t="s">
        <v>186</v>
      </c>
      <c r="Y459" s="1">
        <v>175</v>
      </c>
      <c r="Z459" s="1">
        <v>175</v>
      </c>
      <c r="AA459" s="66">
        <v>26</v>
      </c>
      <c r="AB459" s="66">
        <v>26</v>
      </c>
      <c r="AC459" s="66">
        <v>28</v>
      </c>
      <c r="AD459" s="66">
        <v>58</v>
      </c>
      <c r="AE459" s="66">
        <v>63</v>
      </c>
      <c r="AF459" s="66" t="s">
        <v>191</v>
      </c>
      <c r="AG459" s="26" t="s">
        <v>979</v>
      </c>
      <c r="AH459" s="26" t="s">
        <v>202</v>
      </c>
      <c r="AI459" s="26" t="s">
        <v>201</v>
      </c>
      <c r="AJ459" s="16" t="s">
        <v>979</v>
      </c>
      <c r="AK459" s="16" t="s">
        <v>979</v>
      </c>
      <c r="AL459" s="16" t="s">
        <v>979</v>
      </c>
      <c r="AM459" s="16" t="s">
        <v>979</v>
      </c>
      <c r="AN459" s="66" t="s">
        <v>979</v>
      </c>
      <c r="AO459" s="26" t="str">
        <f t="shared" si="142"/>
        <v>WRRS</v>
      </c>
      <c r="AP459" s="26" t="str">
        <f t="shared" si="143"/>
        <v>WRRS</v>
      </c>
      <c r="AQ459" s="26" t="str">
        <f t="shared" si="144"/>
        <v>EMERGENCY SHELTER</v>
      </c>
      <c r="AR459" s="26" t="str">
        <f t="shared" si="145"/>
        <v>SHF</v>
      </c>
      <c r="AS459" s="64" t="str">
        <f>_xlfn.IFNA(VLOOKUP(TRIM(AF459),Lookups!$R$1:$S$14,2,0),"N/A")</f>
        <v>Flood</v>
      </c>
      <c r="AT459" s="29" t="str">
        <f t="shared" si="146"/>
        <v>Completed</v>
      </c>
      <c r="AU459" s="65" t="str">
        <f>IF(TRIM(X459)="", "N/A",VLOOKUP(TRIM(X459),Lookups!$V$1:$W$8,2,0))</f>
        <v>NIDP</v>
      </c>
      <c r="AV459" s="26" t="str">
        <f t="shared" si="147"/>
        <v>Rural</v>
      </c>
      <c r="AW459" s="26" t="str">
        <f t="shared" si="148"/>
        <v>In-Kind</v>
      </c>
      <c r="AX459" s="55" t="str">
        <f>IF(TRIM(M459)="","N/A",VLOOKUP(TRIM(M459),Table2[#All],2,0))</f>
        <v>Bay</v>
      </c>
      <c r="AY459" s="55" t="str">
        <f>IF(TRIM(N459)="","N/A",VLOOKUP(TRIM(N459),Table4[#All],2,0))</f>
        <v>Baidoa</v>
      </c>
      <c r="AZ459" s="55" t="str">
        <f t="shared" si="149"/>
        <v>N/A</v>
      </c>
      <c r="BA459" s="32">
        <f t="shared" si="150"/>
        <v>43830</v>
      </c>
      <c r="BB459" s="32">
        <f t="shared" si="151"/>
        <v>43951</v>
      </c>
      <c r="BC459" s="31">
        <f t="shared" si="152"/>
        <v>2020</v>
      </c>
      <c r="BD459" s="33">
        <f t="shared" si="153"/>
        <v>44104</v>
      </c>
      <c r="BE459" s="30">
        <f t="shared" si="154"/>
        <v>175</v>
      </c>
      <c r="BF459" s="30">
        <f t="shared" si="155"/>
        <v>26</v>
      </c>
      <c r="BG459" s="30">
        <f t="shared" si="156"/>
        <v>28</v>
      </c>
      <c r="BH459" s="30">
        <f t="shared" si="157"/>
        <v>26</v>
      </c>
      <c r="BI459" s="30">
        <f t="shared" si="158"/>
        <v>63</v>
      </c>
      <c r="BJ459" s="30">
        <f t="shared" si="159"/>
        <v>63</v>
      </c>
      <c r="BK459" s="30">
        <v>2200000</v>
      </c>
      <c r="BL459" s="30">
        <v>1400000</v>
      </c>
      <c r="BM459" s="30" t="str">
        <f t="shared" si="160"/>
        <v>Yes</v>
      </c>
      <c r="BN459" s="30" t="str">
        <f t="shared" si="161"/>
        <v>No</v>
      </c>
      <c r="BO459" s="30">
        <v>2020</v>
      </c>
      <c r="BP459" s="30">
        <v>456</v>
      </c>
      <c r="BQ459" s="30" t="str">
        <f>VLOOKUP(AQ459,Table3[#All],2,FALSE)</f>
        <v>SHELTER</v>
      </c>
    </row>
    <row r="460" spans="1:69" ht="28.5" customHeight="1" x14ac:dyDescent="0.25">
      <c r="A460" s="66" t="s">
        <v>168</v>
      </c>
      <c r="B460" s="66" t="s">
        <v>739</v>
      </c>
      <c r="C460" s="66" t="s">
        <v>739</v>
      </c>
      <c r="D460" s="66" t="s">
        <v>183</v>
      </c>
      <c r="E460" s="66" t="s">
        <v>774</v>
      </c>
      <c r="F460" s="66" t="s">
        <v>219</v>
      </c>
      <c r="G460" s="66" t="s">
        <v>174</v>
      </c>
      <c r="H460" s="66" t="s">
        <v>979</v>
      </c>
      <c r="I460" s="66" t="s">
        <v>979</v>
      </c>
      <c r="J460" s="66"/>
      <c r="K460" s="66" t="s">
        <v>979</v>
      </c>
      <c r="L460" s="66" t="s">
        <v>979</v>
      </c>
      <c r="M460" s="66" t="s">
        <v>82</v>
      </c>
      <c r="N460" s="66" t="s">
        <v>83</v>
      </c>
      <c r="O460" s="66" t="s">
        <v>690</v>
      </c>
      <c r="P460" s="66"/>
      <c r="Q460" s="66" t="s">
        <v>114</v>
      </c>
      <c r="R460" s="66" t="s">
        <v>166</v>
      </c>
      <c r="S460" s="66" t="s">
        <v>341</v>
      </c>
      <c r="T460" s="32">
        <v>43800</v>
      </c>
      <c r="U460" s="21">
        <v>43951</v>
      </c>
      <c r="V460" s="66">
        <v>3.2143670000000002</v>
      </c>
      <c r="W460" s="66">
        <v>43.198048</v>
      </c>
      <c r="X460" s="66" t="s">
        <v>186</v>
      </c>
      <c r="Y460" s="1">
        <v>280</v>
      </c>
      <c r="Z460" s="1">
        <v>280</v>
      </c>
      <c r="AA460" s="66">
        <v>38</v>
      </c>
      <c r="AB460" s="66">
        <v>42</v>
      </c>
      <c r="AC460" s="66">
        <v>45</v>
      </c>
      <c r="AD460" s="66">
        <v>92</v>
      </c>
      <c r="AE460" s="66">
        <v>101</v>
      </c>
      <c r="AF460" s="66" t="s">
        <v>191</v>
      </c>
      <c r="AG460" s="26" t="s">
        <v>979</v>
      </c>
      <c r="AH460" s="26" t="s">
        <v>202</v>
      </c>
      <c r="AI460" s="26" t="s">
        <v>201</v>
      </c>
      <c r="AJ460" s="16" t="s">
        <v>979</v>
      </c>
      <c r="AK460" s="16" t="s">
        <v>979</v>
      </c>
      <c r="AL460" s="16" t="s">
        <v>979</v>
      </c>
      <c r="AM460" s="16" t="s">
        <v>979</v>
      </c>
      <c r="AN460" s="66" t="s">
        <v>979</v>
      </c>
      <c r="AO460" s="26" t="str">
        <f t="shared" si="142"/>
        <v>WRRS</v>
      </c>
      <c r="AP460" s="26" t="str">
        <f t="shared" si="143"/>
        <v>WRRS</v>
      </c>
      <c r="AQ460" s="26" t="str">
        <f t="shared" si="144"/>
        <v>EMERGENCY SHELTER</v>
      </c>
      <c r="AR460" s="26" t="str">
        <f t="shared" si="145"/>
        <v>SHF</v>
      </c>
      <c r="AS460" s="64" t="str">
        <f>_xlfn.IFNA(VLOOKUP(TRIM(AF460),Lookups!$R$1:$S$14,2,0),"N/A")</f>
        <v>Flood</v>
      </c>
      <c r="AT460" s="29" t="str">
        <f t="shared" si="146"/>
        <v>Completed</v>
      </c>
      <c r="AU460" s="65" t="str">
        <f>IF(TRIM(X460)="", "N/A",VLOOKUP(TRIM(X460),Lookups!$V$1:$W$8,2,0))</f>
        <v>NIDP</v>
      </c>
      <c r="AV460" s="26" t="str">
        <f t="shared" si="147"/>
        <v>Rural</v>
      </c>
      <c r="AW460" s="26" t="str">
        <f t="shared" si="148"/>
        <v>In-Kind</v>
      </c>
      <c r="AX460" s="55" t="str">
        <f>IF(TRIM(M460)="","N/A",VLOOKUP(TRIM(M460),Table2[#All],2,0))</f>
        <v>Bay</v>
      </c>
      <c r="AY460" s="55" t="str">
        <f>IF(TRIM(N460)="","N/A",VLOOKUP(TRIM(N460),Table4[#All],2,0))</f>
        <v>Baidoa</v>
      </c>
      <c r="AZ460" s="55" t="str">
        <f t="shared" si="149"/>
        <v>N/A</v>
      </c>
      <c r="BA460" s="32">
        <f t="shared" si="150"/>
        <v>43830</v>
      </c>
      <c r="BB460" s="32">
        <f t="shared" si="151"/>
        <v>43951</v>
      </c>
      <c r="BC460" s="31">
        <f t="shared" si="152"/>
        <v>2020</v>
      </c>
      <c r="BD460" s="33">
        <f t="shared" si="153"/>
        <v>44104</v>
      </c>
      <c r="BE460" s="30">
        <f t="shared" si="154"/>
        <v>280</v>
      </c>
      <c r="BF460" s="30">
        <f t="shared" si="155"/>
        <v>38</v>
      </c>
      <c r="BG460" s="30">
        <f t="shared" si="156"/>
        <v>45</v>
      </c>
      <c r="BH460" s="30">
        <f t="shared" si="157"/>
        <v>42</v>
      </c>
      <c r="BI460" s="30">
        <f t="shared" si="158"/>
        <v>101</v>
      </c>
      <c r="BJ460" s="30">
        <f t="shared" si="159"/>
        <v>101</v>
      </c>
      <c r="BK460" s="30">
        <v>2200000</v>
      </c>
      <c r="BL460" s="30">
        <v>1400000</v>
      </c>
      <c r="BM460" s="30" t="str">
        <f t="shared" si="160"/>
        <v>Yes</v>
      </c>
      <c r="BN460" s="30" t="str">
        <f t="shared" si="161"/>
        <v>No</v>
      </c>
      <c r="BO460" s="30">
        <v>2020</v>
      </c>
      <c r="BP460" s="30">
        <v>457</v>
      </c>
      <c r="BQ460" s="30" t="str">
        <f>VLOOKUP(AQ460,Table3[#All],2,FALSE)</f>
        <v>SHELTER</v>
      </c>
    </row>
    <row r="461" spans="1:69" ht="28.5" customHeight="1" x14ac:dyDescent="0.25">
      <c r="A461" s="66" t="s">
        <v>168</v>
      </c>
      <c r="B461" s="66" t="s">
        <v>739</v>
      </c>
      <c r="C461" s="66" t="s">
        <v>739</v>
      </c>
      <c r="D461" s="66" t="s">
        <v>183</v>
      </c>
      <c r="E461" s="66" t="s">
        <v>774</v>
      </c>
      <c r="F461" s="66" t="s">
        <v>219</v>
      </c>
      <c r="G461" s="66" t="s">
        <v>174</v>
      </c>
      <c r="H461" s="66" t="s">
        <v>979</v>
      </c>
      <c r="I461" s="66" t="s">
        <v>979</v>
      </c>
      <c r="J461" s="66"/>
      <c r="K461" s="66" t="s">
        <v>979</v>
      </c>
      <c r="L461" s="66" t="s">
        <v>979</v>
      </c>
      <c r="M461" s="66" t="s">
        <v>82</v>
      </c>
      <c r="N461" s="66" t="s">
        <v>83</v>
      </c>
      <c r="O461" s="66" t="s">
        <v>775</v>
      </c>
      <c r="P461" s="66"/>
      <c r="Q461" s="66" t="s">
        <v>114</v>
      </c>
      <c r="R461" s="66" t="s">
        <v>166</v>
      </c>
      <c r="S461" s="66" t="s">
        <v>341</v>
      </c>
      <c r="T461" s="32">
        <v>43800</v>
      </c>
      <c r="U461" s="21">
        <v>43951</v>
      </c>
      <c r="V461" s="66">
        <v>3.1164800000000001</v>
      </c>
      <c r="W461" s="66">
        <v>43.648600000000002</v>
      </c>
      <c r="X461" s="66" t="s">
        <v>186</v>
      </c>
      <c r="Y461" s="1">
        <v>273</v>
      </c>
      <c r="Z461" s="1">
        <v>273</v>
      </c>
      <c r="AA461" s="66">
        <v>38</v>
      </c>
      <c r="AB461" s="66">
        <v>41</v>
      </c>
      <c r="AC461" s="66">
        <v>44</v>
      </c>
      <c r="AD461" s="66">
        <v>90</v>
      </c>
      <c r="AE461" s="66">
        <v>98</v>
      </c>
      <c r="AF461" s="66" t="s">
        <v>191</v>
      </c>
      <c r="AG461" s="26" t="s">
        <v>979</v>
      </c>
      <c r="AH461" s="26" t="s">
        <v>202</v>
      </c>
      <c r="AI461" s="26" t="s">
        <v>201</v>
      </c>
      <c r="AJ461" s="16" t="s">
        <v>979</v>
      </c>
      <c r="AK461" s="16" t="s">
        <v>979</v>
      </c>
      <c r="AL461" s="16" t="s">
        <v>979</v>
      </c>
      <c r="AM461" s="16" t="s">
        <v>979</v>
      </c>
      <c r="AN461" s="66" t="s">
        <v>979</v>
      </c>
      <c r="AO461" s="26" t="str">
        <f t="shared" si="142"/>
        <v>WRRS</v>
      </c>
      <c r="AP461" s="26" t="str">
        <f t="shared" si="143"/>
        <v>WRRS</v>
      </c>
      <c r="AQ461" s="26" t="str">
        <f t="shared" si="144"/>
        <v>EMERGENCY SHELTER</v>
      </c>
      <c r="AR461" s="26" t="str">
        <f t="shared" si="145"/>
        <v>SHF</v>
      </c>
      <c r="AS461" s="64" t="str">
        <f>_xlfn.IFNA(VLOOKUP(TRIM(AF461),Lookups!$R$1:$S$14,2,0),"N/A")</f>
        <v>Flood</v>
      </c>
      <c r="AT461" s="29" t="str">
        <f t="shared" si="146"/>
        <v>Completed</v>
      </c>
      <c r="AU461" s="65" t="str">
        <f>IF(TRIM(X461)="", "N/A",VLOOKUP(TRIM(X461),Lookups!$V$1:$W$8,2,0))</f>
        <v>NIDP</v>
      </c>
      <c r="AV461" s="26" t="str">
        <f t="shared" si="147"/>
        <v>Rural</v>
      </c>
      <c r="AW461" s="26" t="str">
        <f t="shared" si="148"/>
        <v>In-Kind</v>
      </c>
      <c r="AX461" s="55" t="str">
        <f>IF(TRIM(M461)="","N/A",VLOOKUP(TRIM(M461),Table2[#All],2,0))</f>
        <v>Bay</v>
      </c>
      <c r="AY461" s="55" t="str">
        <f>IF(TRIM(N461)="","N/A",VLOOKUP(TRIM(N461),Table4[#All],2,0))</f>
        <v>Baidoa</v>
      </c>
      <c r="AZ461" s="55" t="str">
        <f t="shared" si="149"/>
        <v>N/A</v>
      </c>
      <c r="BA461" s="32">
        <f t="shared" si="150"/>
        <v>43830</v>
      </c>
      <c r="BB461" s="32">
        <f t="shared" si="151"/>
        <v>43951</v>
      </c>
      <c r="BC461" s="31">
        <f t="shared" si="152"/>
        <v>2020</v>
      </c>
      <c r="BD461" s="33">
        <f t="shared" si="153"/>
        <v>44104</v>
      </c>
      <c r="BE461" s="30">
        <f t="shared" si="154"/>
        <v>273</v>
      </c>
      <c r="BF461" s="30">
        <f t="shared" si="155"/>
        <v>38</v>
      </c>
      <c r="BG461" s="30">
        <f t="shared" si="156"/>
        <v>44</v>
      </c>
      <c r="BH461" s="30">
        <f t="shared" si="157"/>
        <v>41</v>
      </c>
      <c r="BI461" s="30">
        <f t="shared" si="158"/>
        <v>98</v>
      </c>
      <c r="BJ461" s="30">
        <f t="shared" si="159"/>
        <v>98</v>
      </c>
      <c r="BK461" s="30">
        <v>2200000</v>
      </c>
      <c r="BL461" s="30">
        <v>1400000</v>
      </c>
      <c r="BM461" s="30" t="str">
        <f t="shared" si="160"/>
        <v>Yes</v>
      </c>
      <c r="BN461" s="30" t="str">
        <f t="shared" si="161"/>
        <v>No</v>
      </c>
      <c r="BO461" s="30">
        <v>2020</v>
      </c>
      <c r="BP461" s="30">
        <v>458</v>
      </c>
      <c r="BQ461" s="30" t="str">
        <f>VLOOKUP(AQ461,Table3[#All],2,FALSE)</f>
        <v>SHELTER</v>
      </c>
    </row>
    <row r="462" spans="1:69" ht="28.5" customHeight="1" x14ac:dyDescent="0.25">
      <c r="A462" s="66" t="s">
        <v>168</v>
      </c>
      <c r="B462" s="66" t="s">
        <v>739</v>
      </c>
      <c r="C462" s="66" t="s">
        <v>739</v>
      </c>
      <c r="D462" s="66" t="s">
        <v>183</v>
      </c>
      <c r="E462" s="66" t="s">
        <v>774</v>
      </c>
      <c r="F462" s="66" t="s">
        <v>219</v>
      </c>
      <c r="G462" s="66" t="s">
        <v>174</v>
      </c>
      <c r="H462" s="66" t="s">
        <v>979</v>
      </c>
      <c r="I462" s="66" t="s">
        <v>979</v>
      </c>
      <c r="J462" s="66"/>
      <c r="K462" s="66" t="s">
        <v>979</v>
      </c>
      <c r="L462" s="66" t="s">
        <v>979</v>
      </c>
      <c r="M462" s="66" t="s">
        <v>82</v>
      </c>
      <c r="N462" s="66" t="s">
        <v>83</v>
      </c>
      <c r="O462" s="66" t="s">
        <v>690</v>
      </c>
      <c r="P462" s="66"/>
      <c r="Q462" s="66" t="s">
        <v>114</v>
      </c>
      <c r="R462" s="66" t="s">
        <v>166</v>
      </c>
      <c r="S462" s="66" t="s">
        <v>341</v>
      </c>
      <c r="T462" s="32">
        <v>43800</v>
      </c>
      <c r="U462" s="21">
        <v>43951</v>
      </c>
      <c r="V462" s="66">
        <v>3.2143670000000002</v>
      </c>
      <c r="W462" s="66">
        <v>43.198048</v>
      </c>
      <c r="X462" s="66" t="s">
        <v>186</v>
      </c>
      <c r="Y462" s="1">
        <v>247</v>
      </c>
      <c r="Z462" s="1">
        <v>247</v>
      </c>
      <c r="AA462" s="66">
        <v>35</v>
      </c>
      <c r="AB462" s="66">
        <v>37</v>
      </c>
      <c r="AC462" s="66">
        <v>40</v>
      </c>
      <c r="AD462" s="66">
        <v>81</v>
      </c>
      <c r="AE462" s="66">
        <v>89</v>
      </c>
      <c r="AF462" s="66" t="s">
        <v>191</v>
      </c>
      <c r="AG462" s="26" t="s">
        <v>979</v>
      </c>
      <c r="AH462" s="26" t="s">
        <v>202</v>
      </c>
      <c r="AI462" s="26" t="s">
        <v>201</v>
      </c>
      <c r="AJ462" s="16" t="s">
        <v>979</v>
      </c>
      <c r="AK462" s="16" t="s">
        <v>979</v>
      </c>
      <c r="AL462" s="16" t="s">
        <v>979</v>
      </c>
      <c r="AM462" s="16" t="s">
        <v>979</v>
      </c>
      <c r="AN462" s="66" t="s">
        <v>979</v>
      </c>
      <c r="AO462" s="26" t="str">
        <f t="shared" si="142"/>
        <v>WRRS</v>
      </c>
      <c r="AP462" s="26" t="str">
        <f t="shared" si="143"/>
        <v>WRRS</v>
      </c>
      <c r="AQ462" s="26" t="str">
        <f t="shared" si="144"/>
        <v>EMERGENCY SHELTER</v>
      </c>
      <c r="AR462" s="26" t="str">
        <f t="shared" si="145"/>
        <v>SHF</v>
      </c>
      <c r="AS462" s="64" t="str">
        <f>_xlfn.IFNA(VLOOKUP(TRIM(AF462),Lookups!$R$1:$S$14,2,0),"N/A")</f>
        <v>Flood</v>
      </c>
      <c r="AT462" s="29" t="str">
        <f t="shared" si="146"/>
        <v>Completed</v>
      </c>
      <c r="AU462" s="65" t="str">
        <f>IF(TRIM(X462)="", "N/A",VLOOKUP(TRIM(X462),Lookups!$V$1:$W$8,2,0))</f>
        <v>NIDP</v>
      </c>
      <c r="AV462" s="26" t="str">
        <f t="shared" si="147"/>
        <v>Rural</v>
      </c>
      <c r="AW462" s="26" t="str">
        <f t="shared" si="148"/>
        <v>In-Kind</v>
      </c>
      <c r="AX462" s="55" t="str">
        <f>IF(TRIM(M462)="","N/A",VLOOKUP(TRIM(M462),Table2[#All],2,0))</f>
        <v>Bay</v>
      </c>
      <c r="AY462" s="55" t="str">
        <f>IF(TRIM(N462)="","N/A",VLOOKUP(TRIM(N462),Table4[#All],2,0))</f>
        <v>Baidoa</v>
      </c>
      <c r="AZ462" s="55" t="str">
        <f t="shared" si="149"/>
        <v>N/A</v>
      </c>
      <c r="BA462" s="32">
        <f t="shared" si="150"/>
        <v>43830</v>
      </c>
      <c r="BB462" s="32">
        <f t="shared" si="151"/>
        <v>43951</v>
      </c>
      <c r="BC462" s="31">
        <f t="shared" si="152"/>
        <v>2020</v>
      </c>
      <c r="BD462" s="33">
        <f t="shared" si="153"/>
        <v>44104</v>
      </c>
      <c r="BE462" s="30">
        <f t="shared" si="154"/>
        <v>247</v>
      </c>
      <c r="BF462" s="30">
        <f t="shared" si="155"/>
        <v>35</v>
      </c>
      <c r="BG462" s="30">
        <f t="shared" si="156"/>
        <v>40</v>
      </c>
      <c r="BH462" s="30">
        <f t="shared" si="157"/>
        <v>37</v>
      </c>
      <c r="BI462" s="30">
        <f t="shared" si="158"/>
        <v>89</v>
      </c>
      <c r="BJ462" s="30">
        <f t="shared" si="159"/>
        <v>89</v>
      </c>
      <c r="BK462" s="30">
        <v>2200000</v>
      </c>
      <c r="BL462" s="30">
        <v>1400000</v>
      </c>
      <c r="BM462" s="30" t="str">
        <f t="shared" si="160"/>
        <v>Yes</v>
      </c>
      <c r="BN462" s="30" t="str">
        <f t="shared" si="161"/>
        <v>No</v>
      </c>
      <c r="BO462" s="30">
        <v>2020</v>
      </c>
      <c r="BP462" s="30">
        <v>459</v>
      </c>
      <c r="BQ462" s="30" t="str">
        <f>VLOOKUP(AQ462,Table3[#All],2,FALSE)</f>
        <v>SHELTER</v>
      </c>
    </row>
    <row r="463" spans="1:69" ht="28.5" customHeight="1" x14ac:dyDescent="0.25">
      <c r="A463" s="66" t="s">
        <v>168</v>
      </c>
      <c r="B463" s="66" t="s">
        <v>739</v>
      </c>
      <c r="C463" s="66" t="s">
        <v>739</v>
      </c>
      <c r="D463" s="66" t="s">
        <v>183</v>
      </c>
      <c r="E463" s="66" t="s">
        <v>774</v>
      </c>
      <c r="F463" s="66" t="s">
        <v>219</v>
      </c>
      <c r="G463" s="66" t="s">
        <v>174</v>
      </c>
      <c r="H463" s="66" t="s">
        <v>979</v>
      </c>
      <c r="I463" s="66" t="s">
        <v>979</v>
      </c>
      <c r="J463" s="66"/>
      <c r="K463" s="66" t="s">
        <v>979</v>
      </c>
      <c r="L463" s="66" t="s">
        <v>979</v>
      </c>
      <c r="M463" s="66" t="s">
        <v>82</v>
      </c>
      <c r="N463" s="66" t="s">
        <v>83</v>
      </c>
      <c r="O463" s="66" t="s">
        <v>690</v>
      </c>
      <c r="P463" s="66"/>
      <c r="Q463" s="66" t="s">
        <v>114</v>
      </c>
      <c r="R463" s="66" t="s">
        <v>166</v>
      </c>
      <c r="S463" s="66" t="s">
        <v>341</v>
      </c>
      <c r="T463" s="32">
        <v>43800</v>
      </c>
      <c r="U463" s="21">
        <v>43951</v>
      </c>
      <c r="V463" s="66">
        <v>3.2143670000000002</v>
      </c>
      <c r="W463" s="66">
        <v>43.198048</v>
      </c>
      <c r="X463" s="66" t="s">
        <v>186</v>
      </c>
      <c r="Y463" s="1">
        <v>261</v>
      </c>
      <c r="Z463" s="1">
        <v>261</v>
      </c>
      <c r="AA463" s="66">
        <v>36</v>
      </c>
      <c r="AB463" s="66">
        <v>39</v>
      </c>
      <c r="AC463" s="66">
        <v>42</v>
      </c>
      <c r="AD463" s="66">
        <v>86</v>
      </c>
      <c r="AE463" s="66">
        <v>94</v>
      </c>
      <c r="AF463" s="66" t="s">
        <v>191</v>
      </c>
      <c r="AG463" s="26" t="s">
        <v>979</v>
      </c>
      <c r="AH463" s="26" t="s">
        <v>202</v>
      </c>
      <c r="AI463" s="26" t="s">
        <v>201</v>
      </c>
      <c r="AJ463" s="16" t="s">
        <v>979</v>
      </c>
      <c r="AK463" s="16" t="s">
        <v>979</v>
      </c>
      <c r="AL463" s="16" t="s">
        <v>979</v>
      </c>
      <c r="AM463" s="16" t="s">
        <v>979</v>
      </c>
      <c r="AN463" s="66" t="s">
        <v>979</v>
      </c>
      <c r="AO463" s="26" t="str">
        <f t="shared" si="142"/>
        <v>WRRS</v>
      </c>
      <c r="AP463" s="26" t="str">
        <f t="shared" si="143"/>
        <v>WRRS</v>
      </c>
      <c r="AQ463" s="26" t="str">
        <f t="shared" si="144"/>
        <v>EMERGENCY SHELTER</v>
      </c>
      <c r="AR463" s="26" t="str">
        <f t="shared" si="145"/>
        <v>SHF</v>
      </c>
      <c r="AS463" s="64" t="str">
        <f>_xlfn.IFNA(VLOOKUP(TRIM(AF463),Lookups!$R$1:$S$14,2,0),"N/A")</f>
        <v>Flood</v>
      </c>
      <c r="AT463" s="29" t="str">
        <f t="shared" si="146"/>
        <v>Completed</v>
      </c>
      <c r="AU463" s="65" t="str">
        <f>IF(TRIM(X463)="", "N/A",VLOOKUP(TRIM(X463),Lookups!$V$1:$W$8,2,0))</f>
        <v>NIDP</v>
      </c>
      <c r="AV463" s="26" t="str">
        <f t="shared" si="147"/>
        <v>Rural</v>
      </c>
      <c r="AW463" s="26" t="str">
        <f t="shared" si="148"/>
        <v>In-Kind</v>
      </c>
      <c r="AX463" s="55" t="str">
        <f>IF(TRIM(M463)="","N/A",VLOOKUP(TRIM(M463),Table2[#All],2,0))</f>
        <v>Bay</v>
      </c>
      <c r="AY463" s="55" t="str">
        <f>IF(TRIM(N463)="","N/A",VLOOKUP(TRIM(N463),Table4[#All],2,0))</f>
        <v>Baidoa</v>
      </c>
      <c r="AZ463" s="55" t="str">
        <f t="shared" si="149"/>
        <v>N/A</v>
      </c>
      <c r="BA463" s="32">
        <f t="shared" si="150"/>
        <v>43830</v>
      </c>
      <c r="BB463" s="32">
        <f t="shared" si="151"/>
        <v>43951</v>
      </c>
      <c r="BC463" s="31">
        <f t="shared" si="152"/>
        <v>2020</v>
      </c>
      <c r="BD463" s="33">
        <f t="shared" si="153"/>
        <v>44104</v>
      </c>
      <c r="BE463" s="30">
        <f t="shared" si="154"/>
        <v>261</v>
      </c>
      <c r="BF463" s="30">
        <f t="shared" si="155"/>
        <v>36</v>
      </c>
      <c r="BG463" s="30">
        <f t="shared" si="156"/>
        <v>42</v>
      </c>
      <c r="BH463" s="30">
        <f t="shared" si="157"/>
        <v>39</v>
      </c>
      <c r="BI463" s="30">
        <f t="shared" si="158"/>
        <v>94</v>
      </c>
      <c r="BJ463" s="30">
        <f t="shared" si="159"/>
        <v>94</v>
      </c>
      <c r="BK463" s="30">
        <v>2200000</v>
      </c>
      <c r="BL463" s="30">
        <v>1400000</v>
      </c>
      <c r="BM463" s="30" t="str">
        <f t="shared" si="160"/>
        <v>Yes</v>
      </c>
      <c r="BN463" s="30" t="str">
        <f t="shared" si="161"/>
        <v>No</v>
      </c>
      <c r="BO463" s="30">
        <v>2020</v>
      </c>
      <c r="BP463" s="30">
        <v>460</v>
      </c>
      <c r="BQ463" s="30" t="str">
        <f>VLOOKUP(AQ463,Table3[#All],2,FALSE)</f>
        <v>SHELTER</v>
      </c>
    </row>
    <row r="464" spans="1:69" ht="28.5" customHeight="1" x14ac:dyDescent="0.25">
      <c r="A464" s="66" t="s">
        <v>168</v>
      </c>
      <c r="B464" s="66" t="s">
        <v>739</v>
      </c>
      <c r="C464" s="66" t="s">
        <v>739</v>
      </c>
      <c r="D464" s="66" t="s">
        <v>183</v>
      </c>
      <c r="E464" s="66" t="s">
        <v>774</v>
      </c>
      <c r="F464" s="66" t="s">
        <v>219</v>
      </c>
      <c r="G464" s="66" t="s">
        <v>174</v>
      </c>
      <c r="H464" s="66" t="s">
        <v>979</v>
      </c>
      <c r="I464" s="66" t="s">
        <v>979</v>
      </c>
      <c r="J464" s="66"/>
      <c r="K464" s="66" t="s">
        <v>979</v>
      </c>
      <c r="L464" s="66" t="s">
        <v>979</v>
      </c>
      <c r="M464" s="66" t="s">
        <v>82</v>
      </c>
      <c r="N464" s="66" t="s">
        <v>83</v>
      </c>
      <c r="O464" s="66" t="s">
        <v>776</v>
      </c>
      <c r="P464" s="66"/>
      <c r="Q464" s="66" t="s">
        <v>114</v>
      </c>
      <c r="R464" s="66" t="s">
        <v>166</v>
      </c>
      <c r="S464" s="66" t="s">
        <v>341</v>
      </c>
      <c r="T464" s="32">
        <v>43800</v>
      </c>
      <c r="U464" s="21">
        <v>43951</v>
      </c>
      <c r="V464" s="66">
        <v>3.1165099999999999</v>
      </c>
      <c r="W464" s="66">
        <v>43.543669999999999</v>
      </c>
      <c r="X464" s="66" t="s">
        <v>186</v>
      </c>
      <c r="Y464" s="1">
        <v>227</v>
      </c>
      <c r="Z464" s="1">
        <v>227</v>
      </c>
      <c r="AA464" s="66">
        <v>39</v>
      </c>
      <c r="AB464" s="66">
        <v>34</v>
      </c>
      <c r="AC464" s="66">
        <v>37</v>
      </c>
      <c r="AD464" s="66">
        <v>75</v>
      </c>
      <c r="AE464" s="66">
        <v>82</v>
      </c>
      <c r="AF464" s="66" t="s">
        <v>191</v>
      </c>
      <c r="AG464" s="26" t="s">
        <v>979</v>
      </c>
      <c r="AH464" s="26" t="s">
        <v>202</v>
      </c>
      <c r="AI464" s="26" t="s">
        <v>201</v>
      </c>
      <c r="AJ464" s="16" t="s">
        <v>979</v>
      </c>
      <c r="AK464" s="16" t="s">
        <v>979</v>
      </c>
      <c r="AL464" s="16" t="s">
        <v>979</v>
      </c>
      <c r="AM464" s="16" t="s">
        <v>979</v>
      </c>
      <c r="AN464" s="66" t="s">
        <v>979</v>
      </c>
      <c r="AO464" s="26" t="str">
        <f t="shared" si="142"/>
        <v>WRRS</v>
      </c>
      <c r="AP464" s="26" t="str">
        <f t="shared" si="143"/>
        <v>WRRS</v>
      </c>
      <c r="AQ464" s="26" t="str">
        <f t="shared" si="144"/>
        <v>EMERGENCY SHELTER</v>
      </c>
      <c r="AR464" s="26" t="str">
        <f t="shared" si="145"/>
        <v>SHF</v>
      </c>
      <c r="AS464" s="64" t="str">
        <f>_xlfn.IFNA(VLOOKUP(TRIM(AF464),Lookups!$R$1:$S$14,2,0),"N/A")</f>
        <v>Flood</v>
      </c>
      <c r="AT464" s="29" t="str">
        <f t="shared" si="146"/>
        <v>Completed</v>
      </c>
      <c r="AU464" s="65" t="str">
        <f>IF(TRIM(X464)="", "N/A",VLOOKUP(TRIM(X464),Lookups!$V$1:$W$8,2,0))</f>
        <v>NIDP</v>
      </c>
      <c r="AV464" s="26" t="str">
        <f t="shared" si="147"/>
        <v>Rural</v>
      </c>
      <c r="AW464" s="26" t="str">
        <f t="shared" si="148"/>
        <v>In-Kind</v>
      </c>
      <c r="AX464" s="55" t="str">
        <f>IF(TRIM(M464)="","N/A",VLOOKUP(TRIM(M464),Table2[#All],2,0))</f>
        <v>Bay</v>
      </c>
      <c r="AY464" s="55" t="str">
        <f>IF(TRIM(N464)="","N/A",VLOOKUP(TRIM(N464),Table4[#All],2,0))</f>
        <v>Baidoa</v>
      </c>
      <c r="AZ464" s="55" t="str">
        <f t="shared" si="149"/>
        <v>N/A</v>
      </c>
      <c r="BA464" s="32">
        <f t="shared" si="150"/>
        <v>43830</v>
      </c>
      <c r="BB464" s="32">
        <f t="shared" si="151"/>
        <v>43951</v>
      </c>
      <c r="BC464" s="31">
        <f t="shared" si="152"/>
        <v>2020</v>
      </c>
      <c r="BD464" s="33">
        <f t="shared" si="153"/>
        <v>44104</v>
      </c>
      <c r="BE464" s="30">
        <f t="shared" si="154"/>
        <v>227</v>
      </c>
      <c r="BF464" s="30">
        <f t="shared" si="155"/>
        <v>39</v>
      </c>
      <c r="BG464" s="30">
        <f t="shared" si="156"/>
        <v>37</v>
      </c>
      <c r="BH464" s="30">
        <f t="shared" si="157"/>
        <v>34</v>
      </c>
      <c r="BI464" s="30">
        <f t="shared" si="158"/>
        <v>82</v>
      </c>
      <c r="BJ464" s="30">
        <f t="shared" si="159"/>
        <v>82</v>
      </c>
      <c r="BK464" s="30">
        <v>2200000</v>
      </c>
      <c r="BL464" s="30">
        <v>1400000</v>
      </c>
      <c r="BM464" s="30" t="str">
        <f t="shared" si="160"/>
        <v>Yes</v>
      </c>
      <c r="BN464" s="30" t="str">
        <f t="shared" si="161"/>
        <v>No</v>
      </c>
      <c r="BO464" s="30">
        <v>2020</v>
      </c>
      <c r="BP464" s="30">
        <v>461</v>
      </c>
      <c r="BQ464" s="30" t="str">
        <f>VLOOKUP(AQ464,Table3[#All],2,FALSE)</f>
        <v>SHELTER</v>
      </c>
    </row>
    <row r="465" spans="1:69" ht="28.5" customHeight="1" x14ac:dyDescent="0.25">
      <c r="A465" s="66" t="s">
        <v>168</v>
      </c>
      <c r="B465" s="66" t="s">
        <v>739</v>
      </c>
      <c r="C465" s="66" t="s">
        <v>739</v>
      </c>
      <c r="D465" s="66" t="s">
        <v>183</v>
      </c>
      <c r="E465" s="66" t="s">
        <v>774</v>
      </c>
      <c r="F465" s="66" t="s">
        <v>219</v>
      </c>
      <c r="G465" s="66" t="s">
        <v>174</v>
      </c>
      <c r="H465" s="66" t="s">
        <v>979</v>
      </c>
      <c r="I465" s="66" t="s">
        <v>979</v>
      </c>
      <c r="J465" s="66"/>
      <c r="K465" s="66" t="s">
        <v>979</v>
      </c>
      <c r="L465" s="66" t="s">
        <v>979</v>
      </c>
      <c r="M465" s="66" t="s">
        <v>82</v>
      </c>
      <c r="N465" s="66" t="s">
        <v>83</v>
      </c>
      <c r="O465" s="66" t="s">
        <v>776</v>
      </c>
      <c r="P465" s="66"/>
      <c r="Q465" s="66" t="s">
        <v>114</v>
      </c>
      <c r="R465" s="66" t="s">
        <v>166</v>
      </c>
      <c r="S465" s="66" t="s">
        <v>341</v>
      </c>
      <c r="T465" s="32">
        <v>43800</v>
      </c>
      <c r="U465" s="21">
        <v>43951</v>
      </c>
      <c r="V465" s="66">
        <v>3.1165099999999999</v>
      </c>
      <c r="W465" s="66">
        <v>43.543669999999999</v>
      </c>
      <c r="X465" s="66" t="s">
        <v>186</v>
      </c>
      <c r="Y465" s="1">
        <v>437</v>
      </c>
      <c r="Z465" s="1">
        <v>437</v>
      </c>
      <c r="AA465" s="66">
        <v>62</v>
      </c>
      <c r="AB465" s="66">
        <v>65</v>
      </c>
      <c r="AC465" s="66">
        <v>71</v>
      </c>
      <c r="AD465" s="66">
        <v>144</v>
      </c>
      <c r="AE465" s="66">
        <v>157</v>
      </c>
      <c r="AF465" s="66" t="s">
        <v>191</v>
      </c>
      <c r="AG465" s="26" t="s">
        <v>979</v>
      </c>
      <c r="AH465" s="26" t="s">
        <v>202</v>
      </c>
      <c r="AI465" s="26" t="s">
        <v>201</v>
      </c>
      <c r="AJ465" s="16" t="s">
        <v>979</v>
      </c>
      <c r="AK465" s="16" t="s">
        <v>979</v>
      </c>
      <c r="AL465" s="16" t="s">
        <v>979</v>
      </c>
      <c r="AM465" s="16" t="s">
        <v>979</v>
      </c>
      <c r="AN465" s="66" t="s">
        <v>979</v>
      </c>
      <c r="AO465" s="26" t="str">
        <f t="shared" si="142"/>
        <v>WRRS</v>
      </c>
      <c r="AP465" s="26" t="str">
        <f t="shared" si="143"/>
        <v>WRRS</v>
      </c>
      <c r="AQ465" s="26" t="str">
        <f t="shared" si="144"/>
        <v>EMERGENCY SHELTER</v>
      </c>
      <c r="AR465" s="26" t="str">
        <f t="shared" si="145"/>
        <v>SHF</v>
      </c>
      <c r="AS465" s="64" t="str">
        <f>_xlfn.IFNA(VLOOKUP(TRIM(AF465),Lookups!$R$1:$S$14,2,0),"N/A")</f>
        <v>Flood</v>
      </c>
      <c r="AT465" s="29" t="str">
        <f t="shared" si="146"/>
        <v>Completed</v>
      </c>
      <c r="AU465" s="65" t="str">
        <f>IF(TRIM(X465)="", "N/A",VLOOKUP(TRIM(X465),Lookups!$V$1:$W$8,2,0))</f>
        <v>NIDP</v>
      </c>
      <c r="AV465" s="26" t="str">
        <f t="shared" si="147"/>
        <v>Rural</v>
      </c>
      <c r="AW465" s="26" t="str">
        <f t="shared" si="148"/>
        <v>In-Kind</v>
      </c>
      <c r="AX465" s="55" t="str">
        <f>IF(TRIM(M465)="","N/A",VLOOKUP(TRIM(M465),Table2[#All],2,0))</f>
        <v>Bay</v>
      </c>
      <c r="AY465" s="55" t="str">
        <f>IF(TRIM(N465)="","N/A",VLOOKUP(TRIM(N465),Table4[#All],2,0))</f>
        <v>Baidoa</v>
      </c>
      <c r="AZ465" s="55" t="str">
        <f t="shared" si="149"/>
        <v>N/A</v>
      </c>
      <c r="BA465" s="32">
        <f t="shared" si="150"/>
        <v>43830</v>
      </c>
      <c r="BB465" s="32">
        <f t="shared" si="151"/>
        <v>43951</v>
      </c>
      <c r="BC465" s="31">
        <f t="shared" si="152"/>
        <v>2020</v>
      </c>
      <c r="BD465" s="33">
        <f t="shared" si="153"/>
        <v>44104</v>
      </c>
      <c r="BE465" s="30">
        <f t="shared" si="154"/>
        <v>437</v>
      </c>
      <c r="BF465" s="30">
        <f t="shared" si="155"/>
        <v>62</v>
      </c>
      <c r="BG465" s="30">
        <f t="shared" si="156"/>
        <v>71</v>
      </c>
      <c r="BH465" s="30">
        <f t="shared" si="157"/>
        <v>65</v>
      </c>
      <c r="BI465" s="30">
        <f t="shared" si="158"/>
        <v>157</v>
      </c>
      <c r="BJ465" s="30">
        <f t="shared" si="159"/>
        <v>157</v>
      </c>
      <c r="BK465" s="30">
        <v>2200000</v>
      </c>
      <c r="BL465" s="30">
        <v>1400000</v>
      </c>
      <c r="BM465" s="30" t="str">
        <f t="shared" si="160"/>
        <v>Yes</v>
      </c>
      <c r="BN465" s="30" t="str">
        <f t="shared" si="161"/>
        <v>No</v>
      </c>
      <c r="BO465" s="30">
        <v>2020</v>
      </c>
      <c r="BP465" s="30">
        <v>462</v>
      </c>
      <c r="BQ465" s="30" t="str">
        <f>VLOOKUP(AQ465,Table3[#All],2,FALSE)</f>
        <v>SHELTER</v>
      </c>
    </row>
    <row r="466" spans="1:69" ht="28.5" customHeight="1" x14ac:dyDescent="0.25">
      <c r="A466" s="66" t="s">
        <v>168</v>
      </c>
      <c r="B466" s="66" t="s">
        <v>739</v>
      </c>
      <c r="C466" s="66" t="s">
        <v>739</v>
      </c>
      <c r="D466" s="66" t="s">
        <v>183</v>
      </c>
      <c r="E466" s="66" t="s">
        <v>774</v>
      </c>
      <c r="F466" s="66" t="s">
        <v>219</v>
      </c>
      <c r="G466" s="66" t="s">
        <v>174</v>
      </c>
      <c r="H466" s="66" t="s">
        <v>979</v>
      </c>
      <c r="I466" s="66" t="s">
        <v>979</v>
      </c>
      <c r="J466" s="66"/>
      <c r="K466" s="66" t="s">
        <v>979</v>
      </c>
      <c r="L466" s="66" t="s">
        <v>979</v>
      </c>
      <c r="M466" s="66" t="s">
        <v>82</v>
      </c>
      <c r="N466" s="66" t="s">
        <v>83</v>
      </c>
      <c r="O466" s="66" t="s">
        <v>690</v>
      </c>
      <c r="P466" s="66"/>
      <c r="Q466" s="66" t="s">
        <v>114</v>
      </c>
      <c r="R466" s="66" t="s">
        <v>166</v>
      </c>
      <c r="S466" s="66" t="s">
        <v>341</v>
      </c>
      <c r="T466" s="32">
        <v>43800</v>
      </c>
      <c r="U466" s="21">
        <v>43951</v>
      </c>
      <c r="V466" s="66">
        <v>3.2143670000000002</v>
      </c>
      <c r="W466" s="66">
        <v>43.198048</v>
      </c>
      <c r="X466" s="66" t="s">
        <v>859</v>
      </c>
      <c r="Y466" s="1">
        <v>103</v>
      </c>
      <c r="Z466" s="1">
        <v>103</v>
      </c>
      <c r="AA466" s="66">
        <v>17</v>
      </c>
      <c r="AB466" s="66">
        <v>15</v>
      </c>
      <c r="AC466" s="66">
        <v>17</v>
      </c>
      <c r="AD466" s="66">
        <v>34</v>
      </c>
      <c r="AE466" s="66">
        <v>37</v>
      </c>
      <c r="AF466" s="66" t="s">
        <v>191</v>
      </c>
      <c r="AG466" s="26" t="s">
        <v>979</v>
      </c>
      <c r="AH466" s="26" t="s">
        <v>202</v>
      </c>
      <c r="AI466" s="26" t="s">
        <v>201</v>
      </c>
      <c r="AJ466" s="16" t="s">
        <v>979</v>
      </c>
      <c r="AK466" s="16" t="s">
        <v>979</v>
      </c>
      <c r="AL466" s="16" t="s">
        <v>979</v>
      </c>
      <c r="AM466" s="16" t="s">
        <v>979</v>
      </c>
      <c r="AN466" s="66" t="s">
        <v>979</v>
      </c>
      <c r="AO466" s="26" t="str">
        <f t="shared" si="142"/>
        <v>WRRS</v>
      </c>
      <c r="AP466" s="26" t="str">
        <f t="shared" si="143"/>
        <v>WRRS</v>
      </c>
      <c r="AQ466" s="26" t="str">
        <f t="shared" si="144"/>
        <v>EMERGENCY SHELTER</v>
      </c>
      <c r="AR466" s="26" t="str">
        <f t="shared" si="145"/>
        <v>SHF</v>
      </c>
      <c r="AS466" s="64" t="str">
        <f>_xlfn.IFNA(VLOOKUP(TRIM(AF466),Lookups!$R$1:$S$14,2,0),"N/A")</f>
        <v>Flood</v>
      </c>
      <c r="AT466" s="29" t="str">
        <f t="shared" si="146"/>
        <v>Completed</v>
      </c>
      <c r="AU466" s="65" t="str">
        <f>IF(TRIM(X466)="", "N/A",VLOOKUP(TRIM(X466),Lookups!$V$1:$W$8,2,0))</f>
        <v>IRET</v>
      </c>
      <c r="AV466" s="26" t="str">
        <f t="shared" si="147"/>
        <v>Rural</v>
      </c>
      <c r="AW466" s="26" t="str">
        <f t="shared" si="148"/>
        <v>In-Kind</v>
      </c>
      <c r="AX466" s="55" t="str">
        <f>IF(TRIM(M466)="","N/A",VLOOKUP(TRIM(M466),Table2[#All],2,0))</f>
        <v>Bay</v>
      </c>
      <c r="AY466" s="55" t="str">
        <f>IF(TRIM(N466)="","N/A",VLOOKUP(TRIM(N466),Table4[#All],2,0))</f>
        <v>Baidoa</v>
      </c>
      <c r="AZ466" s="55" t="str">
        <f t="shared" si="149"/>
        <v>N/A</v>
      </c>
      <c r="BA466" s="32">
        <f t="shared" si="150"/>
        <v>43830</v>
      </c>
      <c r="BB466" s="32">
        <f t="shared" si="151"/>
        <v>43951</v>
      </c>
      <c r="BC466" s="31">
        <f t="shared" si="152"/>
        <v>2020</v>
      </c>
      <c r="BD466" s="33">
        <f t="shared" si="153"/>
        <v>44104</v>
      </c>
      <c r="BE466" s="30">
        <f t="shared" si="154"/>
        <v>103</v>
      </c>
      <c r="BF466" s="30">
        <f t="shared" si="155"/>
        <v>17</v>
      </c>
      <c r="BG466" s="30">
        <f t="shared" si="156"/>
        <v>17</v>
      </c>
      <c r="BH466" s="30">
        <f t="shared" si="157"/>
        <v>15</v>
      </c>
      <c r="BI466" s="30">
        <f t="shared" si="158"/>
        <v>37</v>
      </c>
      <c r="BJ466" s="30">
        <f t="shared" si="159"/>
        <v>37</v>
      </c>
      <c r="BK466" s="30">
        <v>2200000</v>
      </c>
      <c r="BL466" s="30">
        <v>1400000</v>
      </c>
      <c r="BM466" s="30" t="str">
        <f t="shared" si="160"/>
        <v>Yes</v>
      </c>
      <c r="BN466" s="30" t="str">
        <f t="shared" si="161"/>
        <v>No</v>
      </c>
      <c r="BO466" s="30">
        <v>2020</v>
      </c>
      <c r="BP466" s="30">
        <v>463</v>
      </c>
      <c r="BQ466" s="30" t="str">
        <f>VLOOKUP(AQ466,Table3[#All],2,FALSE)</f>
        <v>SHELTER</v>
      </c>
    </row>
    <row r="467" spans="1:69" ht="28.5" customHeight="1" x14ac:dyDescent="0.25">
      <c r="A467" s="66" t="s">
        <v>168</v>
      </c>
      <c r="B467" s="66" t="s">
        <v>739</v>
      </c>
      <c r="C467" s="66" t="s">
        <v>739</v>
      </c>
      <c r="D467" s="66" t="s">
        <v>199</v>
      </c>
      <c r="E467" s="66" t="s">
        <v>777</v>
      </c>
      <c r="F467" s="66" t="s">
        <v>219</v>
      </c>
      <c r="G467" s="66" t="s">
        <v>174</v>
      </c>
      <c r="H467" s="66" t="s">
        <v>979</v>
      </c>
      <c r="I467" s="66" t="s">
        <v>979</v>
      </c>
      <c r="J467" s="66"/>
      <c r="K467" s="66" t="s">
        <v>979</v>
      </c>
      <c r="L467" s="66" t="s">
        <v>979</v>
      </c>
      <c r="M467" s="66" t="s">
        <v>82</v>
      </c>
      <c r="N467" s="66" t="s">
        <v>83</v>
      </c>
      <c r="O467" s="66" t="s">
        <v>778</v>
      </c>
      <c r="P467" s="66"/>
      <c r="Q467" s="66" t="s">
        <v>114</v>
      </c>
      <c r="R467" s="66" t="s">
        <v>166</v>
      </c>
      <c r="S467" s="66" t="s">
        <v>341</v>
      </c>
      <c r="T467" s="32">
        <v>43800</v>
      </c>
      <c r="U467" s="21">
        <v>43951</v>
      </c>
      <c r="V467" s="66">
        <v>3.1145299999999998</v>
      </c>
      <c r="W467" s="66">
        <v>43.647390000000001</v>
      </c>
      <c r="X467" s="66" t="s">
        <v>186</v>
      </c>
      <c r="Y467" s="1">
        <v>255</v>
      </c>
      <c r="Z467" s="1">
        <v>255</v>
      </c>
      <c r="AA467" s="66">
        <v>40</v>
      </c>
      <c r="AB467" s="66">
        <v>38</v>
      </c>
      <c r="AC467" s="66">
        <v>41</v>
      </c>
      <c r="AD467" s="66">
        <v>84</v>
      </c>
      <c r="AE467" s="66">
        <v>92</v>
      </c>
      <c r="AF467" s="66" t="s">
        <v>191</v>
      </c>
      <c r="AG467" s="26" t="s">
        <v>979</v>
      </c>
      <c r="AH467" s="26" t="s">
        <v>202</v>
      </c>
      <c r="AI467" s="26" t="s">
        <v>201</v>
      </c>
      <c r="AJ467" s="16" t="s">
        <v>979</v>
      </c>
      <c r="AK467" s="16" t="s">
        <v>979</v>
      </c>
      <c r="AL467" s="16" t="s">
        <v>979</v>
      </c>
      <c r="AM467" s="16" t="s">
        <v>979</v>
      </c>
      <c r="AN467" s="66" t="s">
        <v>979</v>
      </c>
      <c r="AO467" s="26" t="str">
        <f t="shared" si="142"/>
        <v>WRRS</v>
      </c>
      <c r="AP467" s="26" t="str">
        <f t="shared" si="143"/>
        <v>WRRS</v>
      </c>
      <c r="AQ467" s="26" t="str">
        <f t="shared" si="144"/>
        <v>NFI KITS</v>
      </c>
      <c r="AR467" s="26" t="str">
        <f t="shared" si="145"/>
        <v>SHF</v>
      </c>
      <c r="AS467" s="64" t="str">
        <f>_xlfn.IFNA(VLOOKUP(TRIM(AF467),Lookups!$R$1:$S$14,2,0),"N/A")</f>
        <v>Flood</v>
      </c>
      <c r="AT467" s="29" t="str">
        <f t="shared" si="146"/>
        <v>Completed</v>
      </c>
      <c r="AU467" s="65" t="str">
        <f>IF(TRIM(X467)="", "N/A",VLOOKUP(TRIM(X467),Lookups!$V$1:$W$8,2,0))</f>
        <v>NIDP</v>
      </c>
      <c r="AV467" s="26" t="str">
        <f t="shared" si="147"/>
        <v>Rural</v>
      </c>
      <c r="AW467" s="26" t="str">
        <f t="shared" si="148"/>
        <v>In-Kind</v>
      </c>
      <c r="AX467" s="55" t="str">
        <f>IF(TRIM(M467)="","N/A",VLOOKUP(TRIM(M467),Table2[#All],2,0))</f>
        <v>Bay</v>
      </c>
      <c r="AY467" s="55" t="str">
        <f>IF(TRIM(N467)="","N/A",VLOOKUP(TRIM(N467),Table4[#All],2,0))</f>
        <v>Baidoa</v>
      </c>
      <c r="AZ467" s="55" t="str">
        <f t="shared" si="149"/>
        <v>N/A</v>
      </c>
      <c r="BA467" s="32">
        <f t="shared" si="150"/>
        <v>43830</v>
      </c>
      <c r="BB467" s="32">
        <f t="shared" si="151"/>
        <v>43951</v>
      </c>
      <c r="BC467" s="31">
        <f t="shared" si="152"/>
        <v>2020</v>
      </c>
      <c r="BD467" s="33">
        <f t="shared" si="153"/>
        <v>44104</v>
      </c>
      <c r="BE467" s="30">
        <f t="shared" si="154"/>
        <v>255</v>
      </c>
      <c r="BF467" s="30">
        <f t="shared" si="155"/>
        <v>40</v>
      </c>
      <c r="BG467" s="30">
        <f t="shared" si="156"/>
        <v>41</v>
      </c>
      <c r="BH467" s="30">
        <f t="shared" si="157"/>
        <v>38</v>
      </c>
      <c r="BI467" s="30">
        <f t="shared" si="158"/>
        <v>92</v>
      </c>
      <c r="BJ467" s="30">
        <f t="shared" si="159"/>
        <v>92</v>
      </c>
      <c r="BK467" s="30">
        <v>2200000</v>
      </c>
      <c r="BL467" s="30">
        <v>1400000</v>
      </c>
      <c r="BM467" s="30" t="str">
        <f t="shared" si="160"/>
        <v>Yes</v>
      </c>
      <c r="BN467" s="30" t="str">
        <f t="shared" si="161"/>
        <v>No</v>
      </c>
      <c r="BO467" s="30">
        <v>2020</v>
      </c>
      <c r="BP467" s="30">
        <v>464</v>
      </c>
      <c r="BQ467" s="30" t="str">
        <f>VLOOKUP(AQ467,Table3[#All],2,FALSE)</f>
        <v>NFI</v>
      </c>
    </row>
    <row r="468" spans="1:69" ht="28.5" customHeight="1" x14ac:dyDescent="0.25">
      <c r="A468" s="66" t="s">
        <v>168</v>
      </c>
      <c r="B468" s="66" t="s">
        <v>739</v>
      </c>
      <c r="C468" s="66" t="s">
        <v>739</v>
      </c>
      <c r="D468" s="66" t="s">
        <v>199</v>
      </c>
      <c r="E468" s="66" t="s">
        <v>777</v>
      </c>
      <c r="F468" s="66" t="s">
        <v>219</v>
      </c>
      <c r="G468" s="66" t="s">
        <v>174</v>
      </c>
      <c r="H468" s="66" t="s">
        <v>979</v>
      </c>
      <c r="I468" s="66" t="s">
        <v>979</v>
      </c>
      <c r="J468" s="66"/>
      <c r="K468" s="66" t="s">
        <v>979</v>
      </c>
      <c r="L468" s="66" t="s">
        <v>979</v>
      </c>
      <c r="M468" s="66" t="s">
        <v>82</v>
      </c>
      <c r="N468" s="66" t="s">
        <v>83</v>
      </c>
      <c r="O468" s="66" t="s">
        <v>690</v>
      </c>
      <c r="P468" s="66"/>
      <c r="Q468" s="66" t="s">
        <v>114</v>
      </c>
      <c r="R468" s="66" t="s">
        <v>166</v>
      </c>
      <c r="S468" s="66" t="s">
        <v>341</v>
      </c>
      <c r="T468" s="32">
        <v>43800</v>
      </c>
      <c r="U468" s="21">
        <v>43951</v>
      </c>
      <c r="V468" s="66">
        <v>3.2143670000000002</v>
      </c>
      <c r="W468" s="66">
        <v>43.198048</v>
      </c>
      <c r="X468" s="66" t="s">
        <v>186</v>
      </c>
      <c r="Y468" s="1">
        <v>283</v>
      </c>
      <c r="Z468" s="1">
        <v>283</v>
      </c>
      <c r="AA468" s="66">
        <v>44</v>
      </c>
      <c r="AB468" s="66">
        <v>42</v>
      </c>
      <c r="AC468" s="66">
        <v>46</v>
      </c>
      <c r="AD468" s="66">
        <v>93</v>
      </c>
      <c r="AE468" s="66">
        <v>102</v>
      </c>
      <c r="AF468" s="66" t="s">
        <v>191</v>
      </c>
      <c r="AG468" s="26" t="s">
        <v>979</v>
      </c>
      <c r="AH468" s="26" t="s">
        <v>202</v>
      </c>
      <c r="AI468" s="26" t="s">
        <v>201</v>
      </c>
      <c r="AJ468" s="16" t="s">
        <v>979</v>
      </c>
      <c r="AK468" s="16" t="s">
        <v>979</v>
      </c>
      <c r="AL468" s="16" t="s">
        <v>979</v>
      </c>
      <c r="AM468" s="16" t="s">
        <v>979</v>
      </c>
      <c r="AN468" s="66" t="s">
        <v>979</v>
      </c>
      <c r="AO468" s="26" t="str">
        <f t="shared" si="142"/>
        <v>WRRS</v>
      </c>
      <c r="AP468" s="26" t="str">
        <f t="shared" si="143"/>
        <v>WRRS</v>
      </c>
      <c r="AQ468" s="26" t="str">
        <f t="shared" si="144"/>
        <v>NFI KITS</v>
      </c>
      <c r="AR468" s="26" t="str">
        <f t="shared" si="145"/>
        <v>SHF</v>
      </c>
      <c r="AS468" s="64" t="str">
        <f>_xlfn.IFNA(VLOOKUP(TRIM(AF468),Lookups!$R$1:$S$14,2,0),"N/A")</f>
        <v>Flood</v>
      </c>
      <c r="AT468" s="29" t="str">
        <f t="shared" si="146"/>
        <v>Completed</v>
      </c>
      <c r="AU468" s="65" t="str">
        <f>IF(TRIM(X468)="", "N/A",VLOOKUP(TRIM(X468),Lookups!$V$1:$W$8,2,0))</f>
        <v>NIDP</v>
      </c>
      <c r="AV468" s="26" t="str">
        <f t="shared" si="147"/>
        <v>Rural</v>
      </c>
      <c r="AW468" s="26" t="str">
        <f t="shared" si="148"/>
        <v>In-Kind</v>
      </c>
      <c r="AX468" s="55" t="str">
        <f>IF(TRIM(M468)="","N/A",VLOOKUP(TRIM(M468),Table2[#All],2,0))</f>
        <v>Bay</v>
      </c>
      <c r="AY468" s="55" t="str">
        <f>IF(TRIM(N468)="","N/A",VLOOKUP(TRIM(N468),Table4[#All],2,0))</f>
        <v>Baidoa</v>
      </c>
      <c r="AZ468" s="55" t="str">
        <f t="shared" si="149"/>
        <v>N/A</v>
      </c>
      <c r="BA468" s="32">
        <f t="shared" si="150"/>
        <v>43830</v>
      </c>
      <c r="BB468" s="32">
        <f t="shared" si="151"/>
        <v>43951</v>
      </c>
      <c r="BC468" s="31">
        <f t="shared" si="152"/>
        <v>2020</v>
      </c>
      <c r="BD468" s="33">
        <f t="shared" si="153"/>
        <v>44104</v>
      </c>
      <c r="BE468" s="30">
        <f t="shared" si="154"/>
        <v>283</v>
      </c>
      <c r="BF468" s="30">
        <f t="shared" si="155"/>
        <v>44</v>
      </c>
      <c r="BG468" s="30">
        <f t="shared" si="156"/>
        <v>46</v>
      </c>
      <c r="BH468" s="30">
        <f t="shared" si="157"/>
        <v>42</v>
      </c>
      <c r="BI468" s="30">
        <f t="shared" si="158"/>
        <v>102</v>
      </c>
      <c r="BJ468" s="30">
        <f t="shared" si="159"/>
        <v>102</v>
      </c>
      <c r="BK468" s="30">
        <v>2200000</v>
      </c>
      <c r="BL468" s="30">
        <v>1400000</v>
      </c>
      <c r="BM468" s="30" t="str">
        <f t="shared" si="160"/>
        <v>Yes</v>
      </c>
      <c r="BN468" s="30" t="str">
        <f t="shared" si="161"/>
        <v>No</v>
      </c>
      <c r="BO468" s="30">
        <v>2020</v>
      </c>
      <c r="BP468" s="30">
        <v>465</v>
      </c>
      <c r="BQ468" s="30" t="str">
        <f>VLOOKUP(AQ468,Table3[#All],2,FALSE)</f>
        <v>NFI</v>
      </c>
    </row>
    <row r="469" spans="1:69" ht="28.5" customHeight="1" x14ac:dyDescent="0.25">
      <c r="A469" s="66" t="s">
        <v>168</v>
      </c>
      <c r="B469" s="66" t="s">
        <v>739</v>
      </c>
      <c r="C469" s="66" t="s">
        <v>739</v>
      </c>
      <c r="D469" s="66" t="s">
        <v>199</v>
      </c>
      <c r="E469" s="66" t="s">
        <v>777</v>
      </c>
      <c r="F469" s="66" t="s">
        <v>219</v>
      </c>
      <c r="G469" s="66" t="s">
        <v>174</v>
      </c>
      <c r="H469" s="66" t="s">
        <v>979</v>
      </c>
      <c r="I469" s="66" t="s">
        <v>979</v>
      </c>
      <c r="J469" s="66"/>
      <c r="K469" s="66" t="s">
        <v>979</v>
      </c>
      <c r="L469" s="66" t="s">
        <v>979</v>
      </c>
      <c r="M469" s="66" t="s">
        <v>82</v>
      </c>
      <c r="N469" s="66" t="s">
        <v>83</v>
      </c>
      <c r="O469" s="66" t="s">
        <v>690</v>
      </c>
      <c r="P469" s="66"/>
      <c r="Q469" s="66" t="s">
        <v>114</v>
      </c>
      <c r="R469" s="66" t="s">
        <v>166</v>
      </c>
      <c r="S469" s="66" t="s">
        <v>341</v>
      </c>
      <c r="T469" s="32">
        <v>43800</v>
      </c>
      <c r="U469" s="21">
        <v>43951</v>
      </c>
      <c r="V469" s="66">
        <v>3.2143670000000002</v>
      </c>
      <c r="W469" s="66">
        <v>43.198048</v>
      </c>
      <c r="X469" s="66" t="s">
        <v>186</v>
      </c>
      <c r="Y469" s="1">
        <v>405</v>
      </c>
      <c r="Z469" s="1">
        <v>405</v>
      </c>
      <c r="AA469" s="66">
        <v>60</v>
      </c>
      <c r="AB469" s="66">
        <v>60</v>
      </c>
      <c r="AC469" s="66">
        <v>66</v>
      </c>
      <c r="AD469" s="66">
        <v>134</v>
      </c>
      <c r="AE469" s="66">
        <v>146</v>
      </c>
      <c r="AF469" s="66" t="s">
        <v>191</v>
      </c>
      <c r="AG469" s="26" t="s">
        <v>979</v>
      </c>
      <c r="AH469" s="26" t="s">
        <v>202</v>
      </c>
      <c r="AI469" s="26" t="s">
        <v>201</v>
      </c>
      <c r="AJ469" s="16" t="s">
        <v>979</v>
      </c>
      <c r="AK469" s="16" t="s">
        <v>979</v>
      </c>
      <c r="AL469" s="16" t="s">
        <v>979</v>
      </c>
      <c r="AM469" s="16" t="s">
        <v>979</v>
      </c>
      <c r="AN469" s="66" t="s">
        <v>979</v>
      </c>
      <c r="AO469" s="26" t="str">
        <f t="shared" si="142"/>
        <v>WRRS</v>
      </c>
      <c r="AP469" s="26" t="str">
        <f t="shared" si="143"/>
        <v>WRRS</v>
      </c>
      <c r="AQ469" s="26" t="str">
        <f t="shared" si="144"/>
        <v>NFI KITS</v>
      </c>
      <c r="AR469" s="26" t="str">
        <f t="shared" si="145"/>
        <v>SHF</v>
      </c>
      <c r="AS469" s="64" t="str">
        <f>_xlfn.IFNA(VLOOKUP(TRIM(AF469),Lookups!$R$1:$S$14,2,0),"N/A")</f>
        <v>Flood</v>
      </c>
      <c r="AT469" s="29" t="str">
        <f t="shared" si="146"/>
        <v>Completed</v>
      </c>
      <c r="AU469" s="65" t="str">
        <f>IF(TRIM(X469)="", "N/A",VLOOKUP(TRIM(X469),Lookups!$V$1:$W$8,2,0))</f>
        <v>NIDP</v>
      </c>
      <c r="AV469" s="26" t="str">
        <f t="shared" si="147"/>
        <v>Rural</v>
      </c>
      <c r="AW469" s="26" t="str">
        <f t="shared" si="148"/>
        <v>In-Kind</v>
      </c>
      <c r="AX469" s="55" t="str">
        <f>IF(TRIM(M469)="","N/A",VLOOKUP(TRIM(M469),Table2[#All],2,0))</f>
        <v>Bay</v>
      </c>
      <c r="AY469" s="55" t="str">
        <f>IF(TRIM(N469)="","N/A",VLOOKUP(TRIM(N469),Table4[#All],2,0))</f>
        <v>Baidoa</v>
      </c>
      <c r="AZ469" s="55" t="str">
        <f t="shared" si="149"/>
        <v>N/A</v>
      </c>
      <c r="BA469" s="32">
        <f t="shared" si="150"/>
        <v>43830</v>
      </c>
      <c r="BB469" s="32">
        <f t="shared" si="151"/>
        <v>43951</v>
      </c>
      <c r="BC469" s="31">
        <f t="shared" si="152"/>
        <v>2020</v>
      </c>
      <c r="BD469" s="33">
        <f t="shared" si="153"/>
        <v>44104</v>
      </c>
      <c r="BE469" s="30">
        <f t="shared" si="154"/>
        <v>405</v>
      </c>
      <c r="BF469" s="30">
        <f t="shared" si="155"/>
        <v>60</v>
      </c>
      <c r="BG469" s="30">
        <f t="shared" si="156"/>
        <v>66</v>
      </c>
      <c r="BH469" s="30">
        <f t="shared" si="157"/>
        <v>60</v>
      </c>
      <c r="BI469" s="30">
        <f t="shared" si="158"/>
        <v>146</v>
      </c>
      <c r="BJ469" s="30">
        <f t="shared" si="159"/>
        <v>146</v>
      </c>
      <c r="BK469" s="30">
        <v>2200000</v>
      </c>
      <c r="BL469" s="30">
        <v>1400000</v>
      </c>
      <c r="BM469" s="30" t="str">
        <f t="shared" si="160"/>
        <v>Yes</v>
      </c>
      <c r="BN469" s="30" t="str">
        <f t="shared" si="161"/>
        <v>No</v>
      </c>
      <c r="BO469" s="30">
        <v>2020</v>
      </c>
      <c r="BP469" s="30">
        <v>466</v>
      </c>
      <c r="BQ469" s="30" t="str">
        <f>VLOOKUP(AQ469,Table3[#All],2,FALSE)</f>
        <v>NFI</v>
      </c>
    </row>
    <row r="470" spans="1:69" ht="28.5" customHeight="1" x14ac:dyDescent="0.25">
      <c r="A470" s="66" t="s">
        <v>168</v>
      </c>
      <c r="B470" s="66" t="s">
        <v>739</v>
      </c>
      <c r="C470" s="66" t="s">
        <v>739</v>
      </c>
      <c r="D470" s="66" t="s">
        <v>199</v>
      </c>
      <c r="E470" s="66" t="s">
        <v>777</v>
      </c>
      <c r="F470" s="66" t="s">
        <v>219</v>
      </c>
      <c r="G470" s="66" t="s">
        <v>174</v>
      </c>
      <c r="H470" s="66" t="s">
        <v>979</v>
      </c>
      <c r="I470" s="66" t="s">
        <v>979</v>
      </c>
      <c r="J470" s="66"/>
      <c r="K470" s="66" t="s">
        <v>979</v>
      </c>
      <c r="L470" s="66" t="s">
        <v>979</v>
      </c>
      <c r="M470" s="66" t="s">
        <v>82</v>
      </c>
      <c r="N470" s="66" t="s">
        <v>83</v>
      </c>
      <c r="O470" s="66" t="s">
        <v>690</v>
      </c>
      <c r="P470" s="66"/>
      <c r="Q470" s="66" t="s">
        <v>114</v>
      </c>
      <c r="R470" s="66" t="s">
        <v>166</v>
      </c>
      <c r="S470" s="66" t="s">
        <v>341</v>
      </c>
      <c r="T470" s="32">
        <v>43800</v>
      </c>
      <c r="U470" s="21">
        <v>43951</v>
      </c>
      <c r="V470" s="66">
        <v>3.2143670000000002</v>
      </c>
      <c r="W470" s="66">
        <v>43.198048</v>
      </c>
      <c r="X470" s="66" t="s">
        <v>186</v>
      </c>
      <c r="Y470" s="1">
        <v>316</v>
      </c>
      <c r="Z470" s="1">
        <v>316</v>
      </c>
      <c r="AA470" s="66">
        <v>47</v>
      </c>
      <c r="AB470" s="66">
        <v>47</v>
      </c>
      <c r="AC470" s="66">
        <v>51</v>
      </c>
      <c r="AD470" s="66">
        <v>104</v>
      </c>
      <c r="AE470" s="66">
        <v>114</v>
      </c>
      <c r="AF470" s="66" t="s">
        <v>191</v>
      </c>
      <c r="AG470" s="26" t="s">
        <v>979</v>
      </c>
      <c r="AH470" s="26" t="s">
        <v>202</v>
      </c>
      <c r="AI470" s="26" t="s">
        <v>201</v>
      </c>
      <c r="AJ470" s="16" t="s">
        <v>979</v>
      </c>
      <c r="AK470" s="16" t="s">
        <v>979</v>
      </c>
      <c r="AL470" s="16" t="s">
        <v>979</v>
      </c>
      <c r="AM470" s="16" t="s">
        <v>979</v>
      </c>
      <c r="AN470" s="66" t="s">
        <v>979</v>
      </c>
      <c r="AO470" s="26" t="str">
        <f t="shared" si="142"/>
        <v>WRRS</v>
      </c>
      <c r="AP470" s="26" t="str">
        <f t="shared" si="143"/>
        <v>WRRS</v>
      </c>
      <c r="AQ470" s="26" t="str">
        <f t="shared" si="144"/>
        <v>NFI KITS</v>
      </c>
      <c r="AR470" s="26" t="str">
        <f t="shared" si="145"/>
        <v>SHF</v>
      </c>
      <c r="AS470" s="64" t="str">
        <f>_xlfn.IFNA(VLOOKUP(TRIM(AF470),Lookups!$R$1:$S$14,2,0),"N/A")</f>
        <v>Flood</v>
      </c>
      <c r="AT470" s="29" t="str">
        <f t="shared" si="146"/>
        <v>Completed</v>
      </c>
      <c r="AU470" s="65" t="str">
        <f>IF(TRIM(X470)="", "N/A",VLOOKUP(TRIM(X470),Lookups!$V$1:$W$8,2,0))</f>
        <v>NIDP</v>
      </c>
      <c r="AV470" s="26" t="str">
        <f t="shared" si="147"/>
        <v>Rural</v>
      </c>
      <c r="AW470" s="26" t="str">
        <f t="shared" si="148"/>
        <v>In-Kind</v>
      </c>
      <c r="AX470" s="55" t="str">
        <f>IF(TRIM(M470)="","N/A",VLOOKUP(TRIM(M470),Table2[#All],2,0))</f>
        <v>Bay</v>
      </c>
      <c r="AY470" s="55" t="str">
        <f>IF(TRIM(N470)="","N/A",VLOOKUP(TRIM(N470),Table4[#All],2,0))</f>
        <v>Baidoa</v>
      </c>
      <c r="AZ470" s="55" t="str">
        <f t="shared" si="149"/>
        <v>N/A</v>
      </c>
      <c r="BA470" s="32">
        <f t="shared" si="150"/>
        <v>43830</v>
      </c>
      <c r="BB470" s="32">
        <f t="shared" si="151"/>
        <v>43951</v>
      </c>
      <c r="BC470" s="31">
        <f t="shared" si="152"/>
        <v>2020</v>
      </c>
      <c r="BD470" s="33">
        <f t="shared" si="153"/>
        <v>44104</v>
      </c>
      <c r="BE470" s="30">
        <f t="shared" si="154"/>
        <v>316</v>
      </c>
      <c r="BF470" s="30">
        <f t="shared" si="155"/>
        <v>47</v>
      </c>
      <c r="BG470" s="30">
        <f t="shared" si="156"/>
        <v>51</v>
      </c>
      <c r="BH470" s="30">
        <f t="shared" si="157"/>
        <v>47</v>
      </c>
      <c r="BI470" s="30">
        <f t="shared" si="158"/>
        <v>114</v>
      </c>
      <c r="BJ470" s="30">
        <f t="shared" si="159"/>
        <v>114</v>
      </c>
      <c r="BK470" s="30">
        <v>2200000</v>
      </c>
      <c r="BL470" s="30">
        <v>1400000</v>
      </c>
      <c r="BM470" s="30" t="str">
        <f t="shared" si="160"/>
        <v>Yes</v>
      </c>
      <c r="BN470" s="30" t="str">
        <f t="shared" si="161"/>
        <v>No</v>
      </c>
      <c r="BO470" s="30">
        <v>2020</v>
      </c>
      <c r="BP470" s="30">
        <v>467</v>
      </c>
      <c r="BQ470" s="30" t="str">
        <f>VLOOKUP(AQ470,Table3[#All],2,FALSE)</f>
        <v>NFI</v>
      </c>
    </row>
    <row r="471" spans="1:69" ht="28.5" customHeight="1" x14ac:dyDescent="0.25">
      <c r="A471" s="66" t="s">
        <v>168</v>
      </c>
      <c r="B471" s="66" t="s">
        <v>739</v>
      </c>
      <c r="C471" s="66" t="s">
        <v>739</v>
      </c>
      <c r="D471" s="66" t="s">
        <v>199</v>
      </c>
      <c r="E471" s="66" t="s">
        <v>777</v>
      </c>
      <c r="F471" s="66" t="s">
        <v>219</v>
      </c>
      <c r="G471" s="66" t="s">
        <v>174</v>
      </c>
      <c r="H471" s="66" t="s">
        <v>979</v>
      </c>
      <c r="I471" s="66" t="s">
        <v>979</v>
      </c>
      <c r="J471" s="66"/>
      <c r="K471" s="66" t="s">
        <v>979</v>
      </c>
      <c r="L471" s="66" t="s">
        <v>979</v>
      </c>
      <c r="M471" s="66" t="s">
        <v>82</v>
      </c>
      <c r="N471" s="66" t="s">
        <v>83</v>
      </c>
      <c r="O471" s="66" t="s">
        <v>776</v>
      </c>
      <c r="P471" s="66"/>
      <c r="Q471" s="66" t="s">
        <v>114</v>
      </c>
      <c r="R471" s="66" t="s">
        <v>166</v>
      </c>
      <c r="S471" s="66" t="s">
        <v>341</v>
      </c>
      <c r="T471" s="32">
        <v>43800</v>
      </c>
      <c r="U471" s="21">
        <v>43951</v>
      </c>
      <c r="V471" s="66">
        <v>3.1165099999999999</v>
      </c>
      <c r="W471" s="66">
        <v>43.543669999999999</v>
      </c>
      <c r="X471" s="66" t="s">
        <v>186</v>
      </c>
      <c r="Y471" s="1">
        <v>427</v>
      </c>
      <c r="Z471" s="1">
        <v>427</v>
      </c>
      <c r="AA471" s="66">
        <v>66</v>
      </c>
      <c r="AB471" s="66">
        <v>64</v>
      </c>
      <c r="AC471" s="66">
        <v>69</v>
      </c>
      <c r="AD471" s="66">
        <v>141</v>
      </c>
      <c r="AE471" s="66">
        <v>153</v>
      </c>
      <c r="AF471" s="66" t="s">
        <v>191</v>
      </c>
      <c r="AG471" s="26" t="s">
        <v>979</v>
      </c>
      <c r="AH471" s="26" t="s">
        <v>202</v>
      </c>
      <c r="AI471" s="26" t="s">
        <v>201</v>
      </c>
      <c r="AJ471" s="16" t="s">
        <v>979</v>
      </c>
      <c r="AK471" s="16" t="s">
        <v>979</v>
      </c>
      <c r="AL471" s="16" t="s">
        <v>979</v>
      </c>
      <c r="AM471" s="16" t="s">
        <v>979</v>
      </c>
      <c r="AN471" s="66" t="s">
        <v>979</v>
      </c>
      <c r="AO471" s="26" t="str">
        <f t="shared" si="142"/>
        <v>WRRS</v>
      </c>
      <c r="AP471" s="26" t="str">
        <f t="shared" si="143"/>
        <v>WRRS</v>
      </c>
      <c r="AQ471" s="26" t="str">
        <f t="shared" si="144"/>
        <v>NFI KITS</v>
      </c>
      <c r="AR471" s="26" t="str">
        <f t="shared" si="145"/>
        <v>SHF</v>
      </c>
      <c r="AS471" s="64" t="str">
        <f>_xlfn.IFNA(VLOOKUP(TRIM(AF471),Lookups!$R$1:$S$14,2,0),"N/A")</f>
        <v>Flood</v>
      </c>
      <c r="AT471" s="29" t="str">
        <f t="shared" si="146"/>
        <v>Completed</v>
      </c>
      <c r="AU471" s="65" t="str">
        <f>IF(TRIM(X471)="", "N/A",VLOOKUP(TRIM(X471),Lookups!$V$1:$W$8,2,0))</f>
        <v>NIDP</v>
      </c>
      <c r="AV471" s="26" t="str">
        <f t="shared" si="147"/>
        <v>Rural</v>
      </c>
      <c r="AW471" s="26" t="str">
        <f t="shared" si="148"/>
        <v>In-Kind</v>
      </c>
      <c r="AX471" s="55" t="str">
        <f>IF(TRIM(M471)="","N/A",VLOOKUP(TRIM(M471),Table2[#All],2,0))</f>
        <v>Bay</v>
      </c>
      <c r="AY471" s="55" t="str">
        <f>IF(TRIM(N471)="","N/A",VLOOKUP(TRIM(N471),Table4[#All],2,0))</f>
        <v>Baidoa</v>
      </c>
      <c r="AZ471" s="55" t="str">
        <f t="shared" si="149"/>
        <v>N/A</v>
      </c>
      <c r="BA471" s="32">
        <f t="shared" si="150"/>
        <v>43830</v>
      </c>
      <c r="BB471" s="32">
        <f t="shared" si="151"/>
        <v>43951</v>
      </c>
      <c r="BC471" s="31">
        <f t="shared" si="152"/>
        <v>2020</v>
      </c>
      <c r="BD471" s="33">
        <f t="shared" si="153"/>
        <v>44104</v>
      </c>
      <c r="BE471" s="30">
        <f t="shared" si="154"/>
        <v>427</v>
      </c>
      <c r="BF471" s="30">
        <f t="shared" si="155"/>
        <v>66</v>
      </c>
      <c r="BG471" s="30">
        <f t="shared" si="156"/>
        <v>69</v>
      </c>
      <c r="BH471" s="30">
        <f t="shared" si="157"/>
        <v>64</v>
      </c>
      <c r="BI471" s="30">
        <f t="shared" si="158"/>
        <v>153</v>
      </c>
      <c r="BJ471" s="30">
        <f t="shared" si="159"/>
        <v>153</v>
      </c>
      <c r="BK471" s="30">
        <v>2200000</v>
      </c>
      <c r="BL471" s="30">
        <v>1400000</v>
      </c>
      <c r="BM471" s="30" t="str">
        <f t="shared" si="160"/>
        <v>Yes</v>
      </c>
      <c r="BN471" s="30" t="str">
        <f t="shared" si="161"/>
        <v>No</v>
      </c>
      <c r="BO471" s="30">
        <v>2020</v>
      </c>
      <c r="BP471" s="30">
        <v>468</v>
      </c>
      <c r="BQ471" s="30" t="str">
        <f>VLOOKUP(AQ471,Table3[#All],2,FALSE)</f>
        <v>NFI</v>
      </c>
    </row>
    <row r="472" spans="1:69" ht="28.5" customHeight="1" x14ac:dyDescent="0.25">
      <c r="A472" s="66" t="s">
        <v>168</v>
      </c>
      <c r="B472" s="66" t="s">
        <v>739</v>
      </c>
      <c r="C472" s="66" t="s">
        <v>739</v>
      </c>
      <c r="D472" s="66" t="s">
        <v>199</v>
      </c>
      <c r="E472" s="66" t="s">
        <v>777</v>
      </c>
      <c r="F472" s="66" t="s">
        <v>219</v>
      </c>
      <c r="G472" s="66" t="s">
        <v>174</v>
      </c>
      <c r="H472" s="66" t="s">
        <v>979</v>
      </c>
      <c r="I472" s="66" t="s">
        <v>979</v>
      </c>
      <c r="J472" s="66"/>
      <c r="K472" s="66" t="s">
        <v>979</v>
      </c>
      <c r="L472" s="66" t="s">
        <v>979</v>
      </c>
      <c r="M472" s="66" t="s">
        <v>82</v>
      </c>
      <c r="N472" s="66" t="s">
        <v>83</v>
      </c>
      <c r="O472" s="66" t="s">
        <v>775</v>
      </c>
      <c r="P472" s="66"/>
      <c r="Q472" s="66" t="s">
        <v>114</v>
      </c>
      <c r="R472" s="66" t="s">
        <v>166</v>
      </c>
      <c r="S472" s="66" t="s">
        <v>341</v>
      </c>
      <c r="T472" s="32">
        <v>43800</v>
      </c>
      <c r="U472" s="21">
        <v>43951</v>
      </c>
      <c r="V472" s="66">
        <v>3.1164800000000001</v>
      </c>
      <c r="W472" s="66">
        <v>43.648600000000002</v>
      </c>
      <c r="X472" s="66" t="s">
        <v>186</v>
      </c>
      <c r="Y472" s="1">
        <v>219</v>
      </c>
      <c r="Z472" s="1">
        <v>219</v>
      </c>
      <c r="AA472" s="66">
        <v>36</v>
      </c>
      <c r="AB472" s="66">
        <v>33</v>
      </c>
      <c r="AC472" s="66">
        <v>35</v>
      </c>
      <c r="AD472" s="66">
        <v>72</v>
      </c>
      <c r="AE472" s="66">
        <v>79</v>
      </c>
      <c r="AF472" s="66" t="s">
        <v>191</v>
      </c>
      <c r="AG472" s="26" t="s">
        <v>979</v>
      </c>
      <c r="AH472" s="26" t="s">
        <v>202</v>
      </c>
      <c r="AI472" s="26" t="s">
        <v>201</v>
      </c>
      <c r="AJ472" s="16" t="s">
        <v>979</v>
      </c>
      <c r="AK472" s="16" t="s">
        <v>979</v>
      </c>
      <c r="AL472" s="16" t="s">
        <v>979</v>
      </c>
      <c r="AM472" s="16" t="s">
        <v>979</v>
      </c>
      <c r="AN472" s="66" t="s">
        <v>979</v>
      </c>
      <c r="AO472" s="26" t="str">
        <f t="shared" si="142"/>
        <v>WRRS</v>
      </c>
      <c r="AP472" s="26" t="str">
        <f t="shared" si="143"/>
        <v>WRRS</v>
      </c>
      <c r="AQ472" s="26" t="str">
        <f t="shared" si="144"/>
        <v>NFI KITS</v>
      </c>
      <c r="AR472" s="26" t="str">
        <f t="shared" si="145"/>
        <v>SHF</v>
      </c>
      <c r="AS472" s="64" t="str">
        <f>_xlfn.IFNA(VLOOKUP(TRIM(AF472),Lookups!$R$1:$S$14,2,0),"N/A")</f>
        <v>Flood</v>
      </c>
      <c r="AT472" s="29" t="str">
        <f t="shared" si="146"/>
        <v>Completed</v>
      </c>
      <c r="AU472" s="65" t="str">
        <f>IF(TRIM(X472)="", "N/A",VLOOKUP(TRIM(X472),Lookups!$V$1:$W$8,2,0))</f>
        <v>NIDP</v>
      </c>
      <c r="AV472" s="26" t="str">
        <f t="shared" si="147"/>
        <v>Rural</v>
      </c>
      <c r="AW472" s="26" t="str">
        <f t="shared" si="148"/>
        <v>In-Kind</v>
      </c>
      <c r="AX472" s="55" t="str">
        <f>IF(TRIM(M472)="","N/A",VLOOKUP(TRIM(M472),Table2[#All],2,0))</f>
        <v>Bay</v>
      </c>
      <c r="AY472" s="55" t="str">
        <f>IF(TRIM(N472)="","N/A",VLOOKUP(TRIM(N472),Table4[#All],2,0))</f>
        <v>Baidoa</v>
      </c>
      <c r="AZ472" s="55" t="str">
        <f t="shared" si="149"/>
        <v>N/A</v>
      </c>
      <c r="BA472" s="32">
        <f t="shared" si="150"/>
        <v>43830</v>
      </c>
      <c r="BB472" s="32">
        <f t="shared" si="151"/>
        <v>43951</v>
      </c>
      <c r="BC472" s="31">
        <f t="shared" si="152"/>
        <v>2020</v>
      </c>
      <c r="BD472" s="33">
        <f t="shared" si="153"/>
        <v>44104</v>
      </c>
      <c r="BE472" s="30">
        <f t="shared" si="154"/>
        <v>219</v>
      </c>
      <c r="BF472" s="30">
        <f t="shared" si="155"/>
        <v>36</v>
      </c>
      <c r="BG472" s="30">
        <f t="shared" si="156"/>
        <v>35</v>
      </c>
      <c r="BH472" s="30">
        <f t="shared" si="157"/>
        <v>33</v>
      </c>
      <c r="BI472" s="30">
        <f t="shared" si="158"/>
        <v>79</v>
      </c>
      <c r="BJ472" s="30">
        <f t="shared" si="159"/>
        <v>79</v>
      </c>
      <c r="BK472" s="30">
        <v>2200000</v>
      </c>
      <c r="BL472" s="30">
        <v>1400000</v>
      </c>
      <c r="BM472" s="30" t="str">
        <f t="shared" si="160"/>
        <v>Yes</v>
      </c>
      <c r="BN472" s="30" t="str">
        <f t="shared" si="161"/>
        <v>No</v>
      </c>
      <c r="BO472" s="30">
        <v>2020</v>
      </c>
      <c r="BP472" s="30">
        <v>469</v>
      </c>
      <c r="BQ472" s="30" t="str">
        <f>VLOOKUP(AQ472,Table3[#All],2,FALSE)</f>
        <v>NFI</v>
      </c>
    </row>
    <row r="473" spans="1:69" ht="28.5" customHeight="1" x14ac:dyDescent="0.25">
      <c r="A473" s="66" t="s">
        <v>168</v>
      </c>
      <c r="B473" s="66" t="s">
        <v>739</v>
      </c>
      <c r="C473" s="66" t="s">
        <v>739</v>
      </c>
      <c r="D473" s="66" t="s">
        <v>199</v>
      </c>
      <c r="E473" s="66" t="s">
        <v>777</v>
      </c>
      <c r="F473" s="66" t="s">
        <v>219</v>
      </c>
      <c r="G473" s="66" t="s">
        <v>174</v>
      </c>
      <c r="H473" s="66" t="s">
        <v>979</v>
      </c>
      <c r="I473" s="66" t="s">
        <v>979</v>
      </c>
      <c r="J473" s="66"/>
      <c r="K473" s="66" t="s">
        <v>979</v>
      </c>
      <c r="L473" s="66" t="s">
        <v>979</v>
      </c>
      <c r="M473" s="66" t="s">
        <v>82</v>
      </c>
      <c r="N473" s="66" t="s">
        <v>83</v>
      </c>
      <c r="O473" s="66" t="s">
        <v>690</v>
      </c>
      <c r="P473" s="66"/>
      <c r="Q473" s="66" t="s">
        <v>114</v>
      </c>
      <c r="R473" s="66" t="s">
        <v>166</v>
      </c>
      <c r="S473" s="66" t="s">
        <v>341</v>
      </c>
      <c r="T473" s="32">
        <v>43800</v>
      </c>
      <c r="U473" s="21">
        <v>43951</v>
      </c>
      <c r="V473" s="66">
        <v>3.2143670000000002</v>
      </c>
      <c r="W473" s="66">
        <v>43.198048</v>
      </c>
      <c r="X473" s="66" t="s">
        <v>186</v>
      </c>
      <c r="Y473" s="1">
        <v>272</v>
      </c>
      <c r="Z473" s="1">
        <v>272</v>
      </c>
      <c r="AA473" s="66">
        <v>42</v>
      </c>
      <c r="AB473" s="66">
        <v>40</v>
      </c>
      <c r="AC473" s="66">
        <v>44</v>
      </c>
      <c r="AD473" s="66">
        <v>90</v>
      </c>
      <c r="AE473" s="66">
        <v>98</v>
      </c>
      <c r="AF473" s="66" t="s">
        <v>191</v>
      </c>
      <c r="AG473" s="26" t="s">
        <v>979</v>
      </c>
      <c r="AH473" s="26" t="s">
        <v>202</v>
      </c>
      <c r="AI473" s="26" t="s">
        <v>201</v>
      </c>
      <c r="AJ473" s="16" t="s">
        <v>979</v>
      </c>
      <c r="AK473" s="16" t="s">
        <v>979</v>
      </c>
      <c r="AL473" s="16" t="s">
        <v>979</v>
      </c>
      <c r="AM473" s="16" t="s">
        <v>979</v>
      </c>
      <c r="AN473" s="66" t="s">
        <v>979</v>
      </c>
      <c r="AO473" s="26" t="str">
        <f t="shared" si="142"/>
        <v>WRRS</v>
      </c>
      <c r="AP473" s="26" t="str">
        <f t="shared" si="143"/>
        <v>WRRS</v>
      </c>
      <c r="AQ473" s="26" t="str">
        <f t="shared" si="144"/>
        <v>NFI KITS</v>
      </c>
      <c r="AR473" s="26" t="str">
        <f t="shared" si="145"/>
        <v>SHF</v>
      </c>
      <c r="AS473" s="64" t="str">
        <f>_xlfn.IFNA(VLOOKUP(TRIM(AF473),Lookups!$R$1:$S$14,2,0),"N/A")</f>
        <v>Flood</v>
      </c>
      <c r="AT473" s="29" t="str">
        <f t="shared" si="146"/>
        <v>Completed</v>
      </c>
      <c r="AU473" s="65" t="str">
        <f>IF(TRIM(X473)="", "N/A",VLOOKUP(TRIM(X473),Lookups!$V$1:$W$8,2,0))</f>
        <v>NIDP</v>
      </c>
      <c r="AV473" s="26" t="str">
        <f t="shared" si="147"/>
        <v>Rural</v>
      </c>
      <c r="AW473" s="26" t="str">
        <f t="shared" si="148"/>
        <v>In-Kind</v>
      </c>
      <c r="AX473" s="55" t="str">
        <f>IF(TRIM(M473)="","N/A",VLOOKUP(TRIM(M473),Table2[#All],2,0))</f>
        <v>Bay</v>
      </c>
      <c r="AY473" s="55" t="str">
        <f>IF(TRIM(N473)="","N/A",VLOOKUP(TRIM(N473),Table4[#All],2,0))</f>
        <v>Baidoa</v>
      </c>
      <c r="AZ473" s="55" t="str">
        <f t="shared" si="149"/>
        <v>N/A</v>
      </c>
      <c r="BA473" s="32">
        <f t="shared" si="150"/>
        <v>43830</v>
      </c>
      <c r="BB473" s="32">
        <f t="shared" si="151"/>
        <v>43951</v>
      </c>
      <c r="BC473" s="31">
        <f t="shared" si="152"/>
        <v>2020</v>
      </c>
      <c r="BD473" s="33">
        <f t="shared" si="153"/>
        <v>44104</v>
      </c>
      <c r="BE473" s="30">
        <f t="shared" si="154"/>
        <v>272</v>
      </c>
      <c r="BF473" s="30">
        <f t="shared" si="155"/>
        <v>42</v>
      </c>
      <c r="BG473" s="30">
        <f t="shared" si="156"/>
        <v>44</v>
      </c>
      <c r="BH473" s="30">
        <f t="shared" si="157"/>
        <v>40</v>
      </c>
      <c r="BI473" s="30">
        <f t="shared" si="158"/>
        <v>98</v>
      </c>
      <c r="BJ473" s="30">
        <f t="shared" si="159"/>
        <v>98</v>
      </c>
      <c r="BK473" s="30">
        <v>2200000</v>
      </c>
      <c r="BL473" s="30">
        <v>1400000</v>
      </c>
      <c r="BM473" s="30" t="str">
        <f t="shared" si="160"/>
        <v>Yes</v>
      </c>
      <c r="BN473" s="30" t="str">
        <f t="shared" si="161"/>
        <v>No</v>
      </c>
      <c r="BO473" s="30">
        <v>2020</v>
      </c>
      <c r="BP473" s="30">
        <v>470</v>
      </c>
      <c r="BQ473" s="30" t="str">
        <f>VLOOKUP(AQ473,Table3[#All],2,FALSE)</f>
        <v>NFI</v>
      </c>
    </row>
    <row r="474" spans="1:69" ht="28.5" customHeight="1" x14ac:dyDescent="0.25">
      <c r="A474" s="66" t="s">
        <v>168</v>
      </c>
      <c r="B474" s="66" t="s">
        <v>739</v>
      </c>
      <c r="C474" s="66" t="s">
        <v>739</v>
      </c>
      <c r="D474" s="66" t="s">
        <v>199</v>
      </c>
      <c r="E474" s="66" t="s">
        <v>777</v>
      </c>
      <c r="F474" s="66" t="s">
        <v>219</v>
      </c>
      <c r="G474" s="66" t="s">
        <v>174</v>
      </c>
      <c r="H474" s="66" t="s">
        <v>979</v>
      </c>
      <c r="I474" s="66" t="s">
        <v>979</v>
      </c>
      <c r="J474" s="66"/>
      <c r="K474" s="66" t="s">
        <v>979</v>
      </c>
      <c r="L474" s="66" t="s">
        <v>979</v>
      </c>
      <c r="M474" s="66" t="s">
        <v>82</v>
      </c>
      <c r="N474" s="66" t="s">
        <v>83</v>
      </c>
      <c r="O474" s="66" t="s">
        <v>690</v>
      </c>
      <c r="P474" s="66"/>
      <c r="Q474" s="66" t="s">
        <v>114</v>
      </c>
      <c r="R474" s="66" t="s">
        <v>166</v>
      </c>
      <c r="S474" s="66" t="s">
        <v>341</v>
      </c>
      <c r="T474" s="32">
        <v>43800</v>
      </c>
      <c r="U474" s="21">
        <v>43951</v>
      </c>
      <c r="V474" s="66">
        <v>3.2143670000000002</v>
      </c>
      <c r="W474" s="66">
        <v>43.198048</v>
      </c>
      <c r="X474" s="66" t="s">
        <v>186</v>
      </c>
      <c r="Y474" s="1">
        <v>406</v>
      </c>
      <c r="Z474" s="1">
        <v>406</v>
      </c>
      <c r="AA474" s="66">
        <v>61</v>
      </c>
      <c r="AB474" s="66">
        <v>60</v>
      </c>
      <c r="AC474" s="66">
        <v>66</v>
      </c>
      <c r="AD474" s="66">
        <v>134</v>
      </c>
      <c r="AE474" s="66">
        <v>146</v>
      </c>
      <c r="AF474" s="66" t="s">
        <v>191</v>
      </c>
      <c r="AG474" s="26" t="s">
        <v>979</v>
      </c>
      <c r="AH474" s="26" t="s">
        <v>202</v>
      </c>
      <c r="AI474" s="26" t="s">
        <v>201</v>
      </c>
      <c r="AJ474" s="16" t="s">
        <v>979</v>
      </c>
      <c r="AK474" s="16" t="s">
        <v>979</v>
      </c>
      <c r="AL474" s="16" t="s">
        <v>979</v>
      </c>
      <c r="AM474" s="16" t="s">
        <v>979</v>
      </c>
      <c r="AN474" s="66" t="s">
        <v>979</v>
      </c>
      <c r="AO474" s="26" t="str">
        <f t="shared" si="142"/>
        <v>WRRS</v>
      </c>
      <c r="AP474" s="26" t="str">
        <f t="shared" si="143"/>
        <v>WRRS</v>
      </c>
      <c r="AQ474" s="26" t="str">
        <f t="shared" si="144"/>
        <v>NFI KITS</v>
      </c>
      <c r="AR474" s="26" t="str">
        <f t="shared" si="145"/>
        <v>SHF</v>
      </c>
      <c r="AS474" s="64" t="str">
        <f>_xlfn.IFNA(VLOOKUP(TRIM(AF474),Lookups!$R$1:$S$14,2,0),"N/A")</f>
        <v>Flood</v>
      </c>
      <c r="AT474" s="29" t="str">
        <f t="shared" si="146"/>
        <v>Completed</v>
      </c>
      <c r="AU474" s="65" t="str">
        <f>IF(TRIM(X474)="", "N/A",VLOOKUP(TRIM(X474),Lookups!$V$1:$W$8,2,0))</f>
        <v>NIDP</v>
      </c>
      <c r="AV474" s="26" t="str">
        <f t="shared" si="147"/>
        <v>Rural</v>
      </c>
      <c r="AW474" s="26" t="str">
        <f t="shared" si="148"/>
        <v>In-Kind</v>
      </c>
      <c r="AX474" s="55" t="str">
        <f>IF(TRIM(M474)="","N/A",VLOOKUP(TRIM(M474),Table2[#All],2,0))</f>
        <v>Bay</v>
      </c>
      <c r="AY474" s="55" t="str">
        <f>IF(TRIM(N474)="","N/A",VLOOKUP(TRIM(N474),Table4[#All],2,0))</f>
        <v>Baidoa</v>
      </c>
      <c r="AZ474" s="55" t="str">
        <f t="shared" si="149"/>
        <v>N/A</v>
      </c>
      <c r="BA474" s="32">
        <f t="shared" si="150"/>
        <v>43830</v>
      </c>
      <c r="BB474" s="32">
        <f t="shared" si="151"/>
        <v>43951</v>
      </c>
      <c r="BC474" s="31">
        <f t="shared" si="152"/>
        <v>2020</v>
      </c>
      <c r="BD474" s="33">
        <f t="shared" si="153"/>
        <v>44104</v>
      </c>
      <c r="BE474" s="30">
        <f t="shared" si="154"/>
        <v>406</v>
      </c>
      <c r="BF474" s="30">
        <f t="shared" si="155"/>
        <v>61</v>
      </c>
      <c r="BG474" s="30">
        <f t="shared" si="156"/>
        <v>66</v>
      </c>
      <c r="BH474" s="30">
        <f t="shared" si="157"/>
        <v>60</v>
      </c>
      <c r="BI474" s="30">
        <f t="shared" si="158"/>
        <v>146</v>
      </c>
      <c r="BJ474" s="30">
        <f t="shared" si="159"/>
        <v>146</v>
      </c>
      <c r="BK474" s="30">
        <v>2200000</v>
      </c>
      <c r="BL474" s="30">
        <v>1400000</v>
      </c>
      <c r="BM474" s="30" t="str">
        <f t="shared" si="160"/>
        <v>Yes</v>
      </c>
      <c r="BN474" s="30" t="str">
        <f t="shared" si="161"/>
        <v>No</v>
      </c>
      <c r="BO474" s="30">
        <v>2020</v>
      </c>
      <c r="BP474" s="30">
        <v>471</v>
      </c>
      <c r="BQ474" s="30" t="str">
        <f>VLOOKUP(AQ474,Table3[#All],2,FALSE)</f>
        <v>NFI</v>
      </c>
    </row>
    <row r="475" spans="1:69" ht="28.5" customHeight="1" x14ac:dyDescent="0.25">
      <c r="A475" s="66" t="s">
        <v>168</v>
      </c>
      <c r="B475" s="66" t="s">
        <v>739</v>
      </c>
      <c r="C475" s="66" t="s">
        <v>739</v>
      </c>
      <c r="D475" s="66" t="s">
        <v>199</v>
      </c>
      <c r="E475" s="66" t="s">
        <v>777</v>
      </c>
      <c r="F475" s="66" t="s">
        <v>219</v>
      </c>
      <c r="G475" s="66" t="s">
        <v>174</v>
      </c>
      <c r="H475" s="66" t="s">
        <v>979</v>
      </c>
      <c r="I475" s="66" t="s">
        <v>979</v>
      </c>
      <c r="J475" s="66"/>
      <c r="K475" s="66" t="s">
        <v>979</v>
      </c>
      <c r="L475" s="66" t="s">
        <v>979</v>
      </c>
      <c r="M475" s="66" t="s">
        <v>82</v>
      </c>
      <c r="N475" s="66" t="s">
        <v>83</v>
      </c>
      <c r="O475" s="66" t="s">
        <v>690</v>
      </c>
      <c r="P475" s="66"/>
      <c r="Q475" s="66" t="s">
        <v>114</v>
      </c>
      <c r="R475" s="66" t="s">
        <v>166</v>
      </c>
      <c r="S475" s="66" t="s">
        <v>341</v>
      </c>
      <c r="T475" s="32">
        <v>43800</v>
      </c>
      <c r="U475" s="21">
        <v>43951</v>
      </c>
      <c r="V475" s="66">
        <v>3.2143670000000002</v>
      </c>
      <c r="W475" s="66">
        <v>43.198048</v>
      </c>
      <c r="X475" s="66" t="s">
        <v>186</v>
      </c>
      <c r="Y475" s="1">
        <v>460</v>
      </c>
      <c r="Z475" s="1">
        <v>460</v>
      </c>
      <c r="AA475" s="66">
        <v>66</v>
      </c>
      <c r="AB475" s="66">
        <v>68</v>
      </c>
      <c r="AC475" s="66">
        <v>75</v>
      </c>
      <c r="AD475" s="66">
        <v>152</v>
      </c>
      <c r="AE475" s="66">
        <v>165</v>
      </c>
      <c r="AF475" s="66" t="s">
        <v>191</v>
      </c>
      <c r="AG475" s="26" t="s">
        <v>979</v>
      </c>
      <c r="AH475" s="26" t="s">
        <v>202</v>
      </c>
      <c r="AI475" s="26" t="s">
        <v>201</v>
      </c>
      <c r="AJ475" s="16" t="s">
        <v>979</v>
      </c>
      <c r="AK475" s="16" t="s">
        <v>979</v>
      </c>
      <c r="AL475" s="16" t="s">
        <v>979</v>
      </c>
      <c r="AM475" s="16" t="s">
        <v>979</v>
      </c>
      <c r="AN475" s="66" t="s">
        <v>979</v>
      </c>
      <c r="AO475" s="26" t="str">
        <f t="shared" si="142"/>
        <v>WRRS</v>
      </c>
      <c r="AP475" s="26" t="str">
        <f t="shared" si="143"/>
        <v>WRRS</v>
      </c>
      <c r="AQ475" s="26" t="str">
        <f t="shared" si="144"/>
        <v>NFI KITS</v>
      </c>
      <c r="AR475" s="26" t="str">
        <f t="shared" si="145"/>
        <v>SHF</v>
      </c>
      <c r="AS475" s="64" t="str">
        <f>_xlfn.IFNA(VLOOKUP(TRIM(AF475),Lookups!$R$1:$S$14,2,0),"N/A")</f>
        <v>Flood</v>
      </c>
      <c r="AT475" s="29" t="str">
        <f t="shared" si="146"/>
        <v>Completed</v>
      </c>
      <c r="AU475" s="65" t="str">
        <f>IF(TRIM(X475)="", "N/A",VLOOKUP(TRIM(X475),Lookups!$V$1:$W$8,2,0))</f>
        <v>NIDP</v>
      </c>
      <c r="AV475" s="26" t="str">
        <f t="shared" si="147"/>
        <v>Rural</v>
      </c>
      <c r="AW475" s="26" t="str">
        <f t="shared" si="148"/>
        <v>In-Kind</v>
      </c>
      <c r="AX475" s="55" t="str">
        <f>IF(TRIM(M475)="","N/A",VLOOKUP(TRIM(M475),Table2[#All],2,0))</f>
        <v>Bay</v>
      </c>
      <c r="AY475" s="55" t="str">
        <f>IF(TRIM(N475)="","N/A",VLOOKUP(TRIM(N475),Table4[#All],2,0))</f>
        <v>Baidoa</v>
      </c>
      <c r="AZ475" s="55" t="str">
        <f t="shared" si="149"/>
        <v>N/A</v>
      </c>
      <c r="BA475" s="32">
        <f t="shared" si="150"/>
        <v>43830</v>
      </c>
      <c r="BB475" s="32">
        <f t="shared" si="151"/>
        <v>43951</v>
      </c>
      <c r="BC475" s="31">
        <f t="shared" si="152"/>
        <v>2020</v>
      </c>
      <c r="BD475" s="33">
        <f t="shared" si="153"/>
        <v>44104</v>
      </c>
      <c r="BE475" s="30">
        <f t="shared" si="154"/>
        <v>460</v>
      </c>
      <c r="BF475" s="30">
        <f t="shared" si="155"/>
        <v>66</v>
      </c>
      <c r="BG475" s="30">
        <f t="shared" si="156"/>
        <v>75</v>
      </c>
      <c r="BH475" s="30">
        <f t="shared" si="157"/>
        <v>68</v>
      </c>
      <c r="BI475" s="30">
        <f t="shared" si="158"/>
        <v>165</v>
      </c>
      <c r="BJ475" s="30">
        <f t="shared" si="159"/>
        <v>165</v>
      </c>
      <c r="BK475" s="30">
        <v>2200000</v>
      </c>
      <c r="BL475" s="30">
        <v>1400000</v>
      </c>
      <c r="BM475" s="30" t="str">
        <f t="shared" si="160"/>
        <v>Yes</v>
      </c>
      <c r="BN475" s="30" t="str">
        <f t="shared" si="161"/>
        <v>No</v>
      </c>
      <c r="BO475" s="30">
        <v>2020</v>
      </c>
      <c r="BP475" s="30">
        <v>472</v>
      </c>
      <c r="BQ475" s="30" t="str">
        <f>VLOOKUP(AQ475,Table3[#All],2,FALSE)</f>
        <v>NFI</v>
      </c>
    </row>
    <row r="476" spans="1:69" ht="28.5" customHeight="1" x14ac:dyDescent="0.25">
      <c r="A476" s="66" t="s">
        <v>168</v>
      </c>
      <c r="B476" s="66" t="s">
        <v>739</v>
      </c>
      <c r="C476" s="66" t="s">
        <v>739</v>
      </c>
      <c r="D476" s="66" t="s">
        <v>183</v>
      </c>
      <c r="E476" s="66" t="s">
        <v>802</v>
      </c>
      <c r="F476" s="66" t="s">
        <v>219</v>
      </c>
      <c r="G476" s="66" t="s">
        <v>174</v>
      </c>
      <c r="H476" s="66" t="s">
        <v>979</v>
      </c>
      <c r="I476" s="66" t="s">
        <v>979</v>
      </c>
      <c r="J476" s="66"/>
      <c r="K476" s="66" t="s">
        <v>979</v>
      </c>
      <c r="L476" s="66" t="s">
        <v>979</v>
      </c>
      <c r="M476" s="66" t="s">
        <v>82</v>
      </c>
      <c r="N476" s="66" t="s">
        <v>83</v>
      </c>
      <c r="O476" s="66" t="s">
        <v>805</v>
      </c>
      <c r="P476" s="66"/>
      <c r="Q476" s="66" t="s">
        <v>176</v>
      </c>
      <c r="R476" s="66" t="s">
        <v>166</v>
      </c>
      <c r="S476" s="66" t="s">
        <v>341</v>
      </c>
      <c r="T476" s="32">
        <v>43800</v>
      </c>
      <c r="U476" s="21">
        <v>43951</v>
      </c>
      <c r="V476" s="66">
        <v>3.209721</v>
      </c>
      <c r="W476" s="66">
        <v>43.199331000000001</v>
      </c>
      <c r="X476" s="66" t="s">
        <v>186</v>
      </c>
      <c r="Y476" s="1">
        <v>437</v>
      </c>
      <c r="Z476" s="1">
        <v>437</v>
      </c>
      <c r="AA476" s="66">
        <v>75</v>
      </c>
      <c r="AB476" s="66">
        <v>65</v>
      </c>
      <c r="AC476" s="66">
        <v>71</v>
      </c>
      <c r="AD476" s="66">
        <v>144</v>
      </c>
      <c r="AE476" s="66">
        <v>157</v>
      </c>
      <c r="AF476" s="66" t="s">
        <v>191</v>
      </c>
      <c r="AG476" s="26" t="s">
        <v>979</v>
      </c>
      <c r="AH476" s="26" t="s">
        <v>202</v>
      </c>
      <c r="AJ476" s="16" t="s">
        <v>979</v>
      </c>
      <c r="AK476" s="16" t="s">
        <v>979</v>
      </c>
      <c r="AL476" s="16" t="s">
        <v>979</v>
      </c>
      <c r="AM476" s="16" t="s">
        <v>979</v>
      </c>
      <c r="AN476" s="66" t="s">
        <v>979</v>
      </c>
      <c r="AO476" s="26" t="str">
        <f t="shared" si="142"/>
        <v>WRRS</v>
      </c>
      <c r="AP476" s="26" t="str">
        <f t="shared" si="143"/>
        <v>WRRS</v>
      </c>
      <c r="AQ476" s="26" t="str">
        <f t="shared" si="144"/>
        <v>EMERGENCY SHELTER</v>
      </c>
      <c r="AR476" s="26" t="str">
        <f t="shared" si="145"/>
        <v>SHF</v>
      </c>
      <c r="AS476" s="64" t="str">
        <f>_xlfn.IFNA(VLOOKUP(TRIM(AF476),Lookups!$R$1:$S$14,2,0),"N/A")</f>
        <v>Flood</v>
      </c>
      <c r="AT476" s="29" t="str">
        <f t="shared" si="146"/>
        <v>Completed</v>
      </c>
      <c r="AU476" s="65" t="str">
        <f>IF(TRIM(X476)="", "N/A",VLOOKUP(TRIM(X476),Lookups!$V$1:$W$8,2,0))</f>
        <v>NIDP</v>
      </c>
      <c r="AV476" s="26" t="str">
        <f t="shared" si="147"/>
        <v>Urban</v>
      </c>
      <c r="AW476" s="26" t="str">
        <f t="shared" si="148"/>
        <v>In-Kind</v>
      </c>
      <c r="AX476" s="55" t="str">
        <f>IF(TRIM(M476)="","N/A",VLOOKUP(TRIM(M476),Table2[#All],2,0))</f>
        <v>Bay</v>
      </c>
      <c r="AY476" s="55" t="str">
        <f>IF(TRIM(N476)="","N/A",VLOOKUP(TRIM(N476),Table4[#All],2,0))</f>
        <v>Baidoa</v>
      </c>
      <c r="AZ476" s="55" t="str">
        <f t="shared" si="149"/>
        <v>N/A</v>
      </c>
      <c r="BA476" s="32">
        <f t="shared" si="150"/>
        <v>43830</v>
      </c>
      <c r="BB476" s="32">
        <f t="shared" si="151"/>
        <v>43951</v>
      </c>
      <c r="BC476" s="31">
        <f t="shared" si="152"/>
        <v>2020</v>
      </c>
      <c r="BD476" s="33">
        <f t="shared" si="153"/>
        <v>44104</v>
      </c>
      <c r="BE476" s="30">
        <f t="shared" si="154"/>
        <v>437</v>
      </c>
      <c r="BF476" s="30">
        <f t="shared" si="155"/>
        <v>75</v>
      </c>
      <c r="BG476" s="30">
        <f t="shared" si="156"/>
        <v>71</v>
      </c>
      <c r="BH476" s="30">
        <f t="shared" si="157"/>
        <v>65</v>
      </c>
      <c r="BI476" s="30">
        <f t="shared" si="158"/>
        <v>157</v>
      </c>
      <c r="BJ476" s="30">
        <f t="shared" si="159"/>
        <v>157</v>
      </c>
      <c r="BK476" s="30">
        <v>2200000</v>
      </c>
      <c r="BL476" s="30">
        <v>1400000</v>
      </c>
      <c r="BM476" s="30" t="str">
        <f t="shared" si="160"/>
        <v>Yes</v>
      </c>
      <c r="BN476" s="30" t="str">
        <f t="shared" si="161"/>
        <v>Unk</v>
      </c>
      <c r="BO476" s="30">
        <v>2020</v>
      </c>
      <c r="BP476" s="30">
        <v>473</v>
      </c>
      <c r="BQ476" s="30" t="str">
        <f>VLOOKUP(AQ476,Table3[#All],2,FALSE)</f>
        <v>SHELTER</v>
      </c>
    </row>
    <row r="477" spans="1:69" ht="28.5" customHeight="1" x14ac:dyDescent="0.25">
      <c r="A477" s="66" t="s">
        <v>168</v>
      </c>
      <c r="B477" s="66" t="s">
        <v>739</v>
      </c>
      <c r="C477" s="66" t="s">
        <v>739</v>
      </c>
      <c r="D477" s="66" t="s">
        <v>199</v>
      </c>
      <c r="E477" s="66" t="s">
        <v>777</v>
      </c>
      <c r="F477" s="66" t="s">
        <v>219</v>
      </c>
      <c r="G477" s="66" t="s">
        <v>174</v>
      </c>
      <c r="H477" s="66" t="s">
        <v>979</v>
      </c>
      <c r="I477" s="66" t="s">
        <v>979</v>
      </c>
      <c r="J477" s="66"/>
      <c r="K477" s="66" t="s">
        <v>979</v>
      </c>
      <c r="L477" s="66" t="s">
        <v>979</v>
      </c>
      <c r="M477" s="66" t="s">
        <v>82</v>
      </c>
      <c r="N477" s="66" t="s">
        <v>83</v>
      </c>
      <c r="O477" s="66" t="s">
        <v>690</v>
      </c>
      <c r="P477" s="66"/>
      <c r="Q477" s="66" t="s">
        <v>114</v>
      </c>
      <c r="R477" s="66" t="s">
        <v>166</v>
      </c>
      <c r="S477" s="66" t="s">
        <v>341</v>
      </c>
      <c r="T477" s="32">
        <v>43800</v>
      </c>
      <c r="U477" s="21">
        <v>43981</v>
      </c>
      <c r="V477" s="66">
        <v>3.2143670000000002</v>
      </c>
      <c r="W477" s="66">
        <v>43.198048</v>
      </c>
      <c r="X477" s="66" t="s">
        <v>186</v>
      </c>
      <c r="Y477" s="1">
        <v>352</v>
      </c>
      <c r="Z477" s="1">
        <v>352</v>
      </c>
      <c r="AA477" s="66">
        <v>60</v>
      </c>
      <c r="AB477" s="66">
        <v>52</v>
      </c>
      <c r="AC477" s="66">
        <v>57</v>
      </c>
      <c r="AD477" s="66">
        <v>116</v>
      </c>
      <c r="AE477" s="66">
        <v>126</v>
      </c>
      <c r="AF477" s="66" t="s">
        <v>191</v>
      </c>
      <c r="AG477" s="26" t="s">
        <v>979</v>
      </c>
      <c r="AH477" s="26" t="s">
        <v>202</v>
      </c>
      <c r="AI477" s="26" t="s">
        <v>201</v>
      </c>
      <c r="AJ477" s="16" t="s">
        <v>979</v>
      </c>
      <c r="AK477" s="16" t="s">
        <v>979</v>
      </c>
      <c r="AL477" s="16" t="s">
        <v>979</v>
      </c>
      <c r="AM477" s="16" t="s">
        <v>979</v>
      </c>
      <c r="AN477" s="66" t="s">
        <v>979</v>
      </c>
      <c r="AO477" s="26" t="str">
        <f t="shared" si="142"/>
        <v>WRRS</v>
      </c>
      <c r="AP477" s="26" t="str">
        <f t="shared" si="143"/>
        <v>WRRS</v>
      </c>
      <c r="AQ477" s="26" t="str">
        <f t="shared" si="144"/>
        <v>NFI KITS</v>
      </c>
      <c r="AR477" s="26" t="str">
        <f t="shared" si="145"/>
        <v>SHF</v>
      </c>
      <c r="AS477" s="64" t="str">
        <f>_xlfn.IFNA(VLOOKUP(TRIM(AF477),Lookups!$R$1:$S$14,2,0),"N/A")</f>
        <v>Flood</v>
      </c>
      <c r="AT477" s="29" t="str">
        <f t="shared" si="146"/>
        <v>Completed</v>
      </c>
      <c r="AU477" s="65" t="str">
        <f>IF(TRIM(X477)="", "N/A",VLOOKUP(TRIM(X477),Lookups!$V$1:$W$8,2,0))</f>
        <v>NIDP</v>
      </c>
      <c r="AV477" s="26" t="str">
        <f t="shared" si="147"/>
        <v>Rural</v>
      </c>
      <c r="AW477" s="26" t="str">
        <f t="shared" si="148"/>
        <v>In-Kind</v>
      </c>
      <c r="AX477" s="55" t="str">
        <f>IF(TRIM(M477)="","N/A",VLOOKUP(TRIM(M477),Table2[#All],2,0))</f>
        <v>Bay</v>
      </c>
      <c r="AY477" s="55" t="str">
        <f>IF(TRIM(N477)="","N/A",VLOOKUP(TRIM(N477),Table4[#All],2,0))</f>
        <v>Baidoa</v>
      </c>
      <c r="AZ477" s="55" t="str">
        <f t="shared" si="149"/>
        <v>N/A</v>
      </c>
      <c r="BA477" s="32">
        <f t="shared" si="150"/>
        <v>43830</v>
      </c>
      <c r="BB477" s="32">
        <f t="shared" si="151"/>
        <v>43982</v>
      </c>
      <c r="BC477" s="31">
        <f t="shared" si="152"/>
        <v>2020</v>
      </c>
      <c r="BD477" s="33">
        <f t="shared" si="153"/>
        <v>44104</v>
      </c>
      <c r="BE477" s="30">
        <f t="shared" si="154"/>
        <v>352</v>
      </c>
      <c r="BF477" s="30">
        <f t="shared" si="155"/>
        <v>60</v>
      </c>
      <c r="BG477" s="30">
        <f t="shared" si="156"/>
        <v>57</v>
      </c>
      <c r="BH477" s="30">
        <f t="shared" si="157"/>
        <v>52</v>
      </c>
      <c r="BI477" s="30">
        <f t="shared" si="158"/>
        <v>126</v>
      </c>
      <c r="BJ477" s="30">
        <f t="shared" si="159"/>
        <v>126</v>
      </c>
      <c r="BK477" s="30">
        <v>2200000</v>
      </c>
      <c r="BL477" s="30">
        <v>1400000</v>
      </c>
      <c r="BM477" s="30" t="str">
        <f t="shared" si="160"/>
        <v>Yes</v>
      </c>
      <c r="BN477" s="30" t="str">
        <f t="shared" si="161"/>
        <v>No</v>
      </c>
      <c r="BO477" s="30">
        <v>2020</v>
      </c>
      <c r="BP477" s="30">
        <v>474</v>
      </c>
      <c r="BQ477" s="30" t="str">
        <f>VLOOKUP(AQ477,Table3[#All],2,FALSE)</f>
        <v>NFI</v>
      </c>
    </row>
    <row r="478" spans="1:69" ht="28.5" customHeight="1" x14ac:dyDescent="0.25">
      <c r="A478" s="66" t="s">
        <v>168</v>
      </c>
      <c r="B478" s="66" t="s">
        <v>739</v>
      </c>
      <c r="C478" s="66" t="s">
        <v>739</v>
      </c>
      <c r="D478" s="66" t="s">
        <v>183</v>
      </c>
      <c r="E478" s="66" t="s">
        <v>802</v>
      </c>
      <c r="F478" s="66" t="s">
        <v>219</v>
      </c>
      <c r="G478" s="66" t="s">
        <v>174</v>
      </c>
      <c r="H478" s="66" t="s">
        <v>979</v>
      </c>
      <c r="I478" s="66" t="s">
        <v>979</v>
      </c>
      <c r="J478" s="66"/>
      <c r="K478" s="66" t="s">
        <v>979</v>
      </c>
      <c r="L478" s="66" t="s">
        <v>979</v>
      </c>
      <c r="M478" s="66" t="s">
        <v>82</v>
      </c>
      <c r="N478" s="66" t="s">
        <v>83</v>
      </c>
      <c r="O478" s="66" t="s">
        <v>807</v>
      </c>
      <c r="P478" s="66"/>
      <c r="Q478" s="66" t="s">
        <v>176</v>
      </c>
      <c r="R478" s="66" t="s">
        <v>166</v>
      </c>
      <c r="S478" s="66" t="s">
        <v>341</v>
      </c>
      <c r="T478" s="32">
        <v>43800</v>
      </c>
      <c r="U478" s="21">
        <v>43951</v>
      </c>
      <c r="V478" s="66">
        <v>3.2070609999999999</v>
      </c>
      <c r="W478" s="66">
        <v>43.200851</v>
      </c>
      <c r="X478" s="66" t="s">
        <v>186</v>
      </c>
      <c r="Y478" s="1">
        <v>343</v>
      </c>
      <c r="Z478" s="1">
        <v>343</v>
      </c>
      <c r="AA478" s="66">
        <v>60</v>
      </c>
      <c r="AB478" s="66">
        <v>51</v>
      </c>
      <c r="AC478" s="66">
        <v>56</v>
      </c>
      <c r="AD478" s="66">
        <v>113</v>
      </c>
      <c r="AE478" s="66">
        <v>123</v>
      </c>
      <c r="AF478" s="66" t="s">
        <v>191</v>
      </c>
      <c r="AG478" s="26" t="s">
        <v>979</v>
      </c>
      <c r="AH478" s="26" t="s">
        <v>202</v>
      </c>
      <c r="AJ478" s="16" t="s">
        <v>979</v>
      </c>
      <c r="AK478" s="16" t="s">
        <v>979</v>
      </c>
      <c r="AL478" s="16" t="s">
        <v>979</v>
      </c>
      <c r="AM478" s="16" t="s">
        <v>979</v>
      </c>
      <c r="AN478" s="66" t="s">
        <v>979</v>
      </c>
      <c r="AO478" s="26" t="str">
        <f t="shared" si="142"/>
        <v>WRRS</v>
      </c>
      <c r="AP478" s="26" t="str">
        <f t="shared" si="143"/>
        <v>WRRS</v>
      </c>
      <c r="AQ478" s="26" t="str">
        <f t="shared" si="144"/>
        <v>EMERGENCY SHELTER</v>
      </c>
      <c r="AR478" s="26" t="str">
        <f t="shared" si="145"/>
        <v>SHF</v>
      </c>
      <c r="AS478" s="64" t="str">
        <f>_xlfn.IFNA(VLOOKUP(TRIM(AF478),Lookups!$R$1:$S$14,2,0),"N/A")</f>
        <v>Flood</v>
      </c>
      <c r="AT478" s="29" t="str">
        <f t="shared" si="146"/>
        <v>Completed</v>
      </c>
      <c r="AU478" s="65" t="str">
        <f>IF(TRIM(X478)="", "N/A",VLOOKUP(TRIM(X478),Lookups!$V$1:$W$8,2,0))</f>
        <v>NIDP</v>
      </c>
      <c r="AV478" s="26" t="str">
        <f t="shared" si="147"/>
        <v>Urban</v>
      </c>
      <c r="AW478" s="26" t="str">
        <f t="shared" si="148"/>
        <v>In-Kind</v>
      </c>
      <c r="AX478" s="55" t="str">
        <f>IF(TRIM(M478)="","N/A",VLOOKUP(TRIM(M478),Table2[#All],2,0))</f>
        <v>Bay</v>
      </c>
      <c r="AY478" s="55" t="str">
        <f>IF(TRIM(N478)="","N/A",VLOOKUP(TRIM(N478),Table4[#All],2,0))</f>
        <v>Baidoa</v>
      </c>
      <c r="AZ478" s="55" t="str">
        <f t="shared" si="149"/>
        <v>N/A</v>
      </c>
      <c r="BA478" s="32">
        <f t="shared" si="150"/>
        <v>43830</v>
      </c>
      <c r="BB478" s="32">
        <f t="shared" si="151"/>
        <v>43951</v>
      </c>
      <c r="BC478" s="31">
        <f t="shared" si="152"/>
        <v>2020</v>
      </c>
      <c r="BD478" s="33">
        <f t="shared" si="153"/>
        <v>44104</v>
      </c>
      <c r="BE478" s="30">
        <f t="shared" si="154"/>
        <v>343</v>
      </c>
      <c r="BF478" s="30">
        <f t="shared" si="155"/>
        <v>60</v>
      </c>
      <c r="BG478" s="30">
        <f t="shared" si="156"/>
        <v>56</v>
      </c>
      <c r="BH478" s="30">
        <f t="shared" si="157"/>
        <v>51</v>
      </c>
      <c r="BI478" s="30">
        <f t="shared" si="158"/>
        <v>123</v>
      </c>
      <c r="BJ478" s="30">
        <f t="shared" si="159"/>
        <v>123</v>
      </c>
      <c r="BK478" s="30">
        <v>2200000</v>
      </c>
      <c r="BL478" s="30">
        <v>1400000</v>
      </c>
      <c r="BM478" s="30" t="str">
        <f t="shared" si="160"/>
        <v>Yes</v>
      </c>
      <c r="BN478" s="30" t="str">
        <f t="shared" si="161"/>
        <v>Unk</v>
      </c>
      <c r="BO478" s="30">
        <v>2020</v>
      </c>
      <c r="BP478" s="30">
        <v>475</v>
      </c>
      <c r="BQ478" s="30" t="str">
        <f>VLOOKUP(AQ478,Table3[#All],2,FALSE)</f>
        <v>SHELTER</v>
      </c>
    </row>
    <row r="479" spans="1:69" ht="28.5" customHeight="1" x14ac:dyDescent="0.25">
      <c r="A479" s="66" t="s">
        <v>168</v>
      </c>
      <c r="B479" s="66" t="s">
        <v>739</v>
      </c>
      <c r="C479" s="66" t="s">
        <v>739</v>
      </c>
      <c r="D479" s="66" t="s">
        <v>183</v>
      </c>
      <c r="E479" s="66" t="s">
        <v>802</v>
      </c>
      <c r="F479" s="66" t="s">
        <v>219</v>
      </c>
      <c r="G479" s="66" t="s">
        <v>174</v>
      </c>
      <c r="H479" s="66" t="s">
        <v>979</v>
      </c>
      <c r="I479" s="66" t="s">
        <v>979</v>
      </c>
      <c r="J479" s="66"/>
      <c r="K479" s="66" t="s">
        <v>979</v>
      </c>
      <c r="L479" s="66" t="s">
        <v>979</v>
      </c>
      <c r="M479" s="66" t="s">
        <v>82</v>
      </c>
      <c r="N479" s="66" t="s">
        <v>83</v>
      </c>
      <c r="O479" s="66" t="s">
        <v>807</v>
      </c>
      <c r="P479" s="66"/>
      <c r="Q479" s="66" t="s">
        <v>176</v>
      </c>
      <c r="R479" s="66" t="s">
        <v>166</v>
      </c>
      <c r="S479" s="66" t="s">
        <v>341</v>
      </c>
      <c r="T479" s="32">
        <v>43800</v>
      </c>
      <c r="U479" s="21">
        <v>43951</v>
      </c>
      <c r="V479" s="66">
        <v>3.2070609999999999</v>
      </c>
      <c r="W479" s="66">
        <v>43.200851</v>
      </c>
      <c r="X479" s="66" t="s">
        <v>186</v>
      </c>
      <c r="Y479" s="1">
        <v>407</v>
      </c>
      <c r="Z479" s="1">
        <v>407</v>
      </c>
      <c r="AA479" s="66">
        <v>55</v>
      </c>
      <c r="AB479" s="66">
        <v>61</v>
      </c>
      <c r="AC479" s="66">
        <v>66</v>
      </c>
      <c r="AD479" s="66">
        <v>134</v>
      </c>
      <c r="AE479" s="66">
        <v>146</v>
      </c>
      <c r="AF479" s="66" t="s">
        <v>191</v>
      </c>
      <c r="AG479" s="26" t="s">
        <v>979</v>
      </c>
      <c r="AH479" s="26" t="s">
        <v>202</v>
      </c>
      <c r="AJ479" s="16" t="s">
        <v>979</v>
      </c>
      <c r="AK479" s="16" t="s">
        <v>979</v>
      </c>
      <c r="AL479" s="16" t="s">
        <v>979</v>
      </c>
      <c r="AM479" s="16" t="s">
        <v>979</v>
      </c>
      <c r="AN479" s="66" t="s">
        <v>979</v>
      </c>
      <c r="AO479" s="26" t="str">
        <f t="shared" si="142"/>
        <v>WRRS</v>
      </c>
      <c r="AP479" s="26" t="str">
        <f t="shared" si="143"/>
        <v>WRRS</v>
      </c>
      <c r="AQ479" s="26" t="str">
        <f t="shared" si="144"/>
        <v>EMERGENCY SHELTER</v>
      </c>
      <c r="AR479" s="26" t="str">
        <f t="shared" si="145"/>
        <v>SHF</v>
      </c>
      <c r="AS479" s="64" t="str">
        <f>_xlfn.IFNA(VLOOKUP(TRIM(AF479),Lookups!$R$1:$S$14,2,0),"N/A")</f>
        <v>Flood</v>
      </c>
      <c r="AT479" s="29" t="str">
        <f t="shared" si="146"/>
        <v>Completed</v>
      </c>
      <c r="AU479" s="65" t="str">
        <f>IF(TRIM(X479)="", "N/A",VLOOKUP(TRIM(X479),Lookups!$V$1:$W$8,2,0))</f>
        <v>NIDP</v>
      </c>
      <c r="AV479" s="26" t="str">
        <f t="shared" si="147"/>
        <v>Urban</v>
      </c>
      <c r="AW479" s="26" t="str">
        <f t="shared" si="148"/>
        <v>In-Kind</v>
      </c>
      <c r="AX479" s="55" t="str">
        <f>IF(TRIM(M479)="","N/A",VLOOKUP(TRIM(M479),Table2[#All],2,0))</f>
        <v>Bay</v>
      </c>
      <c r="AY479" s="55" t="str">
        <f>IF(TRIM(N479)="","N/A",VLOOKUP(TRIM(N479),Table4[#All],2,0))</f>
        <v>Baidoa</v>
      </c>
      <c r="AZ479" s="55" t="str">
        <f t="shared" si="149"/>
        <v>N/A</v>
      </c>
      <c r="BA479" s="32">
        <f t="shared" si="150"/>
        <v>43830</v>
      </c>
      <c r="BB479" s="32">
        <f t="shared" si="151"/>
        <v>43951</v>
      </c>
      <c r="BC479" s="31">
        <f t="shared" si="152"/>
        <v>2020</v>
      </c>
      <c r="BD479" s="33">
        <f t="shared" si="153"/>
        <v>44104</v>
      </c>
      <c r="BE479" s="30">
        <f t="shared" si="154"/>
        <v>407</v>
      </c>
      <c r="BF479" s="30">
        <f t="shared" si="155"/>
        <v>55</v>
      </c>
      <c r="BG479" s="30">
        <f t="shared" si="156"/>
        <v>66</v>
      </c>
      <c r="BH479" s="30">
        <f t="shared" si="157"/>
        <v>61</v>
      </c>
      <c r="BI479" s="30">
        <f t="shared" si="158"/>
        <v>146</v>
      </c>
      <c r="BJ479" s="30">
        <f t="shared" si="159"/>
        <v>146</v>
      </c>
      <c r="BK479" s="30">
        <v>2200000</v>
      </c>
      <c r="BL479" s="30">
        <v>1400000</v>
      </c>
      <c r="BM479" s="30" t="str">
        <f t="shared" si="160"/>
        <v>Yes</v>
      </c>
      <c r="BN479" s="30" t="str">
        <f t="shared" si="161"/>
        <v>Unk</v>
      </c>
      <c r="BO479" s="30">
        <v>2020</v>
      </c>
      <c r="BP479" s="30">
        <v>476</v>
      </c>
      <c r="BQ479" s="30" t="str">
        <f>VLOOKUP(AQ479,Table3[#All],2,FALSE)</f>
        <v>SHELTER</v>
      </c>
    </row>
    <row r="480" spans="1:69" ht="28.5" customHeight="1" x14ac:dyDescent="0.25">
      <c r="A480" s="66" t="s">
        <v>168</v>
      </c>
      <c r="B480" s="66" t="s">
        <v>739</v>
      </c>
      <c r="C480" s="66" t="s">
        <v>739</v>
      </c>
      <c r="D480" s="66" t="s">
        <v>183</v>
      </c>
      <c r="E480" s="66" t="s">
        <v>808</v>
      </c>
      <c r="F480" s="66" t="s">
        <v>219</v>
      </c>
      <c r="G480" s="66" t="s">
        <v>174</v>
      </c>
      <c r="H480" s="66" t="s">
        <v>979</v>
      </c>
      <c r="I480" s="66" t="s">
        <v>979</v>
      </c>
      <c r="J480" s="66"/>
      <c r="K480" s="66" t="s">
        <v>979</v>
      </c>
      <c r="L480" s="66" t="s">
        <v>979</v>
      </c>
      <c r="M480" s="66" t="s">
        <v>82</v>
      </c>
      <c r="N480" s="66" t="s">
        <v>83</v>
      </c>
      <c r="O480" s="66" t="s">
        <v>690</v>
      </c>
      <c r="P480" s="66"/>
      <c r="Q480" s="66" t="s">
        <v>114</v>
      </c>
      <c r="R480" s="66" t="s">
        <v>166</v>
      </c>
      <c r="S480" s="66" t="s">
        <v>341</v>
      </c>
      <c r="T480" s="32">
        <v>43800</v>
      </c>
      <c r="U480" s="21">
        <v>43951</v>
      </c>
      <c r="V480" s="66">
        <v>3.2143670000000002</v>
      </c>
      <c r="W480" s="66">
        <v>43.198048</v>
      </c>
      <c r="X480" s="66" t="s">
        <v>186</v>
      </c>
      <c r="Y480" s="1">
        <v>327</v>
      </c>
      <c r="Z480" s="1">
        <v>327</v>
      </c>
      <c r="AA480" s="66">
        <v>55</v>
      </c>
      <c r="AB480" s="66">
        <v>49</v>
      </c>
      <c r="AC480" s="66">
        <v>53</v>
      </c>
      <c r="AD480" s="66">
        <v>108</v>
      </c>
      <c r="AE480" s="66">
        <v>118</v>
      </c>
      <c r="AF480" s="66" t="s">
        <v>191</v>
      </c>
      <c r="AG480" s="26" t="s">
        <v>979</v>
      </c>
      <c r="AH480" s="26" t="s">
        <v>202</v>
      </c>
      <c r="AI480" s="26" t="s">
        <v>201</v>
      </c>
      <c r="AJ480" s="16" t="s">
        <v>979</v>
      </c>
      <c r="AK480" s="16" t="s">
        <v>979</v>
      </c>
      <c r="AL480" s="16" t="s">
        <v>979</v>
      </c>
      <c r="AM480" s="16" t="s">
        <v>979</v>
      </c>
      <c r="AN480" s="66" t="s">
        <v>979</v>
      </c>
      <c r="AO480" s="26" t="str">
        <f t="shared" si="142"/>
        <v>WRRS</v>
      </c>
      <c r="AP480" s="26" t="str">
        <f t="shared" si="143"/>
        <v>WRRS</v>
      </c>
      <c r="AQ480" s="26" t="str">
        <f t="shared" si="144"/>
        <v>EMERGENCY SHELTER</v>
      </c>
      <c r="AR480" s="26" t="str">
        <f t="shared" si="145"/>
        <v>SHF</v>
      </c>
      <c r="AS480" s="64" t="str">
        <f>_xlfn.IFNA(VLOOKUP(TRIM(AF480),Lookups!$R$1:$S$14,2,0),"N/A")</f>
        <v>Flood</v>
      </c>
      <c r="AT480" s="29" t="str">
        <f t="shared" si="146"/>
        <v>Completed</v>
      </c>
      <c r="AU480" s="65" t="str">
        <f>IF(TRIM(X480)="", "N/A",VLOOKUP(TRIM(X480),Lookups!$V$1:$W$8,2,0))</f>
        <v>NIDP</v>
      </c>
      <c r="AV480" s="26" t="str">
        <f t="shared" si="147"/>
        <v>Rural</v>
      </c>
      <c r="AW480" s="26" t="str">
        <f t="shared" si="148"/>
        <v>In-Kind</v>
      </c>
      <c r="AX480" s="55" t="str">
        <f>IF(TRIM(M480)="","N/A",VLOOKUP(TRIM(M480),Table2[#All],2,0))</f>
        <v>Bay</v>
      </c>
      <c r="AY480" s="55" t="str">
        <f>IF(TRIM(N480)="","N/A",VLOOKUP(TRIM(N480),Table4[#All],2,0))</f>
        <v>Baidoa</v>
      </c>
      <c r="AZ480" s="55" t="str">
        <f t="shared" si="149"/>
        <v>N/A</v>
      </c>
      <c r="BA480" s="32">
        <f t="shared" si="150"/>
        <v>43830</v>
      </c>
      <c r="BB480" s="32">
        <f t="shared" si="151"/>
        <v>43951</v>
      </c>
      <c r="BC480" s="31">
        <f t="shared" si="152"/>
        <v>2020</v>
      </c>
      <c r="BD480" s="33">
        <f t="shared" si="153"/>
        <v>44104</v>
      </c>
      <c r="BE480" s="30">
        <f t="shared" si="154"/>
        <v>327</v>
      </c>
      <c r="BF480" s="30">
        <f t="shared" si="155"/>
        <v>55</v>
      </c>
      <c r="BG480" s="30">
        <f t="shared" si="156"/>
        <v>53</v>
      </c>
      <c r="BH480" s="30">
        <f t="shared" si="157"/>
        <v>49</v>
      </c>
      <c r="BI480" s="30">
        <f t="shared" si="158"/>
        <v>118</v>
      </c>
      <c r="BJ480" s="30">
        <f t="shared" si="159"/>
        <v>118</v>
      </c>
      <c r="BK480" s="30">
        <v>2200000</v>
      </c>
      <c r="BL480" s="30">
        <v>1400000</v>
      </c>
      <c r="BM480" s="30" t="str">
        <f t="shared" si="160"/>
        <v>Yes</v>
      </c>
      <c r="BN480" s="30" t="str">
        <f t="shared" si="161"/>
        <v>No</v>
      </c>
      <c r="BO480" s="30">
        <v>2020</v>
      </c>
      <c r="BP480" s="30">
        <v>477</v>
      </c>
      <c r="BQ480" s="30" t="str">
        <f>VLOOKUP(AQ480,Table3[#All],2,FALSE)</f>
        <v>SHELTER</v>
      </c>
    </row>
    <row r="481" spans="1:69" ht="28.5" customHeight="1" x14ac:dyDescent="0.25">
      <c r="A481" s="66" t="s">
        <v>168</v>
      </c>
      <c r="B481" s="66" t="s">
        <v>739</v>
      </c>
      <c r="C481" s="66" t="s">
        <v>739</v>
      </c>
      <c r="D481" s="66" t="s">
        <v>183</v>
      </c>
      <c r="E481" s="66" t="s">
        <v>802</v>
      </c>
      <c r="F481" s="66" t="s">
        <v>219</v>
      </c>
      <c r="G481" s="66" t="s">
        <v>174</v>
      </c>
      <c r="H481" s="66" t="s">
        <v>979</v>
      </c>
      <c r="I481" s="66" t="s">
        <v>979</v>
      </c>
      <c r="J481" s="66"/>
      <c r="K481" s="66" t="s">
        <v>979</v>
      </c>
      <c r="L481" s="66" t="s">
        <v>979</v>
      </c>
      <c r="M481" s="66" t="s">
        <v>82</v>
      </c>
      <c r="N481" s="66" t="s">
        <v>83</v>
      </c>
      <c r="O481" s="66" t="s">
        <v>803</v>
      </c>
      <c r="P481" s="66"/>
      <c r="Q481" s="66" t="s">
        <v>176</v>
      </c>
      <c r="R481" s="66" t="s">
        <v>166</v>
      </c>
      <c r="S481" s="66" t="s">
        <v>341</v>
      </c>
      <c r="T481" s="32">
        <v>43800</v>
      </c>
      <c r="U481" s="21">
        <v>43951</v>
      </c>
      <c r="V481" s="66">
        <v>3.2091910000000001</v>
      </c>
      <c r="W481" s="66">
        <v>43.197890999999998</v>
      </c>
      <c r="X481" s="66" t="s">
        <v>186</v>
      </c>
      <c r="Y481" s="1">
        <v>354</v>
      </c>
      <c r="Z481" s="1">
        <v>354</v>
      </c>
      <c r="AA481" s="66">
        <v>57</v>
      </c>
      <c r="AB481" s="66">
        <v>53</v>
      </c>
      <c r="AC481" s="66">
        <v>57</v>
      </c>
      <c r="AD481" s="66">
        <v>117</v>
      </c>
      <c r="AE481" s="66">
        <v>127</v>
      </c>
      <c r="AF481" s="66" t="s">
        <v>191</v>
      </c>
      <c r="AG481" s="26" t="s">
        <v>979</v>
      </c>
      <c r="AH481" s="26" t="s">
        <v>202</v>
      </c>
      <c r="AJ481" s="16" t="s">
        <v>979</v>
      </c>
      <c r="AK481" s="16" t="s">
        <v>979</v>
      </c>
      <c r="AL481" s="16" t="s">
        <v>979</v>
      </c>
      <c r="AM481" s="16" t="s">
        <v>979</v>
      </c>
      <c r="AN481" s="66" t="s">
        <v>979</v>
      </c>
      <c r="AO481" s="26" t="str">
        <f t="shared" si="142"/>
        <v>WRRS</v>
      </c>
      <c r="AP481" s="26" t="str">
        <f t="shared" si="143"/>
        <v>WRRS</v>
      </c>
      <c r="AQ481" s="26" t="str">
        <f t="shared" si="144"/>
        <v>EMERGENCY SHELTER</v>
      </c>
      <c r="AR481" s="26" t="str">
        <f t="shared" si="145"/>
        <v>SHF</v>
      </c>
      <c r="AS481" s="64" t="str">
        <f>_xlfn.IFNA(VLOOKUP(TRIM(AF481),Lookups!$R$1:$S$14,2,0),"N/A")</f>
        <v>Flood</v>
      </c>
      <c r="AT481" s="29" t="str">
        <f t="shared" si="146"/>
        <v>Completed</v>
      </c>
      <c r="AU481" s="65" t="str">
        <f>IF(TRIM(X481)="", "N/A",VLOOKUP(TRIM(X481),Lookups!$V$1:$W$8,2,0))</f>
        <v>NIDP</v>
      </c>
      <c r="AV481" s="26" t="str">
        <f t="shared" si="147"/>
        <v>Urban</v>
      </c>
      <c r="AW481" s="26" t="str">
        <f t="shared" si="148"/>
        <v>In-Kind</v>
      </c>
      <c r="AX481" s="55" t="str">
        <f>IF(TRIM(M481)="","N/A",VLOOKUP(TRIM(M481),Table2[#All],2,0))</f>
        <v>Bay</v>
      </c>
      <c r="AY481" s="55" t="str">
        <f>IF(TRIM(N481)="","N/A",VLOOKUP(TRIM(N481),Table4[#All],2,0))</f>
        <v>Baidoa</v>
      </c>
      <c r="AZ481" s="55" t="str">
        <f t="shared" si="149"/>
        <v>N/A</v>
      </c>
      <c r="BA481" s="32">
        <f t="shared" si="150"/>
        <v>43830</v>
      </c>
      <c r="BB481" s="32">
        <f t="shared" si="151"/>
        <v>43951</v>
      </c>
      <c r="BC481" s="31">
        <f t="shared" si="152"/>
        <v>2020</v>
      </c>
      <c r="BD481" s="33">
        <f t="shared" si="153"/>
        <v>44104</v>
      </c>
      <c r="BE481" s="30">
        <f t="shared" si="154"/>
        <v>354</v>
      </c>
      <c r="BF481" s="30">
        <f t="shared" si="155"/>
        <v>57</v>
      </c>
      <c r="BG481" s="30">
        <f t="shared" si="156"/>
        <v>57</v>
      </c>
      <c r="BH481" s="30">
        <f t="shared" si="157"/>
        <v>53</v>
      </c>
      <c r="BI481" s="30">
        <f t="shared" si="158"/>
        <v>127</v>
      </c>
      <c r="BJ481" s="30">
        <f t="shared" si="159"/>
        <v>127</v>
      </c>
      <c r="BK481" s="30">
        <v>2200000</v>
      </c>
      <c r="BL481" s="30">
        <v>1400000</v>
      </c>
      <c r="BM481" s="30" t="str">
        <f t="shared" si="160"/>
        <v>Yes</v>
      </c>
      <c r="BN481" s="30" t="str">
        <f t="shared" si="161"/>
        <v>Unk</v>
      </c>
      <c r="BO481" s="30">
        <v>2020</v>
      </c>
      <c r="BP481" s="30">
        <v>478</v>
      </c>
      <c r="BQ481" s="30" t="str">
        <f>VLOOKUP(AQ481,Table3[#All],2,FALSE)</f>
        <v>SHELTER</v>
      </c>
    </row>
    <row r="482" spans="1:69" ht="28.5" customHeight="1" x14ac:dyDescent="0.25">
      <c r="A482" s="66" t="s">
        <v>168</v>
      </c>
      <c r="B482" s="66" t="s">
        <v>739</v>
      </c>
      <c r="C482" s="66" t="s">
        <v>739</v>
      </c>
      <c r="D482" s="66" t="s">
        <v>199</v>
      </c>
      <c r="E482" s="66" t="s">
        <v>804</v>
      </c>
      <c r="F482" s="66" t="s">
        <v>219</v>
      </c>
      <c r="G482" s="66" t="s">
        <v>174</v>
      </c>
      <c r="H482" s="66" t="s">
        <v>979</v>
      </c>
      <c r="I482" s="66" t="s">
        <v>979</v>
      </c>
      <c r="J482" s="66"/>
      <c r="K482" s="66" t="s">
        <v>979</v>
      </c>
      <c r="L482" s="66" t="s">
        <v>979</v>
      </c>
      <c r="M482" s="66" t="s">
        <v>82</v>
      </c>
      <c r="N482" s="66" t="s">
        <v>83</v>
      </c>
      <c r="O482" s="66" t="s">
        <v>806</v>
      </c>
      <c r="P482" s="66"/>
      <c r="Q482" s="66" t="s">
        <v>176</v>
      </c>
      <c r="R482" s="66" t="s">
        <v>166</v>
      </c>
      <c r="S482" s="66" t="s">
        <v>341</v>
      </c>
      <c r="T482" s="32">
        <v>43800</v>
      </c>
      <c r="U482" s="21">
        <v>43951</v>
      </c>
      <c r="V482" s="66">
        <v>3.21252</v>
      </c>
      <c r="W482" s="66">
        <v>43.19</v>
      </c>
      <c r="X482" s="66" t="s">
        <v>186</v>
      </c>
      <c r="Y482" s="1">
        <v>705</v>
      </c>
      <c r="Z482" s="1">
        <v>705</v>
      </c>
      <c r="AA482" s="66">
        <v>109</v>
      </c>
      <c r="AB482" s="66">
        <v>105</v>
      </c>
      <c r="AC482" s="66">
        <v>114</v>
      </c>
      <c r="AD482" s="66">
        <v>233</v>
      </c>
      <c r="AE482" s="66">
        <v>253</v>
      </c>
      <c r="AF482" s="66" t="s">
        <v>191</v>
      </c>
      <c r="AG482" s="26" t="s">
        <v>979</v>
      </c>
      <c r="AH482" s="26" t="s">
        <v>202</v>
      </c>
      <c r="AJ482" s="16" t="s">
        <v>979</v>
      </c>
      <c r="AK482" s="16" t="s">
        <v>979</v>
      </c>
      <c r="AL482" s="16" t="s">
        <v>979</v>
      </c>
      <c r="AM482" s="16" t="s">
        <v>979</v>
      </c>
      <c r="AN482" s="66" t="s">
        <v>979</v>
      </c>
      <c r="AO482" s="26" t="str">
        <f t="shared" si="142"/>
        <v>WRRS</v>
      </c>
      <c r="AP482" s="26" t="str">
        <f t="shared" si="143"/>
        <v>WRRS</v>
      </c>
      <c r="AQ482" s="26" t="str">
        <f t="shared" si="144"/>
        <v>NFI KITS</v>
      </c>
      <c r="AR482" s="26" t="str">
        <f t="shared" si="145"/>
        <v>SHF</v>
      </c>
      <c r="AS482" s="64" t="str">
        <f>_xlfn.IFNA(VLOOKUP(TRIM(AF482),Lookups!$R$1:$S$14,2,0),"N/A")</f>
        <v>Flood</v>
      </c>
      <c r="AT482" s="29" t="str">
        <f t="shared" si="146"/>
        <v>Completed</v>
      </c>
      <c r="AU482" s="65" t="str">
        <f>IF(TRIM(X482)="", "N/A",VLOOKUP(TRIM(X482),Lookups!$V$1:$W$8,2,0))</f>
        <v>NIDP</v>
      </c>
      <c r="AV482" s="26" t="str">
        <f t="shared" si="147"/>
        <v>Urban</v>
      </c>
      <c r="AW482" s="26" t="str">
        <f t="shared" si="148"/>
        <v>In-Kind</v>
      </c>
      <c r="AX482" s="55" t="str">
        <f>IF(TRIM(M482)="","N/A",VLOOKUP(TRIM(M482),Table2[#All],2,0))</f>
        <v>Bay</v>
      </c>
      <c r="AY482" s="55" t="str">
        <f>IF(TRIM(N482)="","N/A",VLOOKUP(TRIM(N482),Table4[#All],2,0))</f>
        <v>Baidoa</v>
      </c>
      <c r="AZ482" s="55" t="str">
        <f t="shared" si="149"/>
        <v>N/A</v>
      </c>
      <c r="BA482" s="32">
        <f t="shared" si="150"/>
        <v>43830</v>
      </c>
      <c r="BB482" s="32">
        <f t="shared" si="151"/>
        <v>43951</v>
      </c>
      <c r="BC482" s="31">
        <f t="shared" si="152"/>
        <v>2020</v>
      </c>
      <c r="BD482" s="33">
        <f t="shared" si="153"/>
        <v>44104</v>
      </c>
      <c r="BE482" s="30">
        <f t="shared" si="154"/>
        <v>705</v>
      </c>
      <c r="BF482" s="30">
        <f t="shared" si="155"/>
        <v>109</v>
      </c>
      <c r="BG482" s="30">
        <f t="shared" si="156"/>
        <v>114</v>
      </c>
      <c r="BH482" s="30">
        <f t="shared" si="157"/>
        <v>105</v>
      </c>
      <c r="BI482" s="30">
        <f t="shared" si="158"/>
        <v>253</v>
      </c>
      <c r="BJ482" s="30">
        <f t="shared" si="159"/>
        <v>253</v>
      </c>
      <c r="BK482" s="30">
        <v>2200000</v>
      </c>
      <c r="BL482" s="30">
        <v>1400000</v>
      </c>
      <c r="BM482" s="30" t="str">
        <f t="shared" si="160"/>
        <v>Yes</v>
      </c>
      <c r="BN482" s="30" t="str">
        <f t="shared" si="161"/>
        <v>Unk</v>
      </c>
      <c r="BO482" s="30">
        <v>2020</v>
      </c>
      <c r="BP482" s="30">
        <v>479</v>
      </c>
      <c r="BQ482" s="30" t="str">
        <f>VLOOKUP(AQ482,Table3[#All],2,FALSE)</f>
        <v>NFI</v>
      </c>
    </row>
    <row r="483" spans="1:69" ht="28.5" customHeight="1" x14ac:dyDescent="0.25">
      <c r="A483" s="66" t="s">
        <v>168</v>
      </c>
      <c r="B483" s="66" t="s">
        <v>739</v>
      </c>
      <c r="C483" s="66" t="s">
        <v>739</v>
      </c>
      <c r="D483" s="66" t="s">
        <v>199</v>
      </c>
      <c r="E483" s="66" t="s">
        <v>804</v>
      </c>
      <c r="F483" s="66" t="s">
        <v>219</v>
      </c>
      <c r="G483" s="66" t="s">
        <v>174</v>
      </c>
      <c r="H483" s="66" t="s">
        <v>979</v>
      </c>
      <c r="I483" s="66" t="s">
        <v>979</v>
      </c>
      <c r="J483" s="66"/>
      <c r="K483" s="66" t="s">
        <v>979</v>
      </c>
      <c r="L483" s="66" t="s">
        <v>979</v>
      </c>
      <c r="M483" s="66" t="s">
        <v>82</v>
      </c>
      <c r="N483" s="66" t="s">
        <v>83</v>
      </c>
      <c r="O483" s="66" t="s">
        <v>805</v>
      </c>
      <c r="P483" s="66"/>
      <c r="Q483" s="66" t="s">
        <v>176</v>
      </c>
      <c r="R483" s="66" t="s">
        <v>166</v>
      </c>
      <c r="S483" s="66" t="s">
        <v>341</v>
      </c>
      <c r="T483" s="32">
        <v>43800</v>
      </c>
      <c r="U483" s="21">
        <v>43951</v>
      </c>
      <c r="V483" s="66">
        <v>3.209721</v>
      </c>
      <c r="W483" s="66">
        <v>43.199331000000001</v>
      </c>
      <c r="X483" s="66" t="s">
        <v>186</v>
      </c>
      <c r="Y483" s="1">
        <v>1380</v>
      </c>
      <c r="Z483" s="1">
        <v>1380</v>
      </c>
      <c r="AA483" s="66">
        <v>200</v>
      </c>
      <c r="AB483" s="66">
        <v>205</v>
      </c>
      <c r="AC483" s="66">
        <v>224</v>
      </c>
      <c r="AD483" s="66">
        <v>455</v>
      </c>
      <c r="AE483" s="66">
        <v>496</v>
      </c>
      <c r="AF483" s="66" t="s">
        <v>191</v>
      </c>
      <c r="AG483" s="26" t="s">
        <v>979</v>
      </c>
      <c r="AH483" s="26" t="s">
        <v>202</v>
      </c>
      <c r="AJ483" s="16" t="s">
        <v>979</v>
      </c>
      <c r="AK483" s="16" t="s">
        <v>979</v>
      </c>
      <c r="AL483" s="16" t="s">
        <v>979</v>
      </c>
      <c r="AM483" s="16" t="s">
        <v>979</v>
      </c>
      <c r="AN483" s="66" t="s">
        <v>979</v>
      </c>
      <c r="AO483" s="26" t="str">
        <f t="shared" si="142"/>
        <v>WRRS</v>
      </c>
      <c r="AP483" s="26" t="str">
        <f t="shared" si="143"/>
        <v>WRRS</v>
      </c>
      <c r="AQ483" s="26" t="str">
        <f t="shared" si="144"/>
        <v>NFI KITS</v>
      </c>
      <c r="AR483" s="26" t="str">
        <f t="shared" si="145"/>
        <v>SHF</v>
      </c>
      <c r="AS483" s="64" t="str">
        <f>_xlfn.IFNA(VLOOKUP(TRIM(AF483),Lookups!$R$1:$S$14,2,0),"N/A")</f>
        <v>Flood</v>
      </c>
      <c r="AT483" s="29" t="str">
        <f t="shared" si="146"/>
        <v>Completed</v>
      </c>
      <c r="AU483" s="65" t="str">
        <f>IF(TRIM(X483)="", "N/A",VLOOKUP(TRIM(X483),Lookups!$V$1:$W$8,2,0))</f>
        <v>NIDP</v>
      </c>
      <c r="AV483" s="26" t="str">
        <f t="shared" si="147"/>
        <v>Urban</v>
      </c>
      <c r="AW483" s="26" t="str">
        <f t="shared" si="148"/>
        <v>In-Kind</v>
      </c>
      <c r="AX483" s="55" t="str">
        <f>IF(TRIM(M483)="","N/A",VLOOKUP(TRIM(M483),Table2[#All],2,0))</f>
        <v>Bay</v>
      </c>
      <c r="AY483" s="55" t="str">
        <f>IF(TRIM(N483)="","N/A",VLOOKUP(TRIM(N483),Table4[#All],2,0))</f>
        <v>Baidoa</v>
      </c>
      <c r="AZ483" s="55" t="str">
        <f t="shared" si="149"/>
        <v>N/A</v>
      </c>
      <c r="BA483" s="32">
        <f t="shared" si="150"/>
        <v>43830</v>
      </c>
      <c r="BB483" s="32">
        <f t="shared" si="151"/>
        <v>43951</v>
      </c>
      <c r="BC483" s="31">
        <f t="shared" si="152"/>
        <v>2020</v>
      </c>
      <c r="BD483" s="33">
        <f t="shared" si="153"/>
        <v>44104</v>
      </c>
      <c r="BE483" s="30">
        <f t="shared" si="154"/>
        <v>1380</v>
      </c>
      <c r="BF483" s="30">
        <f t="shared" si="155"/>
        <v>200</v>
      </c>
      <c r="BG483" s="30">
        <f t="shared" si="156"/>
        <v>224</v>
      </c>
      <c r="BH483" s="30">
        <f t="shared" si="157"/>
        <v>205</v>
      </c>
      <c r="BI483" s="30">
        <f t="shared" si="158"/>
        <v>496</v>
      </c>
      <c r="BJ483" s="30">
        <f t="shared" si="159"/>
        <v>496</v>
      </c>
      <c r="BK483" s="30">
        <v>2200000</v>
      </c>
      <c r="BL483" s="30">
        <v>1400000</v>
      </c>
      <c r="BM483" s="30" t="str">
        <f t="shared" si="160"/>
        <v>Yes</v>
      </c>
      <c r="BN483" s="30" t="str">
        <f t="shared" si="161"/>
        <v>Unk</v>
      </c>
      <c r="BO483" s="30">
        <v>2020</v>
      </c>
      <c r="BP483" s="30">
        <v>480</v>
      </c>
      <c r="BQ483" s="30" t="str">
        <f>VLOOKUP(AQ483,Table3[#All],2,FALSE)</f>
        <v>NFI</v>
      </c>
    </row>
    <row r="484" spans="1:69" ht="28.5" customHeight="1" x14ac:dyDescent="0.25">
      <c r="A484" s="66" t="s">
        <v>168</v>
      </c>
      <c r="B484" s="66" t="s">
        <v>739</v>
      </c>
      <c r="C484" s="66" t="s">
        <v>739</v>
      </c>
      <c r="D484" s="66" t="s">
        <v>199</v>
      </c>
      <c r="E484" s="66" t="s">
        <v>804</v>
      </c>
      <c r="F484" s="66" t="s">
        <v>219</v>
      </c>
      <c r="G484" s="66" t="s">
        <v>174</v>
      </c>
      <c r="H484" s="66" t="s">
        <v>979</v>
      </c>
      <c r="I484" s="66" t="s">
        <v>979</v>
      </c>
      <c r="J484" s="66"/>
      <c r="K484" s="66" t="s">
        <v>979</v>
      </c>
      <c r="L484" s="66" t="s">
        <v>979</v>
      </c>
      <c r="M484" s="66" t="s">
        <v>82</v>
      </c>
      <c r="N484" s="66" t="s">
        <v>83</v>
      </c>
      <c r="O484" s="66" t="s">
        <v>805</v>
      </c>
      <c r="P484" s="66"/>
      <c r="Q484" s="66" t="s">
        <v>176</v>
      </c>
      <c r="R484" s="66" t="s">
        <v>166</v>
      </c>
      <c r="S484" s="66" t="s">
        <v>341</v>
      </c>
      <c r="T484" s="32">
        <v>43800</v>
      </c>
      <c r="U484" s="21">
        <v>43951</v>
      </c>
      <c r="V484" s="66">
        <v>3.209721</v>
      </c>
      <c r="W484" s="66">
        <v>43.199331000000001</v>
      </c>
      <c r="X484" s="66" t="s">
        <v>186</v>
      </c>
      <c r="Y484" s="1">
        <v>1011</v>
      </c>
      <c r="Z484" s="1">
        <v>1011</v>
      </c>
      <c r="AA484" s="66">
        <v>156</v>
      </c>
      <c r="AB484" s="66">
        <v>150</v>
      </c>
      <c r="AC484" s="66">
        <v>164</v>
      </c>
      <c r="AD484" s="66">
        <v>334</v>
      </c>
      <c r="AE484" s="66">
        <v>363</v>
      </c>
      <c r="AF484" s="66" t="s">
        <v>191</v>
      </c>
      <c r="AG484" s="26" t="s">
        <v>979</v>
      </c>
      <c r="AH484" s="26" t="s">
        <v>202</v>
      </c>
      <c r="AJ484" s="16" t="s">
        <v>979</v>
      </c>
      <c r="AK484" s="16" t="s">
        <v>979</v>
      </c>
      <c r="AL484" s="16" t="s">
        <v>979</v>
      </c>
      <c r="AM484" s="16" t="s">
        <v>979</v>
      </c>
      <c r="AN484" s="66" t="s">
        <v>979</v>
      </c>
      <c r="AO484" s="26" t="str">
        <f t="shared" si="142"/>
        <v>WRRS</v>
      </c>
      <c r="AP484" s="26" t="str">
        <f t="shared" si="143"/>
        <v>WRRS</v>
      </c>
      <c r="AQ484" s="26" t="str">
        <f t="shared" si="144"/>
        <v>NFI KITS</v>
      </c>
      <c r="AR484" s="26" t="str">
        <f t="shared" si="145"/>
        <v>SHF</v>
      </c>
      <c r="AS484" s="64" t="str">
        <f>_xlfn.IFNA(VLOOKUP(TRIM(AF484),Lookups!$R$1:$S$14,2,0),"N/A")</f>
        <v>Flood</v>
      </c>
      <c r="AT484" s="29" t="str">
        <f t="shared" si="146"/>
        <v>Completed</v>
      </c>
      <c r="AU484" s="65" t="str">
        <f>IF(TRIM(X484)="", "N/A",VLOOKUP(TRIM(X484),Lookups!$V$1:$W$8,2,0))</f>
        <v>NIDP</v>
      </c>
      <c r="AV484" s="26" t="str">
        <f t="shared" si="147"/>
        <v>Urban</v>
      </c>
      <c r="AW484" s="26" t="str">
        <f t="shared" si="148"/>
        <v>In-Kind</v>
      </c>
      <c r="AX484" s="55" t="str">
        <f>IF(TRIM(M484)="","N/A",VLOOKUP(TRIM(M484),Table2[#All],2,0))</f>
        <v>Bay</v>
      </c>
      <c r="AY484" s="55" t="str">
        <f>IF(TRIM(N484)="","N/A",VLOOKUP(TRIM(N484),Table4[#All],2,0))</f>
        <v>Baidoa</v>
      </c>
      <c r="AZ484" s="55" t="str">
        <f t="shared" si="149"/>
        <v>N/A</v>
      </c>
      <c r="BA484" s="32">
        <f t="shared" si="150"/>
        <v>43830</v>
      </c>
      <c r="BB484" s="32">
        <f t="shared" si="151"/>
        <v>43951</v>
      </c>
      <c r="BC484" s="31">
        <f t="shared" si="152"/>
        <v>2020</v>
      </c>
      <c r="BD484" s="33">
        <f t="shared" si="153"/>
        <v>44104</v>
      </c>
      <c r="BE484" s="30">
        <f t="shared" si="154"/>
        <v>1011</v>
      </c>
      <c r="BF484" s="30">
        <f t="shared" si="155"/>
        <v>156</v>
      </c>
      <c r="BG484" s="30">
        <f t="shared" si="156"/>
        <v>164</v>
      </c>
      <c r="BH484" s="30">
        <f t="shared" si="157"/>
        <v>150</v>
      </c>
      <c r="BI484" s="30">
        <f t="shared" si="158"/>
        <v>363</v>
      </c>
      <c r="BJ484" s="30">
        <f t="shared" si="159"/>
        <v>363</v>
      </c>
      <c r="BK484" s="30">
        <v>2200000</v>
      </c>
      <c r="BL484" s="30">
        <v>1400000</v>
      </c>
      <c r="BM484" s="30" t="str">
        <f t="shared" si="160"/>
        <v>Yes</v>
      </c>
      <c r="BN484" s="30" t="str">
        <f t="shared" si="161"/>
        <v>Unk</v>
      </c>
      <c r="BO484" s="30">
        <v>2020</v>
      </c>
      <c r="BP484" s="30">
        <v>481</v>
      </c>
      <c r="BQ484" s="30" t="str">
        <f>VLOOKUP(AQ484,Table3[#All],2,FALSE)</f>
        <v>NFI</v>
      </c>
    </row>
    <row r="485" spans="1:69" ht="28.5" customHeight="1" x14ac:dyDescent="0.25">
      <c r="A485" s="66" t="s">
        <v>168</v>
      </c>
      <c r="B485" s="66" t="s">
        <v>739</v>
      </c>
      <c r="C485" s="66" t="s">
        <v>739</v>
      </c>
      <c r="D485" s="66" t="s">
        <v>199</v>
      </c>
      <c r="E485" s="66" t="s">
        <v>804</v>
      </c>
      <c r="F485" s="66" t="s">
        <v>219</v>
      </c>
      <c r="G485" s="66" t="s">
        <v>174</v>
      </c>
      <c r="H485" s="66" t="s">
        <v>979</v>
      </c>
      <c r="I485" s="66" t="s">
        <v>979</v>
      </c>
      <c r="J485" s="66"/>
      <c r="K485" s="66" t="s">
        <v>979</v>
      </c>
      <c r="L485" s="66" t="s">
        <v>979</v>
      </c>
      <c r="M485" s="66" t="s">
        <v>82</v>
      </c>
      <c r="N485" s="66" t="s">
        <v>83</v>
      </c>
      <c r="O485" s="66" t="s">
        <v>807</v>
      </c>
      <c r="P485" s="66"/>
      <c r="Q485" s="66" t="s">
        <v>176</v>
      </c>
      <c r="R485" s="66" t="s">
        <v>166</v>
      </c>
      <c r="S485" s="66" t="s">
        <v>341</v>
      </c>
      <c r="T485" s="32">
        <v>43800</v>
      </c>
      <c r="U485" s="21">
        <v>43951</v>
      </c>
      <c r="V485" s="66">
        <v>3.2070609999999999</v>
      </c>
      <c r="W485" s="66">
        <v>43.200851</v>
      </c>
      <c r="X485" s="66" t="s">
        <v>186</v>
      </c>
      <c r="Y485" s="1">
        <v>1356</v>
      </c>
      <c r="Z485" s="1">
        <v>1356</v>
      </c>
      <c r="AA485" s="66">
        <v>195</v>
      </c>
      <c r="AB485" s="66">
        <v>202</v>
      </c>
      <c r="AC485" s="66">
        <v>220</v>
      </c>
      <c r="AD485" s="66">
        <v>447</v>
      </c>
      <c r="AE485" s="66">
        <v>487</v>
      </c>
      <c r="AF485" s="66" t="s">
        <v>191</v>
      </c>
      <c r="AG485" s="26" t="s">
        <v>979</v>
      </c>
      <c r="AH485" s="26" t="s">
        <v>202</v>
      </c>
      <c r="AJ485" s="16" t="s">
        <v>979</v>
      </c>
      <c r="AK485" s="16" t="s">
        <v>979</v>
      </c>
      <c r="AL485" s="16" t="s">
        <v>979</v>
      </c>
      <c r="AM485" s="16" t="s">
        <v>979</v>
      </c>
      <c r="AN485" s="66" t="s">
        <v>979</v>
      </c>
      <c r="AO485" s="26" t="str">
        <f t="shared" si="142"/>
        <v>WRRS</v>
      </c>
      <c r="AP485" s="26" t="str">
        <f t="shared" si="143"/>
        <v>WRRS</v>
      </c>
      <c r="AQ485" s="26" t="str">
        <f t="shared" si="144"/>
        <v>NFI KITS</v>
      </c>
      <c r="AR485" s="26" t="str">
        <f t="shared" si="145"/>
        <v>SHF</v>
      </c>
      <c r="AS485" s="64" t="str">
        <f>_xlfn.IFNA(VLOOKUP(TRIM(AF485),Lookups!$R$1:$S$14,2,0),"N/A")</f>
        <v>Flood</v>
      </c>
      <c r="AT485" s="29" t="str">
        <f t="shared" si="146"/>
        <v>Completed</v>
      </c>
      <c r="AU485" s="65" t="str">
        <f>IF(TRIM(X485)="", "N/A",VLOOKUP(TRIM(X485),Lookups!$V$1:$W$8,2,0))</f>
        <v>NIDP</v>
      </c>
      <c r="AV485" s="26" t="str">
        <f t="shared" si="147"/>
        <v>Urban</v>
      </c>
      <c r="AW485" s="26" t="str">
        <f t="shared" si="148"/>
        <v>In-Kind</v>
      </c>
      <c r="AX485" s="55" t="str">
        <f>IF(TRIM(M485)="","N/A",VLOOKUP(TRIM(M485),Table2[#All],2,0))</f>
        <v>Bay</v>
      </c>
      <c r="AY485" s="55" t="str">
        <f>IF(TRIM(N485)="","N/A",VLOOKUP(TRIM(N485),Table4[#All],2,0))</f>
        <v>Baidoa</v>
      </c>
      <c r="AZ485" s="55" t="str">
        <f t="shared" si="149"/>
        <v>N/A</v>
      </c>
      <c r="BA485" s="32">
        <f t="shared" si="150"/>
        <v>43830</v>
      </c>
      <c r="BB485" s="32">
        <f t="shared" si="151"/>
        <v>43951</v>
      </c>
      <c r="BC485" s="31">
        <f t="shared" si="152"/>
        <v>2020</v>
      </c>
      <c r="BD485" s="33">
        <f t="shared" si="153"/>
        <v>44104</v>
      </c>
      <c r="BE485" s="30">
        <f t="shared" si="154"/>
        <v>1356</v>
      </c>
      <c r="BF485" s="30">
        <f t="shared" si="155"/>
        <v>195</v>
      </c>
      <c r="BG485" s="30">
        <f t="shared" si="156"/>
        <v>220</v>
      </c>
      <c r="BH485" s="30">
        <f t="shared" si="157"/>
        <v>202</v>
      </c>
      <c r="BI485" s="30">
        <f t="shared" si="158"/>
        <v>487</v>
      </c>
      <c r="BJ485" s="30">
        <f t="shared" si="159"/>
        <v>487</v>
      </c>
      <c r="BK485" s="30">
        <v>2200000</v>
      </c>
      <c r="BL485" s="30">
        <v>1400000</v>
      </c>
      <c r="BM485" s="30" t="str">
        <f t="shared" si="160"/>
        <v>Yes</v>
      </c>
      <c r="BN485" s="30" t="str">
        <f t="shared" si="161"/>
        <v>Unk</v>
      </c>
      <c r="BO485" s="30">
        <v>2020</v>
      </c>
      <c r="BP485" s="30">
        <v>482</v>
      </c>
      <c r="BQ485" s="30" t="str">
        <f>VLOOKUP(AQ485,Table3[#All],2,FALSE)</f>
        <v>NFI</v>
      </c>
    </row>
    <row r="486" spans="1:69" ht="28.5" customHeight="1" x14ac:dyDescent="0.25">
      <c r="A486" s="66" t="s">
        <v>168</v>
      </c>
      <c r="B486" s="66" t="s">
        <v>739</v>
      </c>
      <c r="C486" s="66" t="s">
        <v>739</v>
      </c>
      <c r="D486" s="66" t="s">
        <v>199</v>
      </c>
      <c r="E486" s="66" t="s">
        <v>804</v>
      </c>
      <c r="F486" s="66" t="s">
        <v>219</v>
      </c>
      <c r="G486" s="66" t="s">
        <v>174</v>
      </c>
      <c r="H486" s="66" t="s">
        <v>979</v>
      </c>
      <c r="I486" s="66" t="s">
        <v>979</v>
      </c>
      <c r="J486" s="66"/>
      <c r="K486" s="66" t="s">
        <v>979</v>
      </c>
      <c r="L486" s="66" t="s">
        <v>979</v>
      </c>
      <c r="M486" s="66" t="s">
        <v>82</v>
      </c>
      <c r="N486" s="66" t="s">
        <v>83</v>
      </c>
      <c r="O486" s="66" t="s">
        <v>807</v>
      </c>
      <c r="P486" s="66"/>
      <c r="Q486" s="66" t="s">
        <v>176</v>
      </c>
      <c r="R486" s="66" t="s">
        <v>166</v>
      </c>
      <c r="S486" s="66" t="s">
        <v>341</v>
      </c>
      <c r="T486" s="32">
        <v>43800</v>
      </c>
      <c r="U486" s="21">
        <v>43951</v>
      </c>
      <c r="V486" s="66">
        <v>3.2070609999999999</v>
      </c>
      <c r="W486" s="66">
        <v>43.200851</v>
      </c>
      <c r="X486" s="66" t="s">
        <v>186</v>
      </c>
      <c r="Y486" s="1">
        <v>690</v>
      </c>
      <c r="Z486" s="1">
        <v>690</v>
      </c>
      <c r="AA486" s="66">
        <v>100</v>
      </c>
      <c r="AB486" s="66">
        <v>103</v>
      </c>
      <c r="AC486" s="66">
        <v>112</v>
      </c>
      <c r="AD486" s="66">
        <v>228</v>
      </c>
      <c r="AE486" s="66">
        <v>248</v>
      </c>
      <c r="AF486" s="66" t="s">
        <v>191</v>
      </c>
      <c r="AG486" s="26" t="s">
        <v>979</v>
      </c>
      <c r="AH486" s="26" t="s">
        <v>202</v>
      </c>
      <c r="AJ486" s="16" t="s">
        <v>979</v>
      </c>
      <c r="AK486" s="16" t="s">
        <v>979</v>
      </c>
      <c r="AL486" s="16" t="s">
        <v>979</v>
      </c>
      <c r="AM486" s="16" t="s">
        <v>979</v>
      </c>
      <c r="AN486" s="66" t="s">
        <v>979</v>
      </c>
      <c r="AO486" s="26" t="str">
        <f t="shared" si="142"/>
        <v>WRRS</v>
      </c>
      <c r="AP486" s="26" t="str">
        <f t="shared" si="143"/>
        <v>WRRS</v>
      </c>
      <c r="AQ486" s="26" t="str">
        <f t="shared" si="144"/>
        <v>NFI KITS</v>
      </c>
      <c r="AR486" s="26" t="str">
        <f t="shared" si="145"/>
        <v>SHF</v>
      </c>
      <c r="AS486" s="64" t="str">
        <f>_xlfn.IFNA(VLOOKUP(TRIM(AF486),Lookups!$R$1:$S$14,2,0),"N/A")</f>
        <v>Flood</v>
      </c>
      <c r="AT486" s="29" t="str">
        <f t="shared" si="146"/>
        <v>Completed</v>
      </c>
      <c r="AU486" s="65" t="str">
        <f>IF(TRIM(X486)="", "N/A",VLOOKUP(TRIM(X486),Lookups!$V$1:$W$8,2,0))</f>
        <v>NIDP</v>
      </c>
      <c r="AV486" s="26" t="str">
        <f t="shared" si="147"/>
        <v>Urban</v>
      </c>
      <c r="AW486" s="26" t="str">
        <f t="shared" si="148"/>
        <v>In-Kind</v>
      </c>
      <c r="AX486" s="55" t="str">
        <f>IF(TRIM(M486)="","N/A",VLOOKUP(TRIM(M486),Table2[#All],2,0))</f>
        <v>Bay</v>
      </c>
      <c r="AY486" s="55" t="str">
        <f>IF(TRIM(N486)="","N/A",VLOOKUP(TRIM(N486),Table4[#All],2,0))</f>
        <v>Baidoa</v>
      </c>
      <c r="AZ486" s="55" t="str">
        <f t="shared" si="149"/>
        <v>N/A</v>
      </c>
      <c r="BA486" s="32">
        <f t="shared" si="150"/>
        <v>43830</v>
      </c>
      <c r="BB486" s="32">
        <f t="shared" si="151"/>
        <v>43951</v>
      </c>
      <c r="BC486" s="31">
        <f t="shared" si="152"/>
        <v>2020</v>
      </c>
      <c r="BD486" s="33">
        <f t="shared" si="153"/>
        <v>44104</v>
      </c>
      <c r="BE486" s="30">
        <f t="shared" si="154"/>
        <v>690</v>
      </c>
      <c r="BF486" s="30">
        <f t="shared" si="155"/>
        <v>100</v>
      </c>
      <c r="BG486" s="30">
        <f t="shared" si="156"/>
        <v>112</v>
      </c>
      <c r="BH486" s="30">
        <f t="shared" si="157"/>
        <v>103</v>
      </c>
      <c r="BI486" s="30">
        <f t="shared" si="158"/>
        <v>248</v>
      </c>
      <c r="BJ486" s="30">
        <f t="shared" si="159"/>
        <v>248</v>
      </c>
      <c r="BK486" s="30">
        <v>2200000</v>
      </c>
      <c r="BL486" s="30">
        <v>1400000</v>
      </c>
      <c r="BM486" s="30" t="str">
        <f t="shared" si="160"/>
        <v>Yes</v>
      </c>
      <c r="BN486" s="30" t="str">
        <f t="shared" si="161"/>
        <v>Unk</v>
      </c>
      <c r="BO486" s="30">
        <v>2020</v>
      </c>
      <c r="BP486" s="30">
        <v>483</v>
      </c>
      <c r="BQ486" s="30" t="str">
        <f>VLOOKUP(AQ486,Table3[#All],2,FALSE)</f>
        <v>NFI</v>
      </c>
    </row>
    <row r="487" spans="1:69" ht="28.5" customHeight="1" x14ac:dyDescent="0.25">
      <c r="A487" s="66" t="s">
        <v>168</v>
      </c>
      <c r="B487" s="66" t="s">
        <v>739</v>
      </c>
      <c r="C487" s="66" t="s">
        <v>739</v>
      </c>
      <c r="D487" s="66" t="s">
        <v>199</v>
      </c>
      <c r="E487" s="66" t="s">
        <v>777</v>
      </c>
      <c r="F487" s="66" t="s">
        <v>219</v>
      </c>
      <c r="G487" s="66" t="s">
        <v>174</v>
      </c>
      <c r="H487" s="66" t="s">
        <v>979</v>
      </c>
      <c r="I487" s="66" t="s">
        <v>979</v>
      </c>
      <c r="J487" s="66"/>
      <c r="K487" s="66" t="s">
        <v>979</v>
      </c>
      <c r="L487" s="66" t="s">
        <v>979</v>
      </c>
      <c r="M487" s="66" t="s">
        <v>82</v>
      </c>
      <c r="N487" s="66" t="s">
        <v>83</v>
      </c>
      <c r="O487" s="66" t="s">
        <v>690</v>
      </c>
      <c r="P487" s="66"/>
      <c r="Q487" s="66" t="s">
        <v>780</v>
      </c>
      <c r="R487" s="66" t="s">
        <v>166</v>
      </c>
      <c r="S487" s="66" t="s">
        <v>341</v>
      </c>
      <c r="T487" s="32">
        <v>43800</v>
      </c>
      <c r="U487" s="21">
        <v>43951</v>
      </c>
      <c r="V487" s="66">
        <v>3.2143670000000002</v>
      </c>
      <c r="W487" s="66">
        <v>43.198048</v>
      </c>
      <c r="X487" s="66" t="s">
        <v>186</v>
      </c>
      <c r="Y487" s="1">
        <v>850</v>
      </c>
      <c r="Z487" s="1">
        <v>850</v>
      </c>
      <c r="AA487" s="66">
        <v>125</v>
      </c>
      <c r="AB487" s="66">
        <v>126</v>
      </c>
      <c r="AC487" s="66">
        <v>138</v>
      </c>
      <c r="AD487" s="66">
        <v>280</v>
      </c>
      <c r="AE487" s="66">
        <v>305</v>
      </c>
      <c r="AF487" s="66" t="s">
        <v>191</v>
      </c>
      <c r="AG487" s="26" t="s">
        <v>979</v>
      </c>
      <c r="AH487" s="26" t="s">
        <v>202</v>
      </c>
      <c r="AI487" s="26" t="s">
        <v>201</v>
      </c>
      <c r="AJ487" s="16" t="s">
        <v>979</v>
      </c>
      <c r="AK487" s="16" t="s">
        <v>979</v>
      </c>
      <c r="AL487" s="16" t="s">
        <v>979</v>
      </c>
      <c r="AM487" s="16" t="s">
        <v>979</v>
      </c>
      <c r="AN487" s="66" t="s">
        <v>979</v>
      </c>
      <c r="AO487" s="26" t="str">
        <f t="shared" si="142"/>
        <v>WRRS</v>
      </c>
      <c r="AP487" s="26" t="str">
        <f t="shared" si="143"/>
        <v>WRRS</v>
      </c>
      <c r="AQ487" s="26" t="str">
        <f t="shared" si="144"/>
        <v>NFI KITS</v>
      </c>
      <c r="AR487" s="26" t="str">
        <f t="shared" si="145"/>
        <v>SHF</v>
      </c>
      <c r="AS487" s="64" t="str">
        <f>_xlfn.IFNA(VLOOKUP(TRIM(AF487),Lookups!$R$1:$S$14,2,0),"N/A")</f>
        <v>Flood</v>
      </c>
      <c r="AT487" s="29" t="str">
        <f t="shared" si="146"/>
        <v>Completed</v>
      </c>
      <c r="AU487" s="65" t="str">
        <f>IF(TRIM(X487)="", "N/A",VLOOKUP(TRIM(X487),Lookups!$V$1:$W$8,2,0))</f>
        <v>NIDP</v>
      </c>
      <c r="AV487" s="26" t="str">
        <f t="shared" si="147"/>
        <v>rural</v>
      </c>
      <c r="AW487" s="26" t="str">
        <f t="shared" si="148"/>
        <v>In-Kind</v>
      </c>
      <c r="AX487" s="55" t="str">
        <f>IF(TRIM(M487)="","N/A",VLOOKUP(TRIM(M487),Table2[#All],2,0))</f>
        <v>Bay</v>
      </c>
      <c r="AY487" s="55" t="str">
        <f>IF(TRIM(N487)="","N/A",VLOOKUP(TRIM(N487),Table4[#All],2,0))</f>
        <v>Baidoa</v>
      </c>
      <c r="AZ487" s="55" t="str">
        <f t="shared" si="149"/>
        <v>N/A</v>
      </c>
      <c r="BA487" s="32">
        <f t="shared" si="150"/>
        <v>43830</v>
      </c>
      <c r="BB487" s="32">
        <f t="shared" si="151"/>
        <v>43951</v>
      </c>
      <c r="BC487" s="31">
        <f t="shared" si="152"/>
        <v>2020</v>
      </c>
      <c r="BD487" s="33">
        <f t="shared" si="153"/>
        <v>44104</v>
      </c>
      <c r="BE487" s="30">
        <f t="shared" si="154"/>
        <v>850</v>
      </c>
      <c r="BF487" s="30">
        <f t="shared" si="155"/>
        <v>125</v>
      </c>
      <c r="BG487" s="30">
        <f t="shared" si="156"/>
        <v>138</v>
      </c>
      <c r="BH487" s="30">
        <f t="shared" si="157"/>
        <v>126</v>
      </c>
      <c r="BI487" s="30">
        <f t="shared" si="158"/>
        <v>305</v>
      </c>
      <c r="BJ487" s="30">
        <f t="shared" si="159"/>
        <v>305</v>
      </c>
      <c r="BK487" s="30">
        <v>2200000</v>
      </c>
      <c r="BL487" s="30">
        <v>1400000</v>
      </c>
      <c r="BM487" s="30" t="str">
        <f t="shared" si="160"/>
        <v>Yes</v>
      </c>
      <c r="BN487" s="30" t="str">
        <f t="shared" si="161"/>
        <v>No</v>
      </c>
      <c r="BO487" s="30">
        <v>2020</v>
      </c>
      <c r="BP487" s="30">
        <v>484</v>
      </c>
      <c r="BQ487" s="30" t="str">
        <f>VLOOKUP(AQ487,Table3[#All],2,FALSE)</f>
        <v>NFI</v>
      </c>
    </row>
    <row r="488" spans="1:69" ht="28.5" customHeight="1" x14ac:dyDescent="0.25">
      <c r="A488" s="66" t="s">
        <v>168</v>
      </c>
      <c r="B488" s="66" t="s">
        <v>739</v>
      </c>
      <c r="C488" s="66" t="s">
        <v>739</v>
      </c>
      <c r="D488" s="66" t="s">
        <v>199</v>
      </c>
      <c r="E488" s="66" t="s">
        <v>804</v>
      </c>
      <c r="F488" s="66" t="s">
        <v>219</v>
      </c>
      <c r="G488" s="66" t="s">
        <v>174</v>
      </c>
      <c r="H488" s="66" t="s">
        <v>979</v>
      </c>
      <c r="I488" s="66" t="s">
        <v>979</v>
      </c>
      <c r="J488" s="66"/>
      <c r="K488" s="66" t="s">
        <v>979</v>
      </c>
      <c r="L488" s="66" t="s">
        <v>979</v>
      </c>
      <c r="M488" s="66" t="s">
        <v>82</v>
      </c>
      <c r="N488" s="66" t="s">
        <v>83</v>
      </c>
      <c r="O488" s="66" t="s">
        <v>803</v>
      </c>
      <c r="P488" s="66"/>
      <c r="Q488" s="66" t="s">
        <v>176</v>
      </c>
      <c r="R488" s="66" t="s">
        <v>166</v>
      </c>
      <c r="S488" s="66" t="s">
        <v>341</v>
      </c>
      <c r="T488" s="32">
        <v>43800</v>
      </c>
      <c r="U488" s="21">
        <v>43951</v>
      </c>
      <c r="V488" s="66">
        <v>3.2091910000000001</v>
      </c>
      <c r="W488" s="66">
        <v>43.197890999999998</v>
      </c>
      <c r="X488" s="66" t="s">
        <v>186</v>
      </c>
      <c r="Y488" s="1">
        <v>807</v>
      </c>
      <c r="Z488" s="1">
        <v>807</v>
      </c>
      <c r="AA488" s="66">
        <v>115</v>
      </c>
      <c r="AB488" s="66">
        <v>120</v>
      </c>
      <c r="AC488" s="66">
        <v>131</v>
      </c>
      <c r="AD488" s="66">
        <v>266</v>
      </c>
      <c r="AE488" s="66">
        <v>290</v>
      </c>
      <c r="AF488" s="66" t="s">
        <v>191</v>
      </c>
      <c r="AG488" s="26" t="s">
        <v>979</v>
      </c>
      <c r="AH488" s="26" t="s">
        <v>202</v>
      </c>
      <c r="AJ488" s="16" t="s">
        <v>979</v>
      </c>
      <c r="AK488" s="16" t="s">
        <v>979</v>
      </c>
      <c r="AL488" s="16" t="s">
        <v>979</v>
      </c>
      <c r="AM488" s="16" t="s">
        <v>979</v>
      </c>
      <c r="AN488" s="66" t="s">
        <v>979</v>
      </c>
      <c r="AO488" s="26" t="str">
        <f t="shared" si="142"/>
        <v>WRRS</v>
      </c>
      <c r="AP488" s="26" t="str">
        <f t="shared" si="143"/>
        <v>WRRS</v>
      </c>
      <c r="AQ488" s="26" t="str">
        <f t="shared" si="144"/>
        <v>NFI KITS</v>
      </c>
      <c r="AR488" s="26" t="str">
        <f t="shared" si="145"/>
        <v>SHF</v>
      </c>
      <c r="AS488" s="64" t="str">
        <f>_xlfn.IFNA(VLOOKUP(TRIM(AF488),Lookups!$R$1:$S$14,2,0),"N/A")</f>
        <v>Flood</v>
      </c>
      <c r="AT488" s="29" t="str">
        <f t="shared" si="146"/>
        <v>Completed</v>
      </c>
      <c r="AU488" s="65" t="str">
        <f>IF(TRIM(X488)="", "N/A",VLOOKUP(TRIM(X488),Lookups!$V$1:$W$8,2,0))</f>
        <v>NIDP</v>
      </c>
      <c r="AV488" s="26" t="str">
        <f t="shared" si="147"/>
        <v>Urban</v>
      </c>
      <c r="AW488" s="26" t="str">
        <f t="shared" si="148"/>
        <v>In-Kind</v>
      </c>
      <c r="AX488" s="55" t="str">
        <f>IF(TRIM(M488)="","N/A",VLOOKUP(TRIM(M488),Table2[#All],2,0))</f>
        <v>Bay</v>
      </c>
      <c r="AY488" s="55" t="str">
        <f>IF(TRIM(N488)="","N/A",VLOOKUP(TRIM(N488),Table4[#All],2,0))</f>
        <v>Baidoa</v>
      </c>
      <c r="AZ488" s="55" t="str">
        <f t="shared" si="149"/>
        <v>N/A</v>
      </c>
      <c r="BA488" s="32">
        <f t="shared" si="150"/>
        <v>43830</v>
      </c>
      <c r="BB488" s="32">
        <f t="shared" si="151"/>
        <v>43951</v>
      </c>
      <c r="BC488" s="31">
        <f t="shared" si="152"/>
        <v>2020</v>
      </c>
      <c r="BD488" s="33">
        <f t="shared" si="153"/>
        <v>44104</v>
      </c>
      <c r="BE488" s="30">
        <f t="shared" si="154"/>
        <v>807</v>
      </c>
      <c r="BF488" s="30">
        <f t="shared" si="155"/>
        <v>115</v>
      </c>
      <c r="BG488" s="30">
        <f t="shared" si="156"/>
        <v>131</v>
      </c>
      <c r="BH488" s="30">
        <f t="shared" si="157"/>
        <v>120</v>
      </c>
      <c r="BI488" s="30">
        <f t="shared" si="158"/>
        <v>290</v>
      </c>
      <c r="BJ488" s="30">
        <f t="shared" si="159"/>
        <v>290</v>
      </c>
      <c r="BK488" s="30">
        <v>2200000</v>
      </c>
      <c r="BL488" s="30">
        <v>1400000</v>
      </c>
      <c r="BM488" s="30" t="str">
        <f t="shared" si="160"/>
        <v>Yes</v>
      </c>
      <c r="BN488" s="30" t="str">
        <f t="shared" si="161"/>
        <v>Unk</v>
      </c>
      <c r="BO488" s="30">
        <v>2020</v>
      </c>
      <c r="BP488" s="30">
        <v>485</v>
      </c>
      <c r="BQ488" s="30" t="str">
        <f>VLOOKUP(AQ488,Table3[#All],2,FALSE)</f>
        <v>NFI</v>
      </c>
    </row>
    <row r="489" spans="1:69" ht="28.5" customHeight="1" x14ac:dyDescent="0.25">
      <c r="A489" s="66" t="s">
        <v>168</v>
      </c>
      <c r="B489" s="66" t="s">
        <v>204</v>
      </c>
      <c r="C489" s="66" t="s">
        <v>205</v>
      </c>
      <c r="D489" s="66" t="s">
        <v>199</v>
      </c>
      <c r="E489" s="66" t="s">
        <v>866</v>
      </c>
      <c r="F489" s="66" t="s">
        <v>207</v>
      </c>
      <c r="G489" s="66" t="s">
        <v>174</v>
      </c>
      <c r="H489" s="66" t="s">
        <v>979</v>
      </c>
      <c r="I489" s="66" t="s">
        <v>979</v>
      </c>
      <c r="J489" s="66"/>
      <c r="K489" s="66" t="s">
        <v>979</v>
      </c>
      <c r="L489" s="66" t="s">
        <v>979</v>
      </c>
      <c r="M489" s="66" t="s">
        <v>142</v>
      </c>
      <c r="N489" s="66" t="s">
        <v>152</v>
      </c>
      <c r="O489" s="66" t="s">
        <v>871</v>
      </c>
      <c r="P489" s="66"/>
      <c r="Q489" s="66" t="s">
        <v>114</v>
      </c>
      <c r="R489" s="66" t="s">
        <v>166</v>
      </c>
      <c r="S489" s="66" t="s">
        <v>681</v>
      </c>
      <c r="T489" s="32">
        <v>43999</v>
      </c>
      <c r="U489" s="21">
        <v>44000</v>
      </c>
      <c r="V489" s="66">
        <v>9.1073939999999993</v>
      </c>
      <c r="W489" s="66">
        <v>48.512647999999999</v>
      </c>
      <c r="X489" s="66" t="s">
        <v>859</v>
      </c>
      <c r="Y489" s="1">
        <v>3600</v>
      </c>
      <c r="Z489" s="1">
        <v>3600</v>
      </c>
      <c r="AA489" s="66">
        <v>600</v>
      </c>
      <c r="AB489" s="66">
        <v>621</v>
      </c>
      <c r="AC489" s="66">
        <v>693</v>
      </c>
      <c r="AD489" s="66">
        <v>1080</v>
      </c>
      <c r="AE489" s="66">
        <v>1206</v>
      </c>
      <c r="AF489" s="66" t="s">
        <v>196</v>
      </c>
      <c r="AG489" s="26" t="s">
        <v>873</v>
      </c>
      <c r="AH489" s="26" t="s">
        <v>201</v>
      </c>
      <c r="AI489" s="26" t="s">
        <v>201</v>
      </c>
      <c r="AJ489" s="16" t="s">
        <v>979</v>
      </c>
      <c r="AK489" s="16" t="s">
        <v>979</v>
      </c>
      <c r="AL489" s="16" t="s">
        <v>979</v>
      </c>
      <c r="AM489" s="16" t="s">
        <v>979</v>
      </c>
      <c r="AN489" s="66" t="s">
        <v>874</v>
      </c>
      <c r="AO489" s="26" t="str">
        <f t="shared" si="142"/>
        <v>UNHCR</v>
      </c>
      <c r="AP489" s="26" t="str">
        <f t="shared" si="143"/>
        <v>ARC</v>
      </c>
      <c r="AQ489" s="26" t="str">
        <f t="shared" si="144"/>
        <v>NFI KITS</v>
      </c>
      <c r="AR489" s="26" t="str">
        <f t="shared" si="145"/>
        <v>Unknown</v>
      </c>
      <c r="AS489" s="64" t="str">
        <f>_xlfn.IFNA(VLOOKUP(TRIM(AF489),Lookups!$R$1:$S$14,2,0),"N/A")</f>
        <v>Conflict/Insecurity</v>
      </c>
      <c r="AT489" s="29" t="str">
        <f t="shared" si="146"/>
        <v>Completed</v>
      </c>
      <c r="AU489" s="65" t="str">
        <f>IF(TRIM(X489)="", "N/A",VLOOKUP(TRIM(X489),Lookups!$V$1:$W$8,2,0))</f>
        <v>IRET</v>
      </c>
      <c r="AV489" s="26" t="str">
        <f t="shared" si="147"/>
        <v>Rural</v>
      </c>
      <c r="AW489" s="26" t="str">
        <f t="shared" si="148"/>
        <v>In-Kind</v>
      </c>
      <c r="AX489" s="55" t="str">
        <f>IF(TRIM(M489)="","N/A",VLOOKUP(TRIM(M489),Table2[#All],2,0))</f>
        <v>Sool</v>
      </c>
      <c r="AY489" s="55" t="str">
        <f>IF(TRIM(N489)="","N/A",VLOOKUP(TRIM(N489),Table4[#All],2,0))</f>
        <v>Taleex</v>
      </c>
      <c r="AZ489" s="55" t="str">
        <f t="shared" si="149"/>
        <v>N/A</v>
      </c>
      <c r="BA489" s="32">
        <f t="shared" si="150"/>
        <v>44012</v>
      </c>
      <c r="BB489" s="32">
        <f t="shared" si="151"/>
        <v>44012</v>
      </c>
      <c r="BC489" s="31">
        <f t="shared" si="152"/>
        <v>2020</v>
      </c>
      <c r="BD489" s="33">
        <f t="shared" si="153"/>
        <v>44104</v>
      </c>
      <c r="BE489" s="30">
        <f t="shared" si="154"/>
        <v>3600</v>
      </c>
      <c r="BF489" s="30">
        <f t="shared" si="155"/>
        <v>600</v>
      </c>
      <c r="BG489" s="30">
        <f t="shared" si="156"/>
        <v>693</v>
      </c>
      <c r="BH489" s="30">
        <f t="shared" si="157"/>
        <v>621</v>
      </c>
      <c r="BI489" s="30">
        <f t="shared" si="158"/>
        <v>1206</v>
      </c>
      <c r="BJ489" s="30">
        <f t="shared" si="159"/>
        <v>1206</v>
      </c>
      <c r="BK489" s="30">
        <v>2200000</v>
      </c>
      <c r="BL489" s="30">
        <v>1400000</v>
      </c>
      <c r="BM489" s="30" t="str">
        <f t="shared" si="160"/>
        <v>No</v>
      </c>
      <c r="BN489" s="30" t="str">
        <f t="shared" si="161"/>
        <v>No</v>
      </c>
      <c r="BO489" s="30">
        <v>2020</v>
      </c>
      <c r="BP489" s="30">
        <v>486</v>
      </c>
      <c r="BQ489" s="30" t="str">
        <f>VLOOKUP(AQ489,Table3[#All],2,FALSE)</f>
        <v>NFI</v>
      </c>
    </row>
    <row r="490" spans="1:69" ht="28.5" customHeight="1" x14ac:dyDescent="0.25">
      <c r="A490" s="66" t="s">
        <v>168</v>
      </c>
      <c r="B490" s="66" t="s">
        <v>204</v>
      </c>
      <c r="C490" s="66" t="s">
        <v>205</v>
      </c>
      <c r="D490" s="66" t="s">
        <v>199</v>
      </c>
      <c r="E490" s="66" t="s">
        <v>867</v>
      </c>
      <c r="F490" s="66" t="s">
        <v>207</v>
      </c>
      <c r="G490" s="66" t="s">
        <v>174</v>
      </c>
      <c r="H490" s="66" t="s">
        <v>979</v>
      </c>
      <c r="I490" s="66" t="s">
        <v>979</v>
      </c>
      <c r="J490" s="66"/>
      <c r="K490" s="66" t="s">
        <v>979</v>
      </c>
      <c r="L490" s="66" t="s">
        <v>979</v>
      </c>
      <c r="M490" s="66" t="s">
        <v>137</v>
      </c>
      <c r="N490" s="66" t="s">
        <v>138</v>
      </c>
      <c r="O490" s="66" t="s">
        <v>154</v>
      </c>
      <c r="P490" s="66"/>
      <c r="Q490" s="66" t="s">
        <v>114</v>
      </c>
      <c r="R490" s="66" t="s">
        <v>166</v>
      </c>
      <c r="S490" s="66" t="s">
        <v>681</v>
      </c>
      <c r="T490" s="32">
        <v>43999</v>
      </c>
      <c r="U490" s="21">
        <v>44000</v>
      </c>
      <c r="V490" s="66">
        <v>9.7968709999999994</v>
      </c>
      <c r="W490" s="66">
        <v>45.890067000000002</v>
      </c>
      <c r="X490" s="66" t="s">
        <v>187</v>
      </c>
      <c r="Y490" s="1">
        <v>3000</v>
      </c>
      <c r="Z490" s="1">
        <v>3000</v>
      </c>
      <c r="AA490" s="66">
        <v>500</v>
      </c>
      <c r="AB490" s="66">
        <v>495</v>
      </c>
      <c r="AC490" s="66">
        <v>611</v>
      </c>
      <c r="AD490" s="66">
        <v>848</v>
      </c>
      <c r="AE490" s="66">
        <v>1046</v>
      </c>
      <c r="AF490" s="66" t="s">
        <v>191</v>
      </c>
      <c r="AG490" s="26" t="s">
        <v>979</v>
      </c>
      <c r="AH490" s="26" t="s">
        <v>201</v>
      </c>
      <c r="AI490" s="26" t="s">
        <v>201</v>
      </c>
      <c r="AJ490" s="16" t="s">
        <v>979</v>
      </c>
      <c r="AK490" s="16" t="s">
        <v>979</v>
      </c>
      <c r="AL490" s="16" t="s">
        <v>979</v>
      </c>
      <c r="AM490" s="16" t="s">
        <v>979</v>
      </c>
      <c r="AN490" s="66" t="s">
        <v>874</v>
      </c>
      <c r="AO490" s="26" t="str">
        <f t="shared" si="142"/>
        <v>UNHCR</v>
      </c>
      <c r="AP490" s="26" t="str">
        <f t="shared" si="143"/>
        <v>ARC</v>
      </c>
      <c r="AQ490" s="26" t="str">
        <f t="shared" si="144"/>
        <v>NFI KITS</v>
      </c>
      <c r="AR490" s="26" t="str">
        <f t="shared" si="145"/>
        <v>Unknown</v>
      </c>
      <c r="AS490" s="64" t="str">
        <f>_xlfn.IFNA(VLOOKUP(TRIM(AF490),Lookups!$R$1:$S$14,2,0),"N/A")</f>
        <v>Flood</v>
      </c>
      <c r="AT490" s="29" t="str">
        <f t="shared" si="146"/>
        <v>Completed</v>
      </c>
      <c r="AU490" s="65" t="str">
        <f>IF(TRIM(X490)="", "N/A",VLOOKUP(TRIM(X490),Lookups!$V$1:$W$8,2,0))</f>
        <v>PIDP</v>
      </c>
      <c r="AV490" s="26" t="str">
        <f t="shared" si="147"/>
        <v>Rural</v>
      </c>
      <c r="AW490" s="26" t="str">
        <f t="shared" si="148"/>
        <v>In-Kind</v>
      </c>
      <c r="AX490" s="55" t="str">
        <f>IF(TRIM(M490)="","N/A",VLOOKUP(TRIM(M490),Table2[#All],2,0))</f>
        <v>Togdheer</v>
      </c>
      <c r="AY490" s="55" t="str">
        <f>IF(TRIM(N490)="","N/A",VLOOKUP(TRIM(N490),Table4[#All],2,0))</f>
        <v>Burco</v>
      </c>
      <c r="AZ490" s="55" t="str">
        <f t="shared" si="149"/>
        <v>N/A</v>
      </c>
      <c r="BA490" s="32">
        <f t="shared" si="150"/>
        <v>44012</v>
      </c>
      <c r="BB490" s="32">
        <f t="shared" si="151"/>
        <v>44012</v>
      </c>
      <c r="BC490" s="31">
        <f t="shared" si="152"/>
        <v>2020</v>
      </c>
      <c r="BD490" s="33">
        <f t="shared" si="153"/>
        <v>44104</v>
      </c>
      <c r="BE490" s="30">
        <f t="shared" si="154"/>
        <v>3000</v>
      </c>
      <c r="BF490" s="30">
        <f t="shared" si="155"/>
        <v>500</v>
      </c>
      <c r="BG490" s="30">
        <f t="shared" si="156"/>
        <v>611</v>
      </c>
      <c r="BH490" s="30">
        <f t="shared" si="157"/>
        <v>495</v>
      </c>
      <c r="BI490" s="30">
        <f t="shared" si="158"/>
        <v>1046</v>
      </c>
      <c r="BJ490" s="30">
        <f t="shared" si="159"/>
        <v>1046</v>
      </c>
      <c r="BK490" s="30">
        <v>2200000</v>
      </c>
      <c r="BL490" s="30">
        <v>1400000</v>
      </c>
      <c r="BM490" s="30" t="str">
        <f t="shared" si="160"/>
        <v>No</v>
      </c>
      <c r="BN490" s="30" t="str">
        <f t="shared" si="161"/>
        <v>No</v>
      </c>
      <c r="BO490" s="30">
        <v>2020</v>
      </c>
      <c r="BP490" s="30">
        <v>487</v>
      </c>
      <c r="BQ490" s="30" t="str">
        <f>VLOOKUP(AQ490,Table3[#All],2,FALSE)</f>
        <v>NFI</v>
      </c>
    </row>
    <row r="491" spans="1:69" ht="28.5" customHeight="1" x14ac:dyDescent="0.25">
      <c r="A491" s="66" t="s">
        <v>168</v>
      </c>
      <c r="B491" s="66" t="s">
        <v>204</v>
      </c>
      <c r="C491" s="66" t="s">
        <v>205</v>
      </c>
      <c r="D491" s="66" t="s">
        <v>199</v>
      </c>
      <c r="E491" s="66" t="s">
        <v>886</v>
      </c>
      <c r="F491" s="66" t="s">
        <v>207</v>
      </c>
      <c r="G491" s="66" t="s">
        <v>174</v>
      </c>
      <c r="H491" s="66" t="s">
        <v>979</v>
      </c>
      <c r="I491" s="66" t="s">
        <v>979</v>
      </c>
      <c r="J491" s="66"/>
      <c r="K491" s="66" t="s">
        <v>979</v>
      </c>
      <c r="L491" s="66" t="s">
        <v>979</v>
      </c>
      <c r="M491" s="66" t="s">
        <v>33</v>
      </c>
      <c r="N491" s="66" t="s">
        <v>140</v>
      </c>
      <c r="O491" s="66" t="s">
        <v>529</v>
      </c>
      <c r="P491" s="66"/>
      <c r="Q491" s="66" t="s">
        <v>114</v>
      </c>
      <c r="R491" s="66" t="s">
        <v>166</v>
      </c>
      <c r="S491" s="66" t="s">
        <v>211</v>
      </c>
      <c r="T491" s="32">
        <v>44041</v>
      </c>
      <c r="U491" s="21">
        <v>44041</v>
      </c>
      <c r="V491" s="66">
        <v>9.9276099999999996</v>
      </c>
      <c r="W491" s="66">
        <v>47.21537</v>
      </c>
      <c r="X491" s="66" t="s">
        <v>187</v>
      </c>
      <c r="Y491" s="1">
        <v>1800</v>
      </c>
      <c r="Z491" s="1">
        <v>1800</v>
      </c>
      <c r="AA491" s="66">
        <v>300</v>
      </c>
      <c r="AB491" s="66">
        <v>319</v>
      </c>
      <c r="AC491" s="66">
        <v>337</v>
      </c>
      <c r="AD491" s="66">
        <v>557</v>
      </c>
      <c r="AE491" s="66">
        <v>587</v>
      </c>
      <c r="AF491" s="66" t="s">
        <v>196</v>
      </c>
      <c r="AG491" s="26" t="s">
        <v>979</v>
      </c>
      <c r="AH491" s="26" t="s">
        <v>201</v>
      </c>
      <c r="AI491" s="26" t="s">
        <v>201</v>
      </c>
      <c r="AJ491" s="16" t="s">
        <v>979</v>
      </c>
      <c r="AK491" s="16" t="s">
        <v>979</v>
      </c>
      <c r="AL491" s="16" t="s">
        <v>979</v>
      </c>
      <c r="AM491" s="16" t="s">
        <v>979</v>
      </c>
      <c r="AN491" s="66" t="s">
        <v>874</v>
      </c>
      <c r="AO491" s="26" t="str">
        <f t="shared" si="142"/>
        <v>UNHCR</v>
      </c>
      <c r="AP491" s="26" t="str">
        <f t="shared" si="143"/>
        <v>ARC</v>
      </c>
      <c r="AQ491" s="26" t="str">
        <f t="shared" si="144"/>
        <v>NFI KITS</v>
      </c>
      <c r="AR491" s="26" t="str">
        <f t="shared" si="145"/>
        <v>Unknown</v>
      </c>
      <c r="AS491" s="64" t="str">
        <f>_xlfn.IFNA(VLOOKUP(TRIM(AF491),Lookups!$R$1:$S$14,2,0),"N/A")</f>
        <v>Conflict/Insecurity</v>
      </c>
      <c r="AT491" s="29" t="str">
        <f t="shared" si="146"/>
        <v>Completed</v>
      </c>
      <c r="AU491" s="65" t="str">
        <f>IF(TRIM(X491)="", "N/A",VLOOKUP(TRIM(X491),Lookups!$V$1:$W$8,2,0))</f>
        <v>PIDP</v>
      </c>
      <c r="AV491" s="26" t="str">
        <f t="shared" si="147"/>
        <v>Rural</v>
      </c>
      <c r="AW491" s="26" t="str">
        <f t="shared" si="148"/>
        <v>In-Kind</v>
      </c>
      <c r="AX491" s="55" t="str">
        <f>IF(TRIM(M491)="","N/A",VLOOKUP(TRIM(M491),Table2[#All],2,0))</f>
        <v>Sanaag</v>
      </c>
      <c r="AY491" s="55" t="str">
        <f>IF(TRIM(N491)="","N/A",VLOOKUP(TRIM(N491),Table4[#All],2,0))</f>
        <v>Ceel Afweyn</v>
      </c>
      <c r="AZ491" s="55" t="str">
        <f t="shared" si="149"/>
        <v>N/A</v>
      </c>
      <c r="BA491" s="32">
        <f t="shared" si="150"/>
        <v>44043</v>
      </c>
      <c r="BB491" s="32">
        <f t="shared" si="151"/>
        <v>44043</v>
      </c>
      <c r="BC491" s="31">
        <f t="shared" si="152"/>
        <v>2020</v>
      </c>
      <c r="BD491" s="33">
        <f t="shared" si="153"/>
        <v>44104</v>
      </c>
      <c r="BE491" s="30">
        <f t="shared" si="154"/>
        <v>1800</v>
      </c>
      <c r="BF491" s="30">
        <f t="shared" si="155"/>
        <v>300</v>
      </c>
      <c r="BG491" s="30">
        <f t="shared" si="156"/>
        <v>337</v>
      </c>
      <c r="BH491" s="30">
        <f t="shared" si="157"/>
        <v>319</v>
      </c>
      <c r="BI491" s="30">
        <f t="shared" si="158"/>
        <v>587</v>
      </c>
      <c r="BJ491" s="30">
        <f t="shared" si="159"/>
        <v>587</v>
      </c>
      <c r="BK491" s="30">
        <v>2200000</v>
      </c>
      <c r="BL491" s="30">
        <v>1400000</v>
      </c>
      <c r="BM491" s="30" t="str">
        <f t="shared" si="160"/>
        <v>No</v>
      </c>
      <c r="BN491" s="30" t="str">
        <f t="shared" si="161"/>
        <v>No</v>
      </c>
      <c r="BO491" s="30">
        <v>2020</v>
      </c>
      <c r="BP491" s="30">
        <v>488</v>
      </c>
      <c r="BQ491" s="30" t="str">
        <f>VLOOKUP(AQ491,Table3[#All],2,FALSE)</f>
        <v>NFI</v>
      </c>
    </row>
    <row r="492" spans="1:69" ht="28.5" customHeight="1" x14ac:dyDescent="0.25">
      <c r="A492" s="66" t="s">
        <v>168</v>
      </c>
      <c r="B492" s="66" t="s">
        <v>281</v>
      </c>
      <c r="C492" s="66" t="s">
        <v>281</v>
      </c>
      <c r="D492" s="66" t="s">
        <v>199</v>
      </c>
      <c r="E492" s="66" t="s">
        <v>868</v>
      </c>
      <c r="F492" s="66" t="s">
        <v>219</v>
      </c>
      <c r="G492" s="66" t="s">
        <v>174</v>
      </c>
      <c r="H492" s="66" t="s">
        <v>979</v>
      </c>
      <c r="I492" s="66" t="s">
        <v>979</v>
      </c>
      <c r="J492" s="66"/>
      <c r="K492" s="66" t="s">
        <v>979</v>
      </c>
      <c r="L492" s="66" t="s">
        <v>979</v>
      </c>
      <c r="M492" s="66" t="s">
        <v>88</v>
      </c>
      <c r="N492" s="66" t="s">
        <v>66</v>
      </c>
      <c r="O492" s="66" t="s">
        <v>61</v>
      </c>
      <c r="P492" s="66"/>
      <c r="Q492" s="66" t="s">
        <v>177</v>
      </c>
      <c r="R492" s="66" t="s">
        <v>166</v>
      </c>
      <c r="S492" s="66" t="s">
        <v>721</v>
      </c>
      <c r="T492" s="32">
        <v>43800</v>
      </c>
      <c r="U492" s="21">
        <v>43982</v>
      </c>
      <c r="V492" s="66">
        <v>4.7359840000000002</v>
      </c>
      <c r="W492" s="66">
        <v>45.204267999999999</v>
      </c>
      <c r="X492" s="66" t="s">
        <v>186</v>
      </c>
      <c r="Y492" s="1">
        <v>607</v>
      </c>
      <c r="Z492" s="1">
        <v>607</v>
      </c>
      <c r="AA492" s="66">
        <v>80</v>
      </c>
      <c r="AB492" s="66">
        <v>91</v>
      </c>
      <c r="AC492" s="66">
        <v>91</v>
      </c>
      <c r="AD492" s="66">
        <v>212</v>
      </c>
      <c r="AE492" s="66">
        <v>213</v>
      </c>
      <c r="AF492" s="66" t="s">
        <v>191</v>
      </c>
      <c r="AG492" s="26" t="s">
        <v>878</v>
      </c>
      <c r="AJ492" s="16" t="s">
        <v>979</v>
      </c>
      <c r="AK492" s="16" t="s">
        <v>876</v>
      </c>
      <c r="AL492" s="16" t="s">
        <v>979</v>
      </c>
      <c r="AM492" s="16" t="s">
        <v>979</v>
      </c>
      <c r="AN492" s="66" t="s">
        <v>979</v>
      </c>
      <c r="AO492" s="26" t="str">
        <f t="shared" ref="AO492:AO509" si="162">TRIM(IF(TRIM(B492)="","N/A",B492))</f>
        <v>DRC</v>
      </c>
      <c r="AP492" s="26" t="str">
        <f t="shared" ref="AP492:AP509" si="163">TRIM(IF(TRIM(C492)="","N/A",C492))</f>
        <v>DRC</v>
      </c>
      <c r="AQ492" s="26" t="str">
        <f t="shared" ref="AQ492:AQ509" si="164">TRIM(UPPER(IF(TRIM(D492)="","N/A",D492)))</f>
        <v>NFI KITS</v>
      </c>
      <c r="AR492" s="26" t="str">
        <f t="shared" ref="AR492:AR509" si="165">TRIM(IF(TRIM(F492)="","N/A",F492))</f>
        <v>SHF</v>
      </c>
      <c r="AS492" s="64" t="str">
        <f>_xlfn.IFNA(VLOOKUP(TRIM(AF492),Lookups!$R$1:$S$14,2,0),"N/A")</f>
        <v>Flood</v>
      </c>
      <c r="AT492" s="29" t="str">
        <f t="shared" ref="AT492:AT509" si="166">TRIM(IF(TRIM(R492)="","N/A",PROPER(R492)))</f>
        <v>Completed</v>
      </c>
      <c r="AU492" s="65" t="str">
        <f>IF(TRIM(X492)="", "N/A",VLOOKUP(TRIM(X492),Lookups!$V$1:$W$8,2,0))</f>
        <v>NIDP</v>
      </c>
      <c r="AV492" s="26" t="str">
        <f t="shared" ref="AV492:AV509" si="167">TRIM(IF(TRIM(Q492)="","N/A",Q492))</f>
        <v>Mixed</v>
      </c>
      <c r="AW492" s="26" t="str">
        <f t="shared" ref="AW492:AW509" si="168">TRIM(IF(TRIM(G492)="","N/A",PROPER(LEFT(TRIM(G492),10))))</f>
        <v>In-Kind</v>
      </c>
      <c r="AX492" s="55" t="str">
        <f>IF(TRIM(M492)="","N/A",VLOOKUP(TRIM(M492),Table2[#All],2,0))</f>
        <v>Hiraan</v>
      </c>
      <c r="AY492" s="55" t="str">
        <f>IF(TRIM(N492)="","N/A",VLOOKUP(TRIM(N492),Table4[#All],2,0))</f>
        <v>Belet Weyne</v>
      </c>
      <c r="AZ492" s="55" t="str">
        <f t="shared" ref="AZ492:AZ509" si="169">IF(TRIM(P492)="","N/A",TRIM(P492))</f>
        <v>N/A</v>
      </c>
      <c r="BA492" s="32">
        <f t="shared" ref="BA492:BA509" si="170">EOMONTH(T492,0)</f>
        <v>43830</v>
      </c>
      <c r="BB492" s="32">
        <f t="shared" ref="BB492:BB509" si="171">EOMONTH(U492,0)</f>
        <v>43982</v>
      </c>
      <c r="BC492" s="31">
        <f t="shared" ref="BC492:BC509" si="172">YEAR(BB492)</f>
        <v>2020</v>
      </c>
      <c r="BD492" s="33">
        <f t="shared" si="153"/>
        <v>44104</v>
      </c>
      <c r="BE492" s="30">
        <f t="shared" ref="BE492:BE509" si="173">Y492</f>
        <v>607</v>
      </c>
      <c r="BF492" s="30">
        <f t="shared" ref="BF492:BF509" si="174">AA492</f>
        <v>80</v>
      </c>
      <c r="BG492" s="30">
        <f t="shared" ref="BG492:BG509" si="175">AC492</f>
        <v>91</v>
      </c>
      <c r="BH492" s="30">
        <f t="shared" ref="BH492:BH509" si="176">AB492</f>
        <v>91</v>
      </c>
      <c r="BI492" s="30">
        <f t="shared" ref="BI492:BI509" si="177">AE492</f>
        <v>213</v>
      </c>
      <c r="BJ492" s="30">
        <f t="shared" ref="BJ492:BJ509" si="178">AE492</f>
        <v>213</v>
      </c>
      <c r="BK492" s="30">
        <v>2200000</v>
      </c>
      <c r="BL492" s="30">
        <v>1400000</v>
      </c>
      <c r="BM492" s="30" t="str">
        <f t="shared" ref="BM492:BM509" si="179">IF(ISBLANK(AH492),"Unk",AH492)</f>
        <v>Unk</v>
      </c>
      <c r="BN492" s="30" t="str">
        <f t="shared" ref="BN492:BN509" si="180">IF(ISBLANK(AI492),"Unk",AI492)</f>
        <v>Unk</v>
      </c>
      <c r="BO492" s="30">
        <v>2020</v>
      </c>
      <c r="BP492" s="30">
        <v>489</v>
      </c>
      <c r="BQ492" s="30" t="str">
        <f>VLOOKUP(AQ492,Table3[#All],2,FALSE)</f>
        <v>NFI</v>
      </c>
    </row>
    <row r="493" spans="1:69" ht="28.5" customHeight="1" x14ac:dyDescent="0.25">
      <c r="A493" s="66" t="s">
        <v>168</v>
      </c>
      <c r="B493" s="66" t="s">
        <v>281</v>
      </c>
      <c r="C493" s="66" t="s">
        <v>281</v>
      </c>
      <c r="D493" s="66" t="s">
        <v>199</v>
      </c>
      <c r="E493" s="66" t="s">
        <v>868</v>
      </c>
      <c r="F493" s="66" t="s">
        <v>219</v>
      </c>
      <c r="G493" s="66" t="s">
        <v>174</v>
      </c>
      <c r="H493" s="66" t="s">
        <v>979</v>
      </c>
      <c r="I493" s="66" t="s">
        <v>979</v>
      </c>
      <c r="J493" s="66"/>
      <c r="K493" s="66" t="s">
        <v>979</v>
      </c>
      <c r="L493" s="66" t="s">
        <v>979</v>
      </c>
      <c r="M493" s="66" t="s">
        <v>88</v>
      </c>
      <c r="N493" s="66" t="s">
        <v>66</v>
      </c>
      <c r="O493" s="66" t="s">
        <v>61</v>
      </c>
      <c r="P493" s="66"/>
      <c r="Q493" s="66" t="s">
        <v>177</v>
      </c>
      <c r="R493" s="66" t="s">
        <v>166</v>
      </c>
      <c r="S493" s="66" t="s">
        <v>721</v>
      </c>
      <c r="T493" s="32">
        <v>43800</v>
      </c>
      <c r="U493" s="21">
        <v>43982</v>
      </c>
      <c r="V493" s="66">
        <v>4.7359840000000002</v>
      </c>
      <c r="W493" s="66">
        <v>45.204267999999999</v>
      </c>
      <c r="X493" s="66" t="s">
        <v>186</v>
      </c>
      <c r="Y493" s="1">
        <v>606</v>
      </c>
      <c r="Z493" s="1">
        <v>606</v>
      </c>
      <c r="AA493" s="66">
        <v>80</v>
      </c>
      <c r="AB493" s="66">
        <v>90</v>
      </c>
      <c r="AC493" s="66">
        <v>91</v>
      </c>
      <c r="AD493" s="66">
        <v>212</v>
      </c>
      <c r="AE493" s="66">
        <v>213</v>
      </c>
      <c r="AF493" s="66" t="s">
        <v>191</v>
      </c>
      <c r="AG493" s="26" t="s">
        <v>878</v>
      </c>
      <c r="AJ493" s="16" t="s">
        <v>979</v>
      </c>
      <c r="AK493" s="16" t="s">
        <v>876</v>
      </c>
      <c r="AL493" s="16" t="s">
        <v>979</v>
      </c>
      <c r="AM493" s="16" t="s">
        <v>979</v>
      </c>
      <c r="AN493" s="66" t="s">
        <v>979</v>
      </c>
      <c r="AO493" s="26" t="str">
        <f t="shared" si="162"/>
        <v>DRC</v>
      </c>
      <c r="AP493" s="26" t="str">
        <f t="shared" si="163"/>
        <v>DRC</v>
      </c>
      <c r="AQ493" s="26" t="str">
        <f t="shared" si="164"/>
        <v>NFI KITS</v>
      </c>
      <c r="AR493" s="26" t="str">
        <f t="shared" si="165"/>
        <v>SHF</v>
      </c>
      <c r="AS493" s="64" t="str">
        <f>_xlfn.IFNA(VLOOKUP(TRIM(AF493),Lookups!$R$1:$S$14,2,0),"N/A")</f>
        <v>Flood</v>
      </c>
      <c r="AT493" s="29" t="str">
        <f t="shared" si="166"/>
        <v>Completed</v>
      </c>
      <c r="AU493" s="65" t="str">
        <f>IF(TRIM(X493)="", "N/A",VLOOKUP(TRIM(X493),Lookups!$V$1:$W$8,2,0))</f>
        <v>NIDP</v>
      </c>
      <c r="AV493" s="26" t="str">
        <f t="shared" si="167"/>
        <v>Mixed</v>
      </c>
      <c r="AW493" s="26" t="str">
        <f t="shared" si="168"/>
        <v>In-Kind</v>
      </c>
      <c r="AX493" s="55" t="str">
        <f>IF(TRIM(M493)="","N/A",VLOOKUP(TRIM(M493),Table2[#All],2,0))</f>
        <v>Hiraan</v>
      </c>
      <c r="AY493" s="55" t="str">
        <f>IF(TRIM(N493)="","N/A",VLOOKUP(TRIM(N493),Table4[#All],2,0))</f>
        <v>Belet Weyne</v>
      </c>
      <c r="AZ493" s="55" t="str">
        <f t="shared" si="169"/>
        <v>N/A</v>
      </c>
      <c r="BA493" s="32">
        <f t="shared" si="170"/>
        <v>43830</v>
      </c>
      <c r="BB493" s="32">
        <f t="shared" si="171"/>
        <v>43982</v>
      </c>
      <c r="BC493" s="31">
        <f t="shared" si="172"/>
        <v>2020</v>
      </c>
      <c r="BD493" s="33">
        <f t="shared" si="153"/>
        <v>44104</v>
      </c>
      <c r="BE493" s="30">
        <f t="shared" si="173"/>
        <v>606</v>
      </c>
      <c r="BF493" s="30">
        <f t="shared" si="174"/>
        <v>80</v>
      </c>
      <c r="BG493" s="30">
        <f t="shared" si="175"/>
        <v>91</v>
      </c>
      <c r="BH493" s="30">
        <f t="shared" si="176"/>
        <v>90</v>
      </c>
      <c r="BI493" s="30">
        <f t="shared" si="177"/>
        <v>213</v>
      </c>
      <c r="BJ493" s="30">
        <f t="shared" si="178"/>
        <v>213</v>
      </c>
      <c r="BK493" s="30">
        <v>2200000</v>
      </c>
      <c r="BL493" s="30">
        <v>1400000</v>
      </c>
      <c r="BM493" s="30" t="str">
        <f t="shared" si="179"/>
        <v>Unk</v>
      </c>
      <c r="BN493" s="30" t="str">
        <f t="shared" si="180"/>
        <v>Unk</v>
      </c>
      <c r="BO493" s="30">
        <v>2020</v>
      </c>
      <c r="BP493" s="30">
        <v>490</v>
      </c>
      <c r="BQ493" s="30" t="str">
        <f>VLOOKUP(AQ493,Table3[#All],2,FALSE)</f>
        <v>NFI</v>
      </c>
    </row>
    <row r="494" spans="1:69" ht="28.5" customHeight="1" x14ac:dyDescent="0.25">
      <c r="A494" s="66" t="s">
        <v>168</v>
      </c>
      <c r="B494" s="66" t="s">
        <v>281</v>
      </c>
      <c r="C494" s="66" t="s">
        <v>281</v>
      </c>
      <c r="D494" s="66" t="s">
        <v>199</v>
      </c>
      <c r="E494" s="66" t="s">
        <v>868</v>
      </c>
      <c r="F494" s="66" t="s">
        <v>219</v>
      </c>
      <c r="G494" s="66" t="s">
        <v>174</v>
      </c>
      <c r="H494" s="66" t="s">
        <v>979</v>
      </c>
      <c r="I494" s="66" t="s">
        <v>979</v>
      </c>
      <c r="J494" s="66"/>
      <c r="K494" s="66" t="s">
        <v>979</v>
      </c>
      <c r="L494" s="66" t="s">
        <v>979</v>
      </c>
      <c r="M494" s="66" t="s">
        <v>88</v>
      </c>
      <c r="N494" s="66" t="s">
        <v>66</v>
      </c>
      <c r="O494" s="66" t="s">
        <v>61</v>
      </c>
      <c r="P494" s="66"/>
      <c r="Q494" s="66" t="s">
        <v>177</v>
      </c>
      <c r="R494" s="66" t="s">
        <v>166</v>
      </c>
      <c r="S494" s="66" t="s">
        <v>721</v>
      </c>
      <c r="T494" s="32">
        <v>43800</v>
      </c>
      <c r="U494" s="21">
        <v>43982</v>
      </c>
      <c r="V494" s="66">
        <v>4.7359840000000002</v>
      </c>
      <c r="W494" s="66">
        <v>45.204267999999999</v>
      </c>
      <c r="X494" s="66" t="s">
        <v>186</v>
      </c>
      <c r="Y494" s="1">
        <v>697</v>
      </c>
      <c r="Z494" s="1">
        <v>697</v>
      </c>
      <c r="AA494" s="66">
        <v>100</v>
      </c>
      <c r="AB494" s="66">
        <v>104</v>
      </c>
      <c r="AC494" s="66">
        <v>105</v>
      </c>
      <c r="AD494" s="66">
        <v>244</v>
      </c>
      <c r="AE494" s="66">
        <v>245</v>
      </c>
      <c r="AF494" s="66" t="s">
        <v>191</v>
      </c>
      <c r="AG494" s="26" t="s">
        <v>879</v>
      </c>
      <c r="AJ494" s="16" t="s">
        <v>979</v>
      </c>
      <c r="AK494" s="16" t="s">
        <v>876</v>
      </c>
      <c r="AL494" s="16" t="s">
        <v>979</v>
      </c>
      <c r="AM494" s="16" t="s">
        <v>979</v>
      </c>
      <c r="AN494" s="66" t="s">
        <v>979</v>
      </c>
      <c r="AO494" s="26" t="str">
        <f t="shared" si="162"/>
        <v>DRC</v>
      </c>
      <c r="AP494" s="26" t="str">
        <f t="shared" si="163"/>
        <v>DRC</v>
      </c>
      <c r="AQ494" s="26" t="str">
        <f t="shared" si="164"/>
        <v>NFI KITS</v>
      </c>
      <c r="AR494" s="26" t="str">
        <f t="shared" si="165"/>
        <v>SHF</v>
      </c>
      <c r="AS494" s="64" t="str">
        <f>_xlfn.IFNA(VLOOKUP(TRIM(AF494),Lookups!$R$1:$S$14,2,0),"N/A")</f>
        <v>Flood</v>
      </c>
      <c r="AT494" s="29" t="str">
        <f t="shared" si="166"/>
        <v>Completed</v>
      </c>
      <c r="AU494" s="65" t="str">
        <f>IF(TRIM(X494)="", "N/A",VLOOKUP(TRIM(X494),Lookups!$V$1:$W$8,2,0))</f>
        <v>NIDP</v>
      </c>
      <c r="AV494" s="26" t="str">
        <f t="shared" si="167"/>
        <v>Mixed</v>
      </c>
      <c r="AW494" s="26" t="str">
        <f t="shared" si="168"/>
        <v>In-Kind</v>
      </c>
      <c r="AX494" s="55" t="str">
        <f>IF(TRIM(M494)="","N/A",VLOOKUP(TRIM(M494),Table2[#All],2,0))</f>
        <v>Hiraan</v>
      </c>
      <c r="AY494" s="55" t="str">
        <f>IF(TRIM(N494)="","N/A",VLOOKUP(TRIM(N494),Table4[#All],2,0))</f>
        <v>Belet Weyne</v>
      </c>
      <c r="AZ494" s="55" t="str">
        <f t="shared" si="169"/>
        <v>N/A</v>
      </c>
      <c r="BA494" s="32">
        <f t="shared" si="170"/>
        <v>43830</v>
      </c>
      <c r="BB494" s="32">
        <f t="shared" si="171"/>
        <v>43982</v>
      </c>
      <c r="BC494" s="31">
        <f t="shared" si="172"/>
        <v>2020</v>
      </c>
      <c r="BD494" s="33">
        <f t="shared" si="153"/>
        <v>44104</v>
      </c>
      <c r="BE494" s="30">
        <f t="shared" si="173"/>
        <v>697</v>
      </c>
      <c r="BF494" s="30">
        <f t="shared" si="174"/>
        <v>100</v>
      </c>
      <c r="BG494" s="30">
        <f t="shared" si="175"/>
        <v>105</v>
      </c>
      <c r="BH494" s="30">
        <f t="shared" si="176"/>
        <v>104</v>
      </c>
      <c r="BI494" s="30">
        <f t="shared" si="177"/>
        <v>245</v>
      </c>
      <c r="BJ494" s="30">
        <f t="shared" si="178"/>
        <v>245</v>
      </c>
      <c r="BK494" s="30">
        <v>2200000</v>
      </c>
      <c r="BL494" s="30">
        <v>1400000</v>
      </c>
      <c r="BM494" s="30" t="str">
        <f t="shared" si="179"/>
        <v>Unk</v>
      </c>
      <c r="BN494" s="30" t="str">
        <f t="shared" si="180"/>
        <v>Unk</v>
      </c>
      <c r="BO494" s="30">
        <v>2020</v>
      </c>
      <c r="BP494" s="30">
        <v>491</v>
      </c>
      <c r="BQ494" s="30" t="str">
        <f>VLOOKUP(AQ494,Table3[#All],2,FALSE)</f>
        <v>NFI</v>
      </c>
    </row>
    <row r="495" spans="1:69" ht="28.5" customHeight="1" x14ac:dyDescent="0.25">
      <c r="A495" s="66" t="s">
        <v>168</v>
      </c>
      <c r="B495" s="66" t="s">
        <v>281</v>
      </c>
      <c r="C495" s="66" t="s">
        <v>281</v>
      </c>
      <c r="D495" s="66" t="s">
        <v>199</v>
      </c>
      <c r="E495" s="66" t="s">
        <v>868</v>
      </c>
      <c r="F495" s="66" t="s">
        <v>219</v>
      </c>
      <c r="G495" s="66" t="s">
        <v>174</v>
      </c>
      <c r="H495" s="66" t="s">
        <v>979</v>
      </c>
      <c r="I495" s="66" t="s">
        <v>979</v>
      </c>
      <c r="J495" s="66"/>
      <c r="K495" s="66" t="s">
        <v>979</v>
      </c>
      <c r="L495" s="66" t="s">
        <v>979</v>
      </c>
      <c r="M495" s="66" t="s">
        <v>88</v>
      </c>
      <c r="N495" s="66" t="s">
        <v>66</v>
      </c>
      <c r="O495" s="66" t="s">
        <v>61</v>
      </c>
      <c r="P495" s="66"/>
      <c r="Q495" s="66" t="s">
        <v>177</v>
      </c>
      <c r="R495" s="66" t="s">
        <v>166</v>
      </c>
      <c r="S495" s="66" t="s">
        <v>721</v>
      </c>
      <c r="T495" s="32">
        <v>43800</v>
      </c>
      <c r="U495" s="21">
        <v>43982</v>
      </c>
      <c r="V495" s="66">
        <v>4.7359840000000002</v>
      </c>
      <c r="W495" s="66">
        <v>45.204267999999999</v>
      </c>
      <c r="X495" s="66" t="s">
        <v>186</v>
      </c>
      <c r="Y495" s="1">
        <v>733</v>
      </c>
      <c r="Z495" s="1">
        <v>733</v>
      </c>
      <c r="AA495" s="66">
        <v>100</v>
      </c>
      <c r="AB495" s="66">
        <v>109</v>
      </c>
      <c r="AC495" s="66">
        <v>110</v>
      </c>
      <c r="AD495" s="66">
        <v>256</v>
      </c>
      <c r="AE495" s="66">
        <v>257</v>
      </c>
      <c r="AF495" s="66" t="s">
        <v>191</v>
      </c>
      <c r="AG495" s="26" t="s">
        <v>879</v>
      </c>
      <c r="AJ495" s="16" t="s">
        <v>979</v>
      </c>
      <c r="AK495" s="16" t="s">
        <v>876</v>
      </c>
      <c r="AL495" s="16" t="s">
        <v>979</v>
      </c>
      <c r="AM495" s="16" t="s">
        <v>979</v>
      </c>
      <c r="AN495" s="66" t="s">
        <v>979</v>
      </c>
      <c r="AO495" s="26" t="str">
        <f t="shared" si="162"/>
        <v>DRC</v>
      </c>
      <c r="AP495" s="26" t="str">
        <f t="shared" si="163"/>
        <v>DRC</v>
      </c>
      <c r="AQ495" s="26" t="str">
        <f t="shared" si="164"/>
        <v>NFI KITS</v>
      </c>
      <c r="AR495" s="26" t="str">
        <f t="shared" si="165"/>
        <v>SHF</v>
      </c>
      <c r="AS495" s="64" t="str">
        <f>_xlfn.IFNA(VLOOKUP(TRIM(AF495),Lookups!$R$1:$S$14,2,0),"N/A")</f>
        <v>Flood</v>
      </c>
      <c r="AT495" s="29" t="str">
        <f t="shared" si="166"/>
        <v>Completed</v>
      </c>
      <c r="AU495" s="65" t="str">
        <f>IF(TRIM(X495)="", "N/A",VLOOKUP(TRIM(X495),Lookups!$V$1:$W$8,2,0))</f>
        <v>NIDP</v>
      </c>
      <c r="AV495" s="26" t="str">
        <f t="shared" si="167"/>
        <v>Mixed</v>
      </c>
      <c r="AW495" s="26" t="str">
        <f t="shared" si="168"/>
        <v>In-Kind</v>
      </c>
      <c r="AX495" s="55" t="str">
        <f>IF(TRIM(M495)="","N/A",VLOOKUP(TRIM(M495),Table2[#All],2,0))</f>
        <v>Hiraan</v>
      </c>
      <c r="AY495" s="55" t="str">
        <f>IF(TRIM(N495)="","N/A",VLOOKUP(TRIM(N495),Table4[#All],2,0))</f>
        <v>Belet Weyne</v>
      </c>
      <c r="AZ495" s="55" t="str">
        <f t="shared" si="169"/>
        <v>N/A</v>
      </c>
      <c r="BA495" s="32">
        <f t="shared" si="170"/>
        <v>43830</v>
      </c>
      <c r="BB495" s="32">
        <f t="shared" si="171"/>
        <v>43982</v>
      </c>
      <c r="BC495" s="31">
        <f t="shared" si="172"/>
        <v>2020</v>
      </c>
      <c r="BD495" s="33">
        <f t="shared" si="153"/>
        <v>44104</v>
      </c>
      <c r="BE495" s="30">
        <f t="shared" si="173"/>
        <v>733</v>
      </c>
      <c r="BF495" s="30">
        <f t="shared" si="174"/>
        <v>100</v>
      </c>
      <c r="BG495" s="30">
        <f t="shared" si="175"/>
        <v>110</v>
      </c>
      <c r="BH495" s="30">
        <f t="shared" si="176"/>
        <v>109</v>
      </c>
      <c r="BI495" s="30">
        <f t="shared" si="177"/>
        <v>257</v>
      </c>
      <c r="BJ495" s="30">
        <f t="shared" si="178"/>
        <v>257</v>
      </c>
      <c r="BK495" s="30">
        <v>2200000</v>
      </c>
      <c r="BL495" s="30">
        <v>1400000</v>
      </c>
      <c r="BM495" s="30" t="str">
        <f t="shared" si="179"/>
        <v>Unk</v>
      </c>
      <c r="BN495" s="30" t="str">
        <f t="shared" si="180"/>
        <v>Unk</v>
      </c>
      <c r="BO495" s="30">
        <v>2020</v>
      </c>
      <c r="BP495" s="30">
        <v>492</v>
      </c>
      <c r="BQ495" s="30" t="str">
        <f>VLOOKUP(AQ495,Table3[#All],2,FALSE)</f>
        <v>NFI</v>
      </c>
    </row>
    <row r="496" spans="1:69" ht="28.5" customHeight="1" x14ac:dyDescent="0.25">
      <c r="A496" s="66" t="s">
        <v>168</v>
      </c>
      <c r="B496" s="66" t="s">
        <v>281</v>
      </c>
      <c r="C496" s="66" t="s">
        <v>281</v>
      </c>
      <c r="D496" s="66" t="s">
        <v>199</v>
      </c>
      <c r="E496" s="66" t="s">
        <v>868</v>
      </c>
      <c r="F496" s="66" t="s">
        <v>219</v>
      </c>
      <c r="G496" s="66" t="s">
        <v>174</v>
      </c>
      <c r="H496" s="66" t="s">
        <v>979</v>
      </c>
      <c r="I496" s="66" t="s">
        <v>979</v>
      </c>
      <c r="J496" s="66"/>
      <c r="K496" s="66" t="s">
        <v>979</v>
      </c>
      <c r="L496" s="66" t="s">
        <v>979</v>
      </c>
      <c r="M496" s="66" t="s">
        <v>88</v>
      </c>
      <c r="N496" s="66" t="s">
        <v>66</v>
      </c>
      <c r="O496" s="66" t="s">
        <v>61</v>
      </c>
      <c r="P496" s="66"/>
      <c r="Q496" s="66" t="s">
        <v>177</v>
      </c>
      <c r="R496" s="66" t="s">
        <v>166</v>
      </c>
      <c r="S496" s="66" t="s">
        <v>721</v>
      </c>
      <c r="T496" s="32">
        <v>43800</v>
      </c>
      <c r="U496" s="21">
        <v>43982</v>
      </c>
      <c r="V496" s="66">
        <v>4.7359840000000002</v>
      </c>
      <c r="W496" s="66">
        <v>45.204267999999999</v>
      </c>
      <c r="X496" s="66" t="s">
        <v>186</v>
      </c>
      <c r="Y496" s="1">
        <v>912</v>
      </c>
      <c r="Z496" s="1">
        <v>912</v>
      </c>
      <c r="AA496" s="66">
        <v>110</v>
      </c>
      <c r="AB496" s="66">
        <v>136</v>
      </c>
      <c r="AC496" s="66">
        <v>137</v>
      </c>
      <c r="AD496" s="66">
        <v>319</v>
      </c>
      <c r="AE496" s="66">
        <v>320</v>
      </c>
      <c r="AF496" s="66" t="s">
        <v>191</v>
      </c>
      <c r="AG496" s="26" t="s">
        <v>880</v>
      </c>
      <c r="AJ496" s="16" t="s">
        <v>979</v>
      </c>
      <c r="AK496" s="16" t="s">
        <v>876</v>
      </c>
      <c r="AL496" s="16" t="s">
        <v>979</v>
      </c>
      <c r="AM496" s="16" t="s">
        <v>979</v>
      </c>
      <c r="AN496" s="66" t="s">
        <v>979</v>
      </c>
      <c r="AO496" s="26" t="str">
        <f t="shared" si="162"/>
        <v>DRC</v>
      </c>
      <c r="AP496" s="26" t="str">
        <f t="shared" si="163"/>
        <v>DRC</v>
      </c>
      <c r="AQ496" s="26" t="str">
        <f t="shared" si="164"/>
        <v>NFI KITS</v>
      </c>
      <c r="AR496" s="26" t="str">
        <f t="shared" si="165"/>
        <v>SHF</v>
      </c>
      <c r="AS496" s="64" t="str">
        <f>_xlfn.IFNA(VLOOKUP(TRIM(AF496),Lookups!$R$1:$S$14,2,0),"N/A")</f>
        <v>Flood</v>
      </c>
      <c r="AT496" s="29" t="str">
        <f t="shared" si="166"/>
        <v>Completed</v>
      </c>
      <c r="AU496" s="65" t="str">
        <f>IF(TRIM(X496)="", "N/A",VLOOKUP(TRIM(X496),Lookups!$V$1:$W$8,2,0))</f>
        <v>NIDP</v>
      </c>
      <c r="AV496" s="26" t="str">
        <f t="shared" si="167"/>
        <v>Mixed</v>
      </c>
      <c r="AW496" s="26" t="str">
        <f t="shared" si="168"/>
        <v>In-Kind</v>
      </c>
      <c r="AX496" s="55" t="str">
        <f>IF(TRIM(M496)="","N/A",VLOOKUP(TRIM(M496),Table2[#All],2,0))</f>
        <v>Hiraan</v>
      </c>
      <c r="AY496" s="55" t="str">
        <f>IF(TRIM(N496)="","N/A",VLOOKUP(TRIM(N496),Table4[#All],2,0))</f>
        <v>Belet Weyne</v>
      </c>
      <c r="AZ496" s="55" t="str">
        <f t="shared" si="169"/>
        <v>N/A</v>
      </c>
      <c r="BA496" s="32">
        <f t="shared" si="170"/>
        <v>43830</v>
      </c>
      <c r="BB496" s="32">
        <f t="shared" si="171"/>
        <v>43982</v>
      </c>
      <c r="BC496" s="31">
        <f t="shared" si="172"/>
        <v>2020</v>
      </c>
      <c r="BD496" s="33">
        <f t="shared" si="153"/>
        <v>44104</v>
      </c>
      <c r="BE496" s="30">
        <f t="shared" si="173"/>
        <v>912</v>
      </c>
      <c r="BF496" s="30">
        <f t="shared" si="174"/>
        <v>110</v>
      </c>
      <c r="BG496" s="30">
        <f t="shared" si="175"/>
        <v>137</v>
      </c>
      <c r="BH496" s="30">
        <f t="shared" si="176"/>
        <v>136</v>
      </c>
      <c r="BI496" s="30">
        <f t="shared" si="177"/>
        <v>320</v>
      </c>
      <c r="BJ496" s="30">
        <f t="shared" si="178"/>
        <v>320</v>
      </c>
      <c r="BK496" s="30">
        <v>2200000</v>
      </c>
      <c r="BL496" s="30">
        <v>1400000</v>
      </c>
      <c r="BM496" s="30" t="str">
        <f t="shared" si="179"/>
        <v>Unk</v>
      </c>
      <c r="BN496" s="30" t="str">
        <f t="shared" si="180"/>
        <v>Unk</v>
      </c>
      <c r="BO496" s="30">
        <v>2020</v>
      </c>
      <c r="BP496" s="30">
        <v>493</v>
      </c>
      <c r="BQ496" s="30" t="str">
        <f>VLOOKUP(AQ496,Table3[#All],2,FALSE)</f>
        <v>NFI</v>
      </c>
    </row>
    <row r="497" spans="1:69" ht="28.5" customHeight="1" x14ac:dyDescent="0.25">
      <c r="A497" s="66" t="s">
        <v>168</v>
      </c>
      <c r="B497" s="66" t="s">
        <v>281</v>
      </c>
      <c r="C497" s="66" t="s">
        <v>281</v>
      </c>
      <c r="D497" s="66" t="s">
        <v>199</v>
      </c>
      <c r="E497" s="66" t="s">
        <v>868</v>
      </c>
      <c r="F497" s="66" t="s">
        <v>219</v>
      </c>
      <c r="G497" s="66" t="s">
        <v>174</v>
      </c>
      <c r="H497" s="66" t="s">
        <v>979</v>
      </c>
      <c r="I497" s="66" t="s">
        <v>979</v>
      </c>
      <c r="J497" s="66"/>
      <c r="K497" s="66" t="s">
        <v>979</v>
      </c>
      <c r="L497" s="66" t="s">
        <v>979</v>
      </c>
      <c r="M497" s="66" t="s">
        <v>88</v>
      </c>
      <c r="N497" s="66" t="s">
        <v>66</v>
      </c>
      <c r="O497" s="66" t="s">
        <v>61</v>
      </c>
      <c r="P497" s="66"/>
      <c r="Q497" s="66" t="s">
        <v>177</v>
      </c>
      <c r="R497" s="66" t="s">
        <v>166</v>
      </c>
      <c r="S497" s="66" t="s">
        <v>721</v>
      </c>
      <c r="T497" s="32">
        <v>43800</v>
      </c>
      <c r="U497" s="21">
        <v>43982</v>
      </c>
      <c r="V497" s="66">
        <v>4.7359840000000002</v>
      </c>
      <c r="W497" s="66">
        <v>45.204267999999999</v>
      </c>
      <c r="X497" s="66" t="s">
        <v>186</v>
      </c>
      <c r="Y497" s="1">
        <v>965</v>
      </c>
      <c r="Z497" s="1">
        <v>965</v>
      </c>
      <c r="AA497" s="66">
        <v>120</v>
      </c>
      <c r="AB497" s="66">
        <v>144</v>
      </c>
      <c r="AC497" s="66">
        <v>145</v>
      </c>
      <c r="AD497" s="66">
        <v>337</v>
      </c>
      <c r="AE497" s="66">
        <v>339</v>
      </c>
      <c r="AF497" s="66" t="s">
        <v>191</v>
      </c>
      <c r="AG497" s="26" t="s">
        <v>881</v>
      </c>
      <c r="AJ497" s="16" t="s">
        <v>979</v>
      </c>
      <c r="AK497" s="16" t="s">
        <v>876</v>
      </c>
      <c r="AL497" s="16" t="s">
        <v>979</v>
      </c>
      <c r="AM497" s="16" t="s">
        <v>979</v>
      </c>
      <c r="AN497" s="66" t="s">
        <v>979</v>
      </c>
      <c r="AO497" s="26" t="str">
        <f t="shared" si="162"/>
        <v>DRC</v>
      </c>
      <c r="AP497" s="26" t="str">
        <f t="shared" si="163"/>
        <v>DRC</v>
      </c>
      <c r="AQ497" s="26" t="str">
        <f t="shared" si="164"/>
        <v>NFI KITS</v>
      </c>
      <c r="AR497" s="26" t="str">
        <f t="shared" si="165"/>
        <v>SHF</v>
      </c>
      <c r="AS497" s="64" t="str">
        <f>_xlfn.IFNA(VLOOKUP(TRIM(AF497),Lookups!$R$1:$S$14,2,0),"N/A")</f>
        <v>Flood</v>
      </c>
      <c r="AT497" s="29" t="str">
        <f t="shared" si="166"/>
        <v>Completed</v>
      </c>
      <c r="AU497" s="65" t="str">
        <f>IF(TRIM(X497)="", "N/A",VLOOKUP(TRIM(X497),Lookups!$V$1:$W$8,2,0))</f>
        <v>NIDP</v>
      </c>
      <c r="AV497" s="26" t="str">
        <f t="shared" si="167"/>
        <v>Mixed</v>
      </c>
      <c r="AW497" s="26" t="str">
        <f t="shared" si="168"/>
        <v>In-Kind</v>
      </c>
      <c r="AX497" s="55" t="str">
        <f>IF(TRIM(M497)="","N/A",VLOOKUP(TRIM(M497),Table2[#All],2,0))</f>
        <v>Hiraan</v>
      </c>
      <c r="AY497" s="55" t="str">
        <f>IF(TRIM(N497)="","N/A",VLOOKUP(TRIM(N497),Table4[#All],2,0))</f>
        <v>Belet Weyne</v>
      </c>
      <c r="AZ497" s="55" t="str">
        <f t="shared" si="169"/>
        <v>N/A</v>
      </c>
      <c r="BA497" s="32">
        <f t="shared" si="170"/>
        <v>43830</v>
      </c>
      <c r="BB497" s="32">
        <f t="shared" si="171"/>
        <v>43982</v>
      </c>
      <c r="BC497" s="31">
        <f t="shared" si="172"/>
        <v>2020</v>
      </c>
      <c r="BD497" s="33">
        <f t="shared" si="153"/>
        <v>44104</v>
      </c>
      <c r="BE497" s="30">
        <f t="shared" si="173"/>
        <v>965</v>
      </c>
      <c r="BF497" s="30">
        <f t="shared" si="174"/>
        <v>120</v>
      </c>
      <c r="BG497" s="30">
        <f t="shared" si="175"/>
        <v>145</v>
      </c>
      <c r="BH497" s="30">
        <f t="shared" si="176"/>
        <v>144</v>
      </c>
      <c r="BI497" s="30">
        <f t="shared" si="177"/>
        <v>339</v>
      </c>
      <c r="BJ497" s="30">
        <f t="shared" si="178"/>
        <v>339</v>
      </c>
      <c r="BK497" s="30">
        <v>2200000</v>
      </c>
      <c r="BL497" s="30">
        <v>1400000</v>
      </c>
      <c r="BM497" s="30" t="str">
        <f t="shared" si="179"/>
        <v>Unk</v>
      </c>
      <c r="BN497" s="30" t="str">
        <f t="shared" si="180"/>
        <v>Unk</v>
      </c>
      <c r="BO497" s="30">
        <v>2020</v>
      </c>
      <c r="BP497" s="30">
        <v>494</v>
      </c>
      <c r="BQ497" s="30" t="str">
        <f>VLOOKUP(AQ497,Table3[#All],2,FALSE)</f>
        <v>NFI</v>
      </c>
    </row>
    <row r="498" spans="1:69" ht="28.5" customHeight="1" x14ac:dyDescent="0.25">
      <c r="A498" s="66" t="s">
        <v>168</v>
      </c>
      <c r="B498" s="66" t="s">
        <v>281</v>
      </c>
      <c r="C498" s="66" t="s">
        <v>281</v>
      </c>
      <c r="D498" s="66" t="s">
        <v>199</v>
      </c>
      <c r="E498" s="66" t="s">
        <v>868</v>
      </c>
      <c r="F498" s="66" t="s">
        <v>219</v>
      </c>
      <c r="G498" s="66" t="s">
        <v>174</v>
      </c>
      <c r="H498" s="66" t="s">
        <v>979</v>
      </c>
      <c r="I498" s="66" t="s">
        <v>979</v>
      </c>
      <c r="J498" s="66"/>
      <c r="K498" s="66" t="s">
        <v>979</v>
      </c>
      <c r="L498" s="66" t="s">
        <v>979</v>
      </c>
      <c r="M498" s="66" t="s">
        <v>88</v>
      </c>
      <c r="N498" s="66" t="s">
        <v>66</v>
      </c>
      <c r="O498" s="66" t="s">
        <v>61</v>
      </c>
      <c r="P498" s="66"/>
      <c r="Q498" s="66" t="s">
        <v>177</v>
      </c>
      <c r="R498" s="66" t="s">
        <v>166</v>
      </c>
      <c r="S498" s="66" t="s">
        <v>721</v>
      </c>
      <c r="T498" s="32">
        <v>43800</v>
      </c>
      <c r="U498" s="21">
        <v>43982</v>
      </c>
      <c r="V498" s="66">
        <v>4.7359840000000002</v>
      </c>
      <c r="W498" s="66">
        <v>45.204267999999999</v>
      </c>
      <c r="X498" s="66" t="s">
        <v>186</v>
      </c>
      <c r="Y498" s="1">
        <v>736</v>
      </c>
      <c r="Z498" s="1">
        <v>736</v>
      </c>
      <c r="AA498" s="66">
        <v>100</v>
      </c>
      <c r="AB498" s="66">
        <v>110</v>
      </c>
      <c r="AC498" s="66">
        <v>110</v>
      </c>
      <c r="AD498" s="66">
        <v>257</v>
      </c>
      <c r="AE498" s="66">
        <v>258</v>
      </c>
      <c r="AF498" s="66" t="s">
        <v>191</v>
      </c>
      <c r="AG498" s="26" t="s">
        <v>879</v>
      </c>
      <c r="AJ498" s="16" t="s">
        <v>979</v>
      </c>
      <c r="AK498" s="16" t="s">
        <v>876</v>
      </c>
      <c r="AL498" s="16" t="s">
        <v>979</v>
      </c>
      <c r="AM498" s="16" t="s">
        <v>979</v>
      </c>
      <c r="AN498" s="66" t="s">
        <v>979</v>
      </c>
      <c r="AO498" s="26" t="str">
        <f t="shared" si="162"/>
        <v>DRC</v>
      </c>
      <c r="AP498" s="26" t="str">
        <f t="shared" si="163"/>
        <v>DRC</v>
      </c>
      <c r="AQ498" s="26" t="str">
        <f t="shared" si="164"/>
        <v>NFI KITS</v>
      </c>
      <c r="AR498" s="26" t="str">
        <f t="shared" si="165"/>
        <v>SHF</v>
      </c>
      <c r="AS498" s="64" t="str">
        <f>_xlfn.IFNA(VLOOKUP(TRIM(AF498),Lookups!$R$1:$S$14,2,0),"N/A")</f>
        <v>Flood</v>
      </c>
      <c r="AT498" s="29" t="str">
        <f t="shared" si="166"/>
        <v>Completed</v>
      </c>
      <c r="AU498" s="65" t="str">
        <f>IF(TRIM(X498)="", "N/A",VLOOKUP(TRIM(X498),Lookups!$V$1:$W$8,2,0))</f>
        <v>NIDP</v>
      </c>
      <c r="AV498" s="26" t="str">
        <f t="shared" si="167"/>
        <v>Mixed</v>
      </c>
      <c r="AW498" s="26" t="str">
        <f t="shared" si="168"/>
        <v>In-Kind</v>
      </c>
      <c r="AX498" s="55" t="str">
        <f>IF(TRIM(M498)="","N/A",VLOOKUP(TRIM(M498),Table2[#All],2,0))</f>
        <v>Hiraan</v>
      </c>
      <c r="AY498" s="55" t="str">
        <f>IF(TRIM(N498)="","N/A",VLOOKUP(TRIM(N498),Table4[#All],2,0))</f>
        <v>Belet Weyne</v>
      </c>
      <c r="AZ498" s="55" t="str">
        <f t="shared" si="169"/>
        <v>N/A</v>
      </c>
      <c r="BA498" s="32">
        <f t="shared" si="170"/>
        <v>43830</v>
      </c>
      <c r="BB498" s="32">
        <f t="shared" si="171"/>
        <v>43982</v>
      </c>
      <c r="BC498" s="31">
        <f t="shared" si="172"/>
        <v>2020</v>
      </c>
      <c r="BD498" s="33">
        <f t="shared" si="153"/>
        <v>44104</v>
      </c>
      <c r="BE498" s="30">
        <f t="shared" si="173"/>
        <v>736</v>
      </c>
      <c r="BF498" s="30">
        <f t="shared" si="174"/>
        <v>100</v>
      </c>
      <c r="BG498" s="30">
        <f t="shared" si="175"/>
        <v>110</v>
      </c>
      <c r="BH498" s="30">
        <f t="shared" si="176"/>
        <v>110</v>
      </c>
      <c r="BI498" s="30">
        <f t="shared" si="177"/>
        <v>258</v>
      </c>
      <c r="BJ498" s="30">
        <f t="shared" si="178"/>
        <v>258</v>
      </c>
      <c r="BK498" s="30">
        <v>2200000</v>
      </c>
      <c r="BL498" s="30">
        <v>1400000</v>
      </c>
      <c r="BM498" s="30" t="str">
        <f t="shared" si="179"/>
        <v>Unk</v>
      </c>
      <c r="BN498" s="30" t="str">
        <f t="shared" si="180"/>
        <v>Unk</v>
      </c>
      <c r="BO498" s="30">
        <v>2020</v>
      </c>
      <c r="BP498" s="30">
        <v>495</v>
      </c>
      <c r="BQ498" s="30" t="str">
        <f>VLOOKUP(AQ498,Table3[#All],2,FALSE)</f>
        <v>NFI</v>
      </c>
    </row>
    <row r="499" spans="1:69" ht="28.5" customHeight="1" x14ac:dyDescent="0.25">
      <c r="A499" s="66" t="s">
        <v>168</v>
      </c>
      <c r="B499" s="66" t="s">
        <v>281</v>
      </c>
      <c r="C499" s="66" t="s">
        <v>281</v>
      </c>
      <c r="D499" s="66" t="s">
        <v>199</v>
      </c>
      <c r="E499" s="66" t="s">
        <v>868</v>
      </c>
      <c r="F499" s="66" t="s">
        <v>219</v>
      </c>
      <c r="G499" s="66" t="s">
        <v>174</v>
      </c>
      <c r="H499" s="66" t="s">
        <v>979</v>
      </c>
      <c r="I499" s="66" t="s">
        <v>979</v>
      </c>
      <c r="J499" s="66"/>
      <c r="K499" s="66" t="s">
        <v>979</v>
      </c>
      <c r="L499" s="66" t="s">
        <v>979</v>
      </c>
      <c r="M499" s="66" t="s">
        <v>88</v>
      </c>
      <c r="N499" s="66" t="s">
        <v>66</v>
      </c>
      <c r="O499" s="66" t="s">
        <v>61</v>
      </c>
      <c r="P499" s="66"/>
      <c r="Q499" s="66" t="s">
        <v>177</v>
      </c>
      <c r="R499" s="66" t="s">
        <v>166</v>
      </c>
      <c r="S499" s="66" t="s">
        <v>721</v>
      </c>
      <c r="T499" s="32">
        <v>43800</v>
      </c>
      <c r="U499" s="21">
        <v>43982</v>
      </c>
      <c r="V499" s="66">
        <v>4.7359840000000002</v>
      </c>
      <c r="W499" s="66">
        <v>45.204267999999999</v>
      </c>
      <c r="X499" s="66" t="s">
        <v>186</v>
      </c>
      <c r="Y499" s="1">
        <v>564</v>
      </c>
      <c r="Z499" s="1">
        <v>564</v>
      </c>
      <c r="AA499" s="66">
        <v>70</v>
      </c>
      <c r="AB499" s="66">
        <v>84</v>
      </c>
      <c r="AC499" s="66">
        <v>85</v>
      </c>
      <c r="AD499" s="66">
        <v>197</v>
      </c>
      <c r="AE499" s="66">
        <v>198</v>
      </c>
      <c r="AF499" s="66" t="s">
        <v>191</v>
      </c>
      <c r="AG499" s="26" t="s">
        <v>882</v>
      </c>
      <c r="AJ499" s="16" t="s">
        <v>979</v>
      </c>
      <c r="AK499" s="16" t="s">
        <v>876</v>
      </c>
      <c r="AL499" s="16" t="s">
        <v>979</v>
      </c>
      <c r="AM499" s="16" t="s">
        <v>979</v>
      </c>
      <c r="AN499" s="66" t="s">
        <v>979</v>
      </c>
      <c r="AO499" s="26" t="str">
        <f t="shared" si="162"/>
        <v>DRC</v>
      </c>
      <c r="AP499" s="26" t="str">
        <f t="shared" si="163"/>
        <v>DRC</v>
      </c>
      <c r="AQ499" s="26" t="str">
        <f t="shared" si="164"/>
        <v>NFI KITS</v>
      </c>
      <c r="AR499" s="26" t="str">
        <f t="shared" si="165"/>
        <v>SHF</v>
      </c>
      <c r="AS499" s="64" t="str">
        <f>_xlfn.IFNA(VLOOKUP(TRIM(AF499),Lookups!$R$1:$S$14,2,0),"N/A")</f>
        <v>Flood</v>
      </c>
      <c r="AT499" s="29" t="str">
        <f t="shared" si="166"/>
        <v>Completed</v>
      </c>
      <c r="AU499" s="65" t="str">
        <f>IF(TRIM(X499)="", "N/A",VLOOKUP(TRIM(X499),Lookups!$V$1:$W$8,2,0))</f>
        <v>NIDP</v>
      </c>
      <c r="AV499" s="26" t="str">
        <f t="shared" si="167"/>
        <v>Mixed</v>
      </c>
      <c r="AW499" s="26" t="str">
        <f t="shared" si="168"/>
        <v>In-Kind</v>
      </c>
      <c r="AX499" s="55" t="str">
        <f>IF(TRIM(M499)="","N/A",VLOOKUP(TRIM(M499),Table2[#All],2,0))</f>
        <v>Hiraan</v>
      </c>
      <c r="AY499" s="55" t="str">
        <f>IF(TRIM(N499)="","N/A",VLOOKUP(TRIM(N499),Table4[#All],2,0))</f>
        <v>Belet Weyne</v>
      </c>
      <c r="AZ499" s="55" t="str">
        <f t="shared" si="169"/>
        <v>N/A</v>
      </c>
      <c r="BA499" s="32">
        <f t="shared" si="170"/>
        <v>43830</v>
      </c>
      <c r="BB499" s="32">
        <f t="shared" si="171"/>
        <v>43982</v>
      </c>
      <c r="BC499" s="31">
        <f t="shared" si="172"/>
        <v>2020</v>
      </c>
      <c r="BD499" s="33">
        <f t="shared" si="153"/>
        <v>44104</v>
      </c>
      <c r="BE499" s="30">
        <f t="shared" si="173"/>
        <v>564</v>
      </c>
      <c r="BF499" s="30">
        <f t="shared" si="174"/>
        <v>70</v>
      </c>
      <c r="BG499" s="30">
        <f t="shared" si="175"/>
        <v>85</v>
      </c>
      <c r="BH499" s="30">
        <f t="shared" si="176"/>
        <v>84</v>
      </c>
      <c r="BI499" s="30">
        <f t="shared" si="177"/>
        <v>198</v>
      </c>
      <c r="BJ499" s="30">
        <f t="shared" si="178"/>
        <v>198</v>
      </c>
      <c r="BK499" s="30">
        <v>2200000</v>
      </c>
      <c r="BL499" s="30">
        <v>1400000</v>
      </c>
      <c r="BM499" s="30" t="str">
        <f t="shared" si="179"/>
        <v>Unk</v>
      </c>
      <c r="BN499" s="30" t="str">
        <f t="shared" si="180"/>
        <v>Unk</v>
      </c>
      <c r="BO499" s="30">
        <v>2020</v>
      </c>
      <c r="BP499" s="30">
        <v>496</v>
      </c>
      <c r="BQ499" s="30" t="str">
        <f>VLOOKUP(AQ499,Table3[#All],2,FALSE)</f>
        <v>NFI</v>
      </c>
    </row>
    <row r="500" spans="1:69" ht="28.5" customHeight="1" x14ac:dyDescent="0.25">
      <c r="A500" s="66" t="s">
        <v>168</v>
      </c>
      <c r="B500" s="66" t="s">
        <v>281</v>
      </c>
      <c r="C500" s="66" t="s">
        <v>281</v>
      </c>
      <c r="D500" s="66" t="s">
        <v>199</v>
      </c>
      <c r="E500" s="66" t="s">
        <v>868</v>
      </c>
      <c r="F500" s="66" t="s">
        <v>219</v>
      </c>
      <c r="G500" s="66" t="s">
        <v>174</v>
      </c>
      <c r="H500" s="66" t="s">
        <v>979</v>
      </c>
      <c r="I500" s="66" t="s">
        <v>979</v>
      </c>
      <c r="J500" s="66"/>
      <c r="K500" s="66" t="s">
        <v>979</v>
      </c>
      <c r="L500" s="66" t="s">
        <v>979</v>
      </c>
      <c r="M500" s="66" t="s">
        <v>88</v>
      </c>
      <c r="N500" s="66" t="s">
        <v>66</v>
      </c>
      <c r="O500" s="66" t="s">
        <v>61</v>
      </c>
      <c r="P500" s="66"/>
      <c r="Q500" s="66" t="s">
        <v>177</v>
      </c>
      <c r="R500" s="66" t="s">
        <v>166</v>
      </c>
      <c r="S500" s="66" t="s">
        <v>721</v>
      </c>
      <c r="T500" s="32">
        <v>43800</v>
      </c>
      <c r="U500" s="21">
        <v>43982</v>
      </c>
      <c r="V500" s="66">
        <v>4.7359840000000002</v>
      </c>
      <c r="W500" s="66">
        <v>45.204267999999999</v>
      </c>
      <c r="X500" s="66" t="s">
        <v>186</v>
      </c>
      <c r="Y500" s="1">
        <v>1436</v>
      </c>
      <c r="Z500" s="1">
        <v>1436</v>
      </c>
      <c r="AA500" s="66">
        <v>200</v>
      </c>
      <c r="AB500" s="66">
        <v>214</v>
      </c>
      <c r="AC500" s="66">
        <v>215</v>
      </c>
      <c r="AD500" s="66">
        <v>502</v>
      </c>
      <c r="AE500" s="66">
        <v>504</v>
      </c>
      <c r="AF500" s="66" t="s">
        <v>191</v>
      </c>
      <c r="AG500" s="26" t="s">
        <v>883</v>
      </c>
      <c r="AJ500" s="16" t="s">
        <v>979</v>
      </c>
      <c r="AK500" s="16" t="s">
        <v>876</v>
      </c>
      <c r="AL500" s="16" t="s">
        <v>979</v>
      </c>
      <c r="AM500" s="16" t="s">
        <v>979</v>
      </c>
      <c r="AN500" s="66" t="s">
        <v>979</v>
      </c>
      <c r="AO500" s="26" t="str">
        <f t="shared" si="162"/>
        <v>DRC</v>
      </c>
      <c r="AP500" s="26" t="str">
        <f t="shared" si="163"/>
        <v>DRC</v>
      </c>
      <c r="AQ500" s="26" t="str">
        <f t="shared" si="164"/>
        <v>NFI KITS</v>
      </c>
      <c r="AR500" s="26" t="str">
        <f t="shared" si="165"/>
        <v>SHF</v>
      </c>
      <c r="AS500" s="64" t="str">
        <f>_xlfn.IFNA(VLOOKUP(TRIM(AF500),Lookups!$R$1:$S$14,2,0),"N/A")</f>
        <v>Flood</v>
      </c>
      <c r="AT500" s="29" t="str">
        <f t="shared" si="166"/>
        <v>Completed</v>
      </c>
      <c r="AU500" s="65" t="str">
        <f>IF(TRIM(X500)="", "N/A",VLOOKUP(TRIM(X500),Lookups!$V$1:$W$8,2,0))</f>
        <v>NIDP</v>
      </c>
      <c r="AV500" s="26" t="str">
        <f t="shared" si="167"/>
        <v>Mixed</v>
      </c>
      <c r="AW500" s="26" t="str">
        <f t="shared" si="168"/>
        <v>In-Kind</v>
      </c>
      <c r="AX500" s="55" t="str">
        <f>IF(TRIM(M500)="","N/A",VLOOKUP(TRIM(M500),Table2[#All],2,0))</f>
        <v>Hiraan</v>
      </c>
      <c r="AY500" s="55" t="str">
        <f>IF(TRIM(N500)="","N/A",VLOOKUP(TRIM(N500),Table4[#All],2,0))</f>
        <v>Belet Weyne</v>
      </c>
      <c r="AZ500" s="55" t="str">
        <f t="shared" si="169"/>
        <v>N/A</v>
      </c>
      <c r="BA500" s="32">
        <f t="shared" si="170"/>
        <v>43830</v>
      </c>
      <c r="BB500" s="32">
        <f t="shared" si="171"/>
        <v>43982</v>
      </c>
      <c r="BC500" s="31">
        <f t="shared" si="172"/>
        <v>2020</v>
      </c>
      <c r="BD500" s="33">
        <f t="shared" si="153"/>
        <v>44104</v>
      </c>
      <c r="BE500" s="30">
        <f t="shared" si="173"/>
        <v>1436</v>
      </c>
      <c r="BF500" s="30">
        <f t="shared" si="174"/>
        <v>200</v>
      </c>
      <c r="BG500" s="30">
        <f t="shared" si="175"/>
        <v>215</v>
      </c>
      <c r="BH500" s="30">
        <f t="shared" si="176"/>
        <v>214</v>
      </c>
      <c r="BI500" s="30">
        <f t="shared" si="177"/>
        <v>504</v>
      </c>
      <c r="BJ500" s="30">
        <f t="shared" si="178"/>
        <v>504</v>
      </c>
      <c r="BK500" s="30">
        <v>2200000</v>
      </c>
      <c r="BL500" s="30">
        <v>1400000</v>
      </c>
      <c r="BM500" s="30" t="str">
        <f t="shared" si="179"/>
        <v>Unk</v>
      </c>
      <c r="BN500" s="30" t="str">
        <f t="shared" si="180"/>
        <v>Unk</v>
      </c>
      <c r="BO500" s="30">
        <v>2020</v>
      </c>
      <c r="BP500" s="30">
        <v>497</v>
      </c>
      <c r="BQ500" s="30" t="str">
        <f>VLOOKUP(AQ500,Table3[#All],2,FALSE)</f>
        <v>NFI</v>
      </c>
    </row>
    <row r="501" spans="1:69" ht="28.5" customHeight="1" x14ac:dyDescent="0.25">
      <c r="A501" s="66" t="s">
        <v>168</v>
      </c>
      <c r="B501" s="66" t="s">
        <v>281</v>
      </c>
      <c r="C501" s="66" t="s">
        <v>281</v>
      </c>
      <c r="D501" s="66" t="s">
        <v>199</v>
      </c>
      <c r="E501" s="66" t="s">
        <v>868</v>
      </c>
      <c r="F501" s="66" t="s">
        <v>219</v>
      </c>
      <c r="G501" s="66" t="s">
        <v>174</v>
      </c>
      <c r="H501" s="66" t="s">
        <v>979</v>
      </c>
      <c r="I501" s="66" t="s">
        <v>979</v>
      </c>
      <c r="J501" s="66"/>
      <c r="K501" s="66" t="s">
        <v>979</v>
      </c>
      <c r="L501" s="66" t="s">
        <v>979</v>
      </c>
      <c r="M501" s="66" t="s">
        <v>88</v>
      </c>
      <c r="N501" s="66" t="s">
        <v>66</v>
      </c>
      <c r="O501" s="66" t="s">
        <v>61</v>
      </c>
      <c r="P501" s="66"/>
      <c r="Q501" s="66" t="s">
        <v>177</v>
      </c>
      <c r="R501" s="66" t="s">
        <v>166</v>
      </c>
      <c r="S501" s="66" t="s">
        <v>721</v>
      </c>
      <c r="T501" s="32">
        <v>43800</v>
      </c>
      <c r="U501" s="21">
        <v>43982</v>
      </c>
      <c r="V501" s="66">
        <v>4.7359840000000002</v>
      </c>
      <c r="W501" s="66">
        <v>45.204267999999999</v>
      </c>
      <c r="X501" s="66" t="s">
        <v>186</v>
      </c>
      <c r="Y501" s="1">
        <v>525</v>
      </c>
      <c r="Z501" s="1">
        <v>525</v>
      </c>
      <c r="AA501" s="66">
        <v>70</v>
      </c>
      <c r="AB501" s="66">
        <v>78</v>
      </c>
      <c r="AC501" s="66">
        <v>79</v>
      </c>
      <c r="AD501" s="66">
        <v>183</v>
      </c>
      <c r="AE501" s="66">
        <v>184</v>
      </c>
      <c r="AF501" s="66" t="s">
        <v>191</v>
      </c>
      <c r="AG501" s="26" t="s">
        <v>882</v>
      </c>
      <c r="AJ501" s="16" t="s">
        <v>979</v>
      </c>
      <c r="AK501" s="16" t="s">
        <v>876</v>
      </c>
      <c r="AL501" s="16" t="s">
        <v>979</v>
      </c>
      <c r="AM501" s="16" t="s">
        <v>979</v>
      </c>
      <c r="AN501" s="66" t="s">
        <v>979</v>
      </c>
      <c r="AO501" s="26" t="str">
        <f t="shared" si="162"/>
        <v>DRC</v>
      </c>
      <c r="AP501" s="26" t="str">
        <f t="shared" si="163"/>
        <v>DRC</v>
      </c>
      <c r="AQ501" s="26" t="str">
        <f t="shared" si="164"/>
        <v>NFI KITS</v>
      </c>
      <c r="AR501" s="26" t="str">
        <f t="shared" si="165"/>
        <v>SHF</v>
      </c>
      <c r="AS501" s="64" t="str">
        <f>_xlfn.IFNA(VLOOKUP(TRIM(AF501),Lookups!$R$1:$S$14,2,0),"N/A")</f>
        <v>Flood</v>
      </c>
      <c r="AT501" s="29" t="str">
        <f t="shared" si="166"/>
        <v>Completed</v>
      </c>
      <c r="AU501" s="65" t="str">
        <f>IF(TRIM(X501)="", "N/A",VLOOKUP(TRIM(X501),Lookups!$V$1:$W$8,2,0))</f>
        <v>NIDP</v>
      </c>
      <c r="AV501" s="26" t="str">
        <f t="shared" si="167"/>
        <v>Mixed</v>
      </c>
      <c r="AW501" s="26" t="str">
        <f t="shared" si="168"/>
        <v>In-Kind</v>
      </c>
      <c r="AX501" s="55" t="str">
        <f>IF(TRIM(M501)="","N/A",VLOOKUP(TRIM(M501),Table2[#All],2,0))</f>
        <v>Hiraan</v>
      </c>
      <c r="AY501" s="55" t="str">
        <f>IF(TRIM(N501)="","N/A",VLOOKUP(TRIM(N501),Table4[#All],2,0))</f>
        <v>Belet Weyne</v>
      </c>
      <c r="AZ501" s="55" t="str">
        <f t="shared" si="169"/>
        <v>N/A</v>
      </c>
      <c r="BA501" s="32">
        <f t="shared" si="170"/>
        <v>43830</v>
      </c>
      <c r="BB501" s="32">
        <f t="shared" si="171"/>
        <v>43982</v>
      </c>
      <c r="BC501" s="31">
        <f t="shared" si="172"/>
        <v>2020</v>
      </c>
      <c r="BD501" s="33">
        <f t="shared" si="153"/>
        <v>44104</v>
      </c>
      <c r="BE501" s="30">
        <f t="shared" si="173"/>
        <v>525</v>
      </c>
      <c r="BF501" s="30">
        <f t="shared" si="174"/>
        <v>70</v>
      </c>
      <c r="BG501" s="30">
        <f t="shared" si="175"/>
        <v>79</v>
      </c>
      <c r="BH501" s="30">
        <f t="shared" si="176"/>
        <v>78</v>
      </c>
      <c r="BI501" s="30">
        <f t="shared" si="177"/>
        <v>184</v>
      </c>
      <c r="BJ501" s="30">
        <f t="shared" si="178"/>
        <v>184</v>
      </c>
      <c r="BK501" s="30">
        <v>2200000</v>
      </c>
      <c r="BL501" s="30">
        <v>1400000</v>
      </c>
      <c r="BM501" s="30" t="str">
        <f t="shared" si="179"/>
        <v>Unk</v>
      </c>
      <c r="BN501" s="30" t="str">
        <f t="shared" si="180"/>
        <v>Unk</v>
      </c>
      <c r="BO501" s="30">
        <v>2020</v>
      </c>
      <c r="BP501" s="30">
        <v>498</v>
      </c>
      <c r="BQ501" s="30" t="str">
        <f>VLOOKUP(AQ501,Table3[#All],2,FALSE)</f>
        <v>NFI</v>
      </c>
    </row>
    <row r="502" spans="1:69" ht="28.5" customHeight="1" x14ac:dyDescent="0.25">
      <c r="A502" s="66" t="s">
        <v>168</v>
      </c>
      <c r="B502" s="66" t="s">
        <v>281</v>
      </c>
      <c r="C502" s="66" t="s">
        <v>281</v>
      </c>
      <c r="D502" s="66" t="s">
        <v>199</v>
      </c>
      <c r="E502" s="66" t="s">
        <v>868</v>
      </c>
      <c r="F502" s="66" t="s">
        <v>219</v>
      </c>
      <c r="G502" s="66" t="s">
        <v>174</v>
      </c>
      <c r="H502" s="66" t="s">
        <v>979</v>
      </c>
      <c r="I502" s="66" t="s">
        <v>979</v>
      </c>
      <c r="J502" s="66"/>
      <c r="K502" s="66" t="s">
        <v>979</v>
      </c>
      <c r="L502" s="66" t="s">
        <v>979</v>
      </c>
      <c r="M502" s="66" t="s">
        <v>88</v>
      </c>
      <c r="N502" s="66" t="s">
        <v>66</v>
      </c>
      <c r="O502" s="66" t="s">
        <v>61</v>
      </c>
      <c r="P502" s="66"/>
      <c r="Q502" s="66" t="s">
        <v>177</v>
      </c>
      <c r="R502" s="66" t="s">
        <v>166</v>
      </c>
      <c r="S502" s="66" t="s">
        <v>721</v>
      </c>
      <c r="T502" s="32">
        <v>43800</v>
      </c>
      <c r="U502" s="21">
        <v>43982</v>
      </c>
      <c r="V502" s="66">
        <v>4.7359840000000002</v>
      </c>
      <c r="W502" s="66">
        <v>45.204267999999999</v>
      </c>
      <c r="X502" s="66" t="s">
        <v>186</v>
      </c>
      <c r="Y502" s="1">
        <v>569</v>
      </c>
      <c r="Z502" s="1">
        <v>569</v>
      </c>
      <c r="AA502" s="66">
        <v>80</v>
      </c>
      <c r="AB502" s="66">
        <v>85</v>
      </c>
      <c r="AC502" s="66">
        <v>85</v>
      </c>
      <c r="AD502" s="66">
        <v>199</v>
      </c>
      <c r="AE502" s="66">
        <v>200</v>
      </c>
      <c r="AF502" s="66" t="s">
        <v>191</v>
      </c>
      <c r="AG502" s="26" t="s">
        <v>878</v>
      </c>
      <c r="AJ502" s="16" t="s">
        <v>979</v>
      </c>
      <c r="AK502" s="16" t="s">
        <v>876</v>
      </c>
      <c r="AL502" s="16" t="s">
        <v>979</v>
      </c>
      <c r="AM502" s="16" t="s">
        <v>979</v>
      </c>
      <c r="AN502" s="66" t="s">
        <v>979</v>
      </c>
      <c r="AO502" s="26" t="str">
        <f t="shared" si="162"/>
        <v>DRC</v>
      </c>
      <c r="AP502" s="26" t="str">
        <f t="shared" si="163"/>
        <v>DRC</v>
      </c>
      <c r="AQ502" s="26" t="str">
        <f t="shared" si="164"/>
        <v>NFI KITS</v>
      </c>
      <c r="AR502" s="26" t="str">
        <f t="shared" si="165"/>
        <v>SHF</v>
      </c>
      <c r="AS502" s="64" t="str">
        <f>_xlfn.IFNA(VLOOKUP(TRIM(AF502),Lookups!$R$1:$S$14,2,0),"N/A")</f>
        <v>Flood</v>
      </c>
      <c r="AT502" s="29" t="str">
        <f t="shared" si="166"/>
        <v>Completed</v>
      </c>
      <c r="AU502" s="65" t="str">
        <f>IF(TRIM(X502)="", "N/A",VLOOKUP(TRIM(X502),Lookups!$V$1:$W$8,2,0))</f>
        <v>NIDP</v>
      </c>
      <c r="AV502" s="26" t="str">
        <f t="shared" si="167"/>
        <v>Mixed</v>
      </c>
      <c r="AW502" s="26" t="str">
        <f t="shared" si="168"/>
        <v>In-Kind</v>
      </c>
      <c r="AX502" s="55" t="str">
        <f>IF(TRIM(M502)="","N/A",VLOOKUP(TRIM(M502),Table2[#All],2,0))</f>
        <v>Hiraan</v>
      </c>
      <c r="AY502" s="55" t="str">
        <f>IF(TRIM(N502)="","N/A",VLOOKUP(TRIM(N502),Table4[#All],2,0))</f>
        <v>Belet Weyne</v>
      </c>
      <c r="AZ502" s="55" t="str">
        <f t="shared" si="169"/>
        <v>N/A</v>
      </c>
      <c r="BA502" s="32">
        <f t="shared" si="170"/>
        <v>43830</v>
      </c>
      <c r="BB502" s="32">
        <f t="shared" si="171"/>
        <v>43982</v>
      </c>
      <c r="BC502" s="31">
        <f t="shared" si="172"/>
        <v>2020</v>
      </c>
      <c r="BD502" s="33">
        <f t="shared" si="153"/>
        <v>44104</v>
      </c>
      <c r="BE502" s="30">
        <f t="shared" si="173"/>
        <v>569</v>
      </c>
      <c r="BF502" s="30">
        <f t="shared" si="174"/>
        <v>80</v>
      </c>
      <c r="BG502" s="30">
        <f t="shared" si="175"/>
        <v>85</v>
      </c>
      <c r="BH502" s="30">
        <f t="shared" si="176"/>
        <v>85</v>
      </c>
      <c r="BI502" s="30">
        <f t="shared" si="177"/>
        <v>200</v>
      </c>
      <c r="BJ502" s="30">
        <f t="shared" si="178"/>
        <v>200</v>
      </c>
      <c r="BK502" s="30">
        <v>2200000</v>
      </c>
      <c r="BL502" s="30">
        <v>1400000</v>
      </c>
      <c r="BM502" s="30" t="str">
        <f t="shared" si="179"/>
        <v>Unk</v>
      </c>
      <c r="BN502" s="30" t="str">
        <f t="shared" si="180"/>
        <v>Unk</v>
      </c>
      <c r="BO502" s="30">
        <v>2020</v>
      </c>
      <c r="BP502" s="30">
        <v>499</v>
      </c>
      <c r="BQ502" s="30" t="str">
        <f>VLOOKUP(AQ502,Table3[#All],2,FALSE)</f>
        <v>NFI</v>
      </c>
    </row>
    <row r="503" spans="1:69" ht="28.5" customHeight="1" x14ac:dyDescent="0.25">
      <c r="A503" s="66" t="s">
        <v>168</v>
      </c>
      <c r="B503" s="66" t="s">
        <v>281</v>
      </c>
      <c r="C503" s="66" t="s">
        <v>281</v>
      </c>
      <c r="D503" s="66" t="s">
        <v>199</v>
      </c>
      <c r="E503" s="66" t="s">
        <v>868</v>
      </c>
      <c r="F503" s="66" t="s">
        <v>219</v>
      </c>
      <c r="G503" s="66" t="s">
        <v>174</v>
      </c>
      <c r="H503" s="66" t="s">
        <v>979</v>
      </c>
      <c r="I503" s="66" t="s">
        <v>979</v>
      </c>
      <c r="J503" s="66"/>
      <c r="K503" s="66" t="s">
        <v>979</v>
      </c>
      <c r="L503" s="66" t="s">
        <v>979</v>
      </c>
      <c r="M503" s="66" t="s">
        <v>88</v>
      </c>
      <c r="N503" s="66" t="s">
        <v>66</v>
      </c>
      <c r="O503" s="66" t="s">
        <v>61</v>
      </c>
      <c r="P503" s="66"/>
      <c r="Q503" s="66" t="s">
        <v>177</v>
      </c>
      <c r="R503" s="66" t="s">
        <v>166</v>
      </c>
      <c r="S503" s="66" t="s">
        <v>721</v>
      </c>
      <c r="T503" s="32">
        <v>43800</v>
      </c>
      <c r="U503" s="21">
        <v>43982</v>
      </c>
      <c r="V503" s="66">
        <v>4.7359840000000002</v>
      </c>
      <c r="W503" s="66">
        <v>45.204267999999999</v>
      </c>
      <c r="X503" s="66" t="s">
        <v>186</v>
      </c>
      <c r="Y503" s="1">
        <v>673</v>
      </c>
      <c r="Z503" s="1">
        <v>673</v>
      </c>
      <c r="AA503" s="66">
        <v>100</v>
      </c>
      <c r="AB503" s="66">
        <v>100</v>
      </c>
      <c r="AC503" s="66">
        <v>101</v>
      </c>
      <c r="AD503" s="66">
        <v>235</v>
      </c>
      <c r="AE503" s="66">
        <v>236</v>
      </c>
      <c r="AF503" s="66" t="s">
        <v>191</v>
      </c>
      <c r="AG503" s="26" t="s">
        <v>879</v>
      </c>
      <c r="AJ503" s="16" t="s">
        <v>979</v>
      </c>
      <c r="AK503" s="16" t="s">
        <v>876</v>
      </c>
      <c r="AL503" s="16" t="s">
        <v>979</v>
      </c>
      <c r="AM503" s="16" t="s">
        <v>979</v>
      </c>
      <c r="AN503" s="66" t="s">
        <v>979</v>
      </c>
      <c r="AO503" s="26" t="str">
        <f t="shared" si="162"/>
        <v>DRC</v>
      </c>
      <c r="AP503" s="26" t="str">
        <f t="shared" si="163"/>
        <v>DRC</v>
      </c>
      <c r="AQ503" s="26" t="str">
        <f t="shared" si="164"/>
        <v>NFI KITS</v>
      </c>
      <c r="AR503" s="26" t="str">
        <f t="shared" si="165"/>
        <v>SHF</v>
      </c>
      <c r="AS503" s="64" t="str">
        <f>_xlfn.IFNA(VLOOKUP(TRIM(AF503),Lookups!$R$1:$S$14,2,0),"N/A")</f>
        <v>Flood</v>
      </c>
      <c r="AT503" s="29" t="str">
        <f t="shared" si="166"/>
        <v>Completed</v>
      </c>
      <c r="AU503" s="65" t="str">
        <f>IF(TRIM(X503)="", "N/A",VLOOKUP(TRIM(X503),Lookups!$V$1:$W$8,2,0))</f>
        <v>NIDP</v>
      </c>
      <c r="AV503" s="26" t="str">
        <f t="shared" si="167"/>
        <v>Mixed</v>
      </c>
      <c r="AW503" s="26" t="str">
        <f t="shared" si="168"/>
        <v>In-Kind</v>
      </c>
      <c r="AX503" s="55" t="str">
        <f>IF(TRIM(M503)="","N/A",VLOOKUP(TRIM(M503),Table2[#All],2,0))</f>
        <v>Hiraan</v>
      </c>
      <c r="AY503" s="55" t="str">
        <f>IF(TRIM(N503)="","N/A",VLOOKUP(TRIM(N503),Table4[#All],2,0))</f>
        <v>Belet Weyne</v>
      </c>
      <c r="AZ503" s="55" t="str">
        <f t="shared" si="169"/>
        <v>N/A</v>
      </c>
      <c r="BA503" s="32">
        <f t="shared" si="170"/>
        <v>43830</v>
      </c>
      <c r="BB503" s="32">
        <f t="shared" si="171"/>
        <v>43982</v>
      </c>
      <c r="BC503" s="31">
        <f t="shared" si="172"/>
        <v>2020</v>
      </c>
      <c r="BD503" s="33">
        <f t="shared" si="153"/>
        <v>44104</v>
      </c>
      <c r="BE503" s="30">
        <f t="shared" si="173"/>
        <v>673</v>
      </c>
      <c r="BF503" s="30">
        <f t="shared" si="174"/>
        <v>100</v>
      </c>
      <c r="BG503" s="30">
        <f t="shared" si="175"/>
        <v>101</v>
      </c>
      <c r="BH503" s="30">
        <f t="shared" si="176"/>
        <v>100</v>
      </c>
      <c r="BI503" s="30">
        <f t="shared" si="177"/>
        <v>236</v>
      </c>
      <c r="BJ503" s="30">
        <f t="shared" si="178"/>
        <v>236</v>
      </c>
      <c r="BK503" s="30">
        <v>2200000</v>
      </c>
      <c r="BL503" s="30">
        <v>1400000</v>
      </c>
      <c r="BM503" s="30" t="str">
        <f t="shared" si="179"/>
        <v>Unk</v>
      </c>
      <c r="BN503" s="30" t="str">
        <f t="shared" si="180"/>
        <v>Unk</v>
      </c>
      <c r="BO503" s="30">
        <v>2020</v>
      </c>
      <c r="BP503" s="30">
        <v>500</v>
      </c>
      <c r="BQ503" s="30" t="str">
        <f>VLOOKUP(AQ503,Table3[#All],2,FALSE)</f>
        <v>NFI</v>
      </c>
    </row>
    <row r="504" spans="1:69" ht="28.5" customHeight="1" x14ac:dyDescent="0.25">
      <c r="A504" s="66" t="s">
        <v>168</v>
      </c>
      <c r="B504" s="66" t="s">
        <v>281</v>
      </c>
      <c r="C504" s="66" t="s">
        <v>281</v>
      </c>
      <c r="D504" s="66" t="s">
        <v>199</v>
      </c>
      <c r="E504" s="66" t="s">
        <v>868</v>
      </c>
      <c r="F504" s="66" t="s">
        <v>219</v>
      </c>
      <c r="G504" s="66" t="s">
        <v>174</v>
      </c>
      <c r="H504" s="66" t="s">
        <v>979</v>
      </c>
      <c r="I504" s="66" t="s">
        <v>979</v>
      </c>
      <c r="J504" s="66"/>
      <c r="K504" s="66" t="s">
        <v>979</v>
      </c>
      <c r="L504" s="66" t="s">
        <v>979</v>
      </c>
      <c r="M504" s="66" t="s">
        <v>88</v>
      </c>
      <c r="N504" s="66" t="s">
        <v>66</v>
      </c>
      <c r="O504" s="66" t="s">
        <v>61</v>
      </c>
      <c r="P504" s="66"/>
      <c r="Q504" s="66" t="s">
        <v>177</v>
      </c>
      <c r="R504" s="66" t="s">
        <v>166</v>
      </c>
      <c r="S504" s="66" t="s">
        <v>721</v>
      </c>
      <c r="T504" s="32">
        <v>43800</v>
      </c>
      <c r="U504" s="21">
        <v>43982</v>
      </c>
      <c r="V504" s="66">
        <v>4.7359840000000002</v>
      </c>
      <c r="W504" s="66">
        <v>45.204267999999999</v>
      </c>
      <c r="X504" s="66" t="s">
        <v>186</v>
      </c>
      <c r="Y504" s="1">
        <v>422</v>
      </c>
      <c r="Z504" s="1">
        <v>422</v>
      </c>
      <c r="AA504" s="66">
        <v>50</v>
      </c>
      <c r="AB504" s="66">
        <v>63</v>
      </c>
      <c r="AC504" s="66">
        <v>63</v>
      </c>
      <c r="AD504" s="66">
        <v>147</v>
      </c>
      <c r="AE504" s="66">
        <v>148</v>
      </c>
      <c r="AF504" s="66" t="s">
        <v>191</v>
      </c>
      <c r="AG504" s="26" t="s">
        <v>884</v>
      </c>
      <c r="AJ504" s="16" t="s">
        <v>979</v>
      </c>
      <c r="AK504" s="16" t="s">
        <v>876</v>
      </c>
      <c r="AL504" s="16" t="s">
        <v>979</v>
      </c>
      <c r="AM504" s="16" t="s">
        <v>979</v>
      </c>
      <c r="AN504" s="66" t="s">
        <v>979</v>
      </c>
      <c r="AO504" s="26" t="str">
        <f t="shared" si="162"/>
        <v>DRC</v>
      </c>
      <c r="AP504" s="26" t="str">
        <f t="shared" si="163"/>
        <v>DRC</v>
      </c>
      <c r="AQ504" s="26" t="str">
        <f t="shared" si="164"/>
        <v>NFI KITS</v>
      </c>
      <c r="AR504" s="26" t="str">
        <f t="shared" si="165"/>
        <v>SHF</v>
      </c>
      <c r="AS504" s="64" t="str">
        <f>_xlfn.IFNA(VLOOKUP(TRIM(AF504),Lookups!$R$1:$S$14,2,0),"N/A")</f>
        <v>Flood</v>
      </c>
      <c r="AT504" s="29" t="str">
        <f t="shared" si="166"/>
        <v>Completed</v>
      </c>
      <c r="AU504" s="65" t="str">
        <f>IF(TRIM(X504)="", "N/A",VLOOKUP(TRIM(X504),Lookups!$V$1:$W$8,2,0))</f>
        <v>NIDP</v>
      </c>
      <c r="AV504" s="26" t="str">
        <f t="shared" si="167"/>
        <v>Mixed</v>
      </c>
      <c r="AW504" s="26" t="str">
        <f t="shared" si="168"/>
        <v>In-Kind</v>
      </c>
      <c r="AX504" s="55" t="str">
        <f>IF(TRIM(M504)="","N/A",VLOOKUP(TRIM(M504),Table2[#All],2,0))</f>
        <v>Hiraan</v>
      </c>
      <c r="AY504" s="55" t="str">
        <f>IF(TRIM(N504)="","N/A",VLOOKUP(TRIM(N504),Table4[#All],2,0))</f>
        <v>Belet Weyne</v>
      </c>
      <c r="AZ504" s="55" t="str">
        <f t="shared" si="169"/>
        <v>N/A</v>
      </c>
      <c r="BA504" s="32">
        <f t="shared" si="170"/>
        <v>43830</v>
      </c>
      <c r="BB504" s="32">
        <f t="shared" si="171"/>
        <v>43982</v>
      </c>
      <c r="BC504" s="31">
        <f t="shared" si="172"/>
        <v>2020</v>
      </c>
      <c r="BD504" s="33">
        <f t="shared" si="153"/>
        <v>44104</v>
      </c>
      <c r="BE504" s="30">
        <f t="shared" si="173"/>
        <v>422</v>
      </c>
      <c r="BF504" s="30">
        <f t="shared" si="174"/>
        <v>50</v>
      </c>
      <c r="BG504" s="30">
        <f t="shared" si="175"/>
        <v>63</v>
      </c>
      <c r="BH504" s="30">
        <f t="shared" si="176"/>
        <v>63</v>
      </c>
      <c r="BI504" s="30">
        <f t="shared" si="177"/>
        <v>148</v>
      </c>
      <c r="BJ504" s="30">
        <f t="shared" si="178"/>
        <v>148</v>
      </c>
      <c r="BK504" s="30">
        <v>2200000</v>
      </c>
      <c r="BL504" s="30">
        <v>1400000</v>
      </c>
      <c r="BM504" s="30" t="str">
        <f t="shared" si="179"/>
        <v>Unk</v>
      </c>
      <c r="BN504" s="30" t="str">
        <f t="shared" si="180"/>
        <v>Unk</v>
      </c>
      <c r="BO504" s="30">
        <v>2020</v>
      </c>
      <c r="BP504" s="30">
        <v>501</v>
      </c>
      <c r="BQ504" s="30" t="str">
        <f>VLOOKUP(AQ504,Table3[#All],2,FALSE)</f>
        <v>NFI</v>
      </c>
    </row>
    <row r="505" spans="1:69" ht="28.5" customHeight="1" x14ac:dyDescent="0.25">
      <c r="A505" s="66" t="s">
        <v>168</v>
      </c>
      <c r="B505" s="66" t="s">
        <v>281</v>
      </c>
      <c r="C505" s="66" t="s">
        <v>281</v>
      </c>
      <c r="D505" s="66" t="s">
        <v>199</v>
      </c>
      <c r="E505" s="66" t="s">
        <v>868</v>
      </c>
      <c r="F505" s="66" t="s">
        <v>219</v>
      </c>
      <c r="G505" s="66" t="s">
        <v>174</v>
      </c>
      <c r="H505" s="66" t="s">
        <v>979</v>
      </c>
      <c r="I505" s="66" t="s">
        <v>979</v>
      </c>
      <c r="J505" s="66"/>
      <c r="K505" s="66" t="s">
        <v>979</v>
      </c>
      <c r="L505" s="66" t="s">
        <v>979</v>
      </c>
      <c r="M505" s="66" t="s">
        <v>88</v>
      </c>
      <c r="N505" s="66" t="s">
        <v>66</v>
      </c>
      <c r="O505" s="66" t="s">
        <v>61</v>
      </c>
      <c r="P505" s="66"/>
      <c r="Q505" s="66" t="s">
        <v>177</v>
      </c>
      <c r="R505" s="66" t="s">
        <v>166</v>
      </c>
      <c r="S505" s="66" t="s">
        <v>721</v>
      </c>
      <c r="T505" s="32">
        <v>43800</v>
      </c>
      <c r="U505" s="21">
        <v>43982</v>
      </c>
      <c r="V505" s="66">
        <v>4.7359840000000002</v>
      </c>
      <c r="W505" s="66">
        <v>45.204267999999999</v>
      </c>
      <c r="X505" s="66" t="s">
        <v>186</v>
      </c>
      <c r="Y505" s="1">
        <v>820</v>
      </c>
      <c r="Z505" s="1">
        <v>820</v>
      </c>
      <c r="AA505" s="66">
        <v>50</v>
      </c>
      <c r="AB505" s="66">
        <v>122</v>
      </c>
      <c r="AC505" s="66">
        <v>123</v>
      </c>
      <c r="AD505" s="66">
        <v>287</v>
      </c>
      <c r="AE505" s="66">
        <v>288</v>
      </c>
      <c r="AF505" s="66" t="s">
        <v>191</v>
      </c>
      <c r="AG505" s="26" t="s">
        <v>884</v>
      </c>
      <c r="AJ505" s="16" t="s">
        <v>979</v>
      </c>
      <c r="AK505" s="16" t="s">
        <v>876</v>
      </c>
      <c r="AL505" s="16" t="s">
        <v>979</v>
      </c>
      <c r="AM505" s="16" t="s">
        <v>979</v>
      </c>
      <c r="AN505" s="66" t="s">
        <v>979</v>
      </c>
      <c r="AO505" s="26" t="str">
        <f t="shared" si="162"/>
        <v>DRC</v>
      </c>
      <c r="AP505" s="26" t="str">
        <f t="shared" si="163"/>
        <v>DRC</v>
      </c>
      <c r="AQ505" s="26" t="str">
        <f t="shared" si="164"/>
        <v>NFI KITS</v>
      </c>
      <c r="AR505" s="26" t="str">
        <f t="shared" si="165"/>
        <v>SHF</v>
      </c>
      <c r="AS505" s="64" t="str">
        <f>_xlfn.IFNA(VLOOKUP(TRIM(AF505),Lookups!$R$1:$S$14,2,0),"N/A")</f>
        <v>Flood</v>
      </c>
      <c r="AT505" s="29" t="str">
        <f t="shared" si="166"/>
        <v>Completed</v>
      </c>
      <c r="AU505" s="65" t="str">
        <f>IF(TRIM(X505)="", "N/A",VLOOKUP(TRIM(X505),Lookups!$V$1:$W$8,2,0))</f>
        <v>NIDP</v>
      </c>
      <c r="AV505" s="26" t="str">
        <f t="shared" si="167"/>
        <v>Mixed</v>
      </c>
      <c r="AW505" s="26" t="str">
        <f t="shared" si="168"/>
        <v>In-Kind</v>
      </c>
      <c r="AX505" s="55" t="str">
        <f>IF(TRIM(M505)="","N/A",VLOOKUP(TRIM(M505),Table2[#All],2,0))</f>
        <v>Hiraan</v>
      </c>
      <c r="AY505" s="55" t="str">
        <f>IF(TRIM(N505)="","N/A",VLOOKUP(TRIM(N505),Table4[#All],2,0))</f>
        <v>Belet Weyne</v>
      </c>
      <c r="AZ505" s="55" t="str">
        <f t="shared" si="169"/>
        <v>N/A</v>
      </c>
      <c r="BA505" s="32">
        <f t="shared" si="170"/>
        <v>43830</v>
      </c>
      <c r="BB505" s="32">
        <f t="shared" si="171"/>
        <v>43982</v>
      </c>
      <c r="BC505" s="31">
        <f t="shared" si="172"/>
        <v>2020</v>
      </c>
      <c r="BD505" s="33">
        <f t="shared" si="153"/>
        <v>44104</v>
      </c>
      <c r="BE505" s="30">
        <f t="shared" si="173"/>
        <v>820</v>
      </c>
      <c r="BF505" s="30">
        <f t="shared" si="174"/>
        <v>50</v>
      </c>
      <c r="BG505" s="30">
        <f t="shared" si="175"/>
        <v>123</v>
      </c>
      <c r="BH505" s="30">
        <f t="shared" si="176"/>
        <v>122</v>
      </c>
      <c r="BI505" s="30">
        <f t="shared" si="177"/>
        <v>288</v>
      </c>
      <c r="BJ505" s="30">
        <f t="shared" si="178"/>
        <v>288</v>
      </c>
      <c r="BK505" s="30">
        <v>2200000</v>
      </c>
      <c r="BL505" s="30">
        <v>1400000</v>
      </c>
      <c r="BM505" s="30" t="str">
        <f t="shared" si="179"/>
        <v>Unk</v>
      </c>
      <c r="BN505" s="30" t="str">
        <f t="shared" si="180"/>
        <v>Unk</v>
      </c>
      <c r="BO505" s="30">
        <v>2020</v>
      </c>
      <c r="BP505" s="30">
        <v>502</v>
      </c>
      <c r="BQ505" s="30" t="str">
        <f>VLOOKUP(AQ505,Table3[#All],2,FALSE)</f>
        <v>NFI</v>
      </c>
    </row>
    <row r="506" spans="1:69" ht="28.5" customHeight="1" x14ac:dyDescent="0.25">
      <c r="A506" s="66" t="s">
        <v>168</v>
      </c>
      <c r="B506" s="66" t="s">
        <v>281</v>
      </c>
      <c r="C506" s="66" t="s">
        <v>281</v>
      </c>
      <c r="D506" s="66" t="s">
        <v>183</v>
      </c>
      <c r="E506" s="66" t="s">
        <v>1037</v>
      </c>
      <c r="F506" s="66" t="s">
        <v>219</v>
      </c>
      <c r="G506" s="66" t="s">
        <v>173</v>
      </c>
      <c r="H506" s="66" t="s">
        <v>202</v>
      </c>
      <c r="I506" s="66" t="s">
        <v>202</v>
      </c>
      <c r="J506" s="66">
        <v>140</v>
      </c>
      <c r="K506" s="66" t="s">
        <v>172</v>
      </c>
      <c r="L506" s="66" t="s">
        <v>175</v>
      </c>
      <c r="M506" s="66" t="s">
        <v>88</v>
      </c>
      <c r="N506" s="66" t="s">
        <v>66</v>
      </c>
      <c r="O506" s="66" t="s">
        <v>61</v>
      </c>
      <c r="P506" s="66"/>
      <c r="Q506" s="66" t="s">
        <v>177</v>
      </c>
      <c r="R506" s="66" t="s">
        <v>166</v>
      </c>
      <c r="S506" s="66" t="s">
        <v>721</v>
      </c>
      <c r="T506" s="32">
        <v>43800</v>
      </c>
      <c r="U506" s="21">
        <v>43982</v>
      </c>
      <c r="V506" s="66">
        <v>4.7359840000000002</v>
      </c>
      <c r="W506" s="66">
        <v>45.204267999999999</v>
      </c>
      <c r="X506" s="66" t="s">
        <v>186</v>
      </c>
      <c r="Y506" s="1">
        <v>1140</v>
      </c>
      <c r="Z506" s="1">
        <v>1140</v>
      </c>
      <c r="AA506" s="66">
        <v>150</v>
      </c>
      <c r="AB506" s="66">
        <v>170</v>
      </c>
      <c r="AC506" s="66">
        <v>171</v>
      </c>
      <c r="AD506" s="66">
        <v>398</v>
      </c>
      <c r="AE506" s="66">
        <v>400</v>
      </c>
      <c r="AF506" s="66" t="s">
        <v>191</v>
      </c>
      <c r="AG506" s="26" t="s">
        <v>1038</v>
      </c>
      <c r="AJ506" s="16" t="s">
        <v>979</v>
      </c>
      <c r="AK506" s="16" t="s">
        <v>876</v>
      </c>
      <c r="AL506" s="16" t="s">
        <v>979</v>
      </c>
      <c r="AM506" s="16" t="s">
        <v>979</v>
      </c>
      <c r="AN506" s="66" t="s">
        <v>979</v>
      </c>
      <c r="AO506" s="26" t="str">
        <f t="shared" si="162"/>
        <v>DRC</v>
      </c>
      <c r="AP506" s="26" t="str">
        <f t="shared" si="163"/>
        <v>DRC</v>
      </c>
      <c r="AQ506" s="26" t="str">
        <f t="shared" si="164"/>
        <v>EMERGENCY SHELTER</v>
      </c>
      <c r="AR506" s="26" t="str">
        <f t="shared" si="165"/>
        <v>SHF</v>
      </c>
      <c r="AS506" s="64" t="str">
        <f>_xlfn.IFNA(VLOOKUP(TRIM(AF506),Lookups!$R$1:$S$14,2,0),"N/A")</f>
        <v>Flood</v>
      </c>
      <c r="AT506" s="29" t="str">
        <f t="shared" si="166"/>
        <v>Completed</v>
      </c>
      <c r="AU506" s="65" t="str">
        <f>IF(TRIM(X506)="", "N/A",VLOOKUP(TRIM(X506),Lookups!$V$1:$W$8,2,0))</f>
        <v>NIDP</v>
      </c>
      <c r="AV506" s="26" t="str">
        <f t="shared" si="167"/>
        <v>Mixed</v>
      </c>
      <c r="AW506" s="26" t="str">
        <f t="shared" si="168"/>
        <v>Cash</v>
      </c>
      <c r="AX506" s="55" t="str">
        <f>IF(TRIM(M506)="","N/A",VLOOKUP(TRIM(M506),Table2[#All],2,0))</f>
        <v>Hiraan</v>
      </c>
      <c r="AY506" s="55" t="str">
        <f>IF(TRIM(N506)="","N/A",VLOOKUP(TRIM(N506),Table4[#All],2,0))</f>
        <v>Belet Weyne</v>
      </c>
      <c r="AZ506" s="55" t="str">
        <f t="shared" si="169"/>
        <v>N/A</v>
      </c>
      <c r="BA506" s="32">
        <f t="shared" si="170"/>
        <v>43830</v>
      </c>
      <c r="BB506" s="32">
        <f t="shared" si="171"/>
        <v>43982</v>
      </c>
      <c r="BC506" s="31">
        <f t="shared" si="172"/>
        <v>2020</v>
      </c>
      <c r="BD506" s="33">
        <f t="shared" si="153"/>
        <v>44104</v>
      </c>
      <c r="BE506" s="30">
        <f t="shared" si="173"/>
        <v>1140</v>
      </c>
      <c r="BF506" s="30">
        <f t="shared" si="174"/>
        <v>150</v>
      </c>
      <c r="BG506" s="30">
        <f t="shared" si="175"/>
        <v>171</v>
      </c>
      <c r="BH506" s="30">
        <f t="shared" si="176"/>
        <v>170</v>
      </c>
      <c r="BI506" s="30">
        <f t="shared" si="177"/>
        <v>400</v>
      </c>
      <c r="BJ506" s="30">
        <f t="shared" si="178"/>
        <v>400</v>
      </c>
      <c r="BK506" s="30">
        <v>2200000</v>
      </c>
      <c r="BL506" s="30">
        <v>1400000</v>
      </c>
      <c r="BM506" s="30" t="str">
        <f t="shared" si="179"/>
        <v>Unk</v>
      </c>
      <c r="BN506" s="30" t="str">
        <f t="shared" si="180"/>
        <v>Unk</v>
      </c>
      <c r="BO506" s="30">
        <v>2020</v>
      </c>
      <c r="BP506" s="30">
        <v>503</v>
      </c>
      <c r="BQ506" s="30" t="str">
        <f>VLOOKUP(AQ506,Table3[#All],2,FALSE)</f>
        <v>SHELTER</v>
      </c>
    </row>
    <row r="507" spans="1:69" ht="28.5" customHeight="1" x14ac:dyDescent="0.25">
      <c r="A507" s="66" t="s">
        <v>168</v>
      </c>
      <c r="B507" s="66" t="s">
        <v>281</v>
      </c>
      <c r="C507" s="66" t="s">
        <v>281</v>
      </c>
      <c r="D507" s="66" t="s">
        <v>183</v>
      </c>
      <c r="E507" s="66" t="s">
        <v>1037</v>
      </c>
      <c r="F507" s="66" t="s">
        <v>219</v>
      </c>
      <c r="G507" s="66" t="s">
        <v>173</v>
      </c>
      <c r="H507" s="66" t="s">
        <v>202</v>
      </c>
      <c r="I507" s="66" t="s">
        <v>202</v>
      </c>
      <c r="J507" s="66">
        <v>140</v>
      </c>
      <c r="K507" s="66" t="s">
        <v>172</v>
      </c>
      <c r="L507" s="66" t="s">
        <v>175</v>
      </c>
      <c r="M507" s="66" t="s">
        <v>88</v>
      </c>
      <c r="N507" s="66" t="s">
        <v>66</v>
      </c>
      <c r="O507" s="66" t="s">
        <v>61</v>
      </c>
      <c r="P507" s="66"/>
      <c r="Q507" s="66" t="s">
        <v>177</v>
      </c>
      <c r="R507" s="66" t="s">
        <v>166</v>
      </c>
      <c r="S507" s="66" t="s">
        <v>721</v>
      </c>
      <c r="T507" s="32">
        <v>43800</v>
      </c>
      <c r="U507" s="21">
        <v>43982</v>
      </c>
      <c r="V507" s="66">
        <v>4.7359840000000002</v>
      </c>
      <c r="W507" s="66">
        <v>45.204267999999999</v>
      </c>
      <c r="X507" s="66" t="s">
        <v>186</v>
      </c>
      <c r="Y507" s="1">
        <v>1230</v>
      </c>
      <c r="Z507" s="1">
        <v>1230</v>
      </c>
      <c r="AA507" s="66">
        <v>150</v>
      </c>
      <c r="AB507" s="66">
        <v>184</v>
      </c>
      <c r="AC507" s="66">
        <v>185</v>
      </c>
      <c r="AD507" s="66">
        <v>430</v>
      </c>
      <c r="AE507" s="66">
        <v>432</v>
      </c>
      <c r="AF507" s="66" t="s">
        <v>191</v>
      </c>
      <c r="AG507" s="26" t="s">
        <v>1038</v>
      </c>
      <c r="AJ507" s="16" t="s">
        <v>979</v>
      </c>
      <c r="AK507" s="16" t="s">
        <v>876</v>
      </c>
      <c r="AL507" s="16" t="s">
        <v>979</v>
      </c>
      <c r="AM507" s="16" t="s">
        <v>979</v>
      </c>
      <c r="AN507" s="66" t="s">
        <v>979</v>
      </c>
      <c r="AO507" s="26" t="str">
        <f t="shared" si="162"/>
        <v>DRC</v>
      </c>
      <c r="AP507" s="26" t="str">
        <f t="shared" si="163"/>
        <v>DRC</v>
      </c>
      <c r="AQ507" s="26" t="str">
        <f t="shared" si="164"/>
        <v>EMERGENCY SHELTER</v>
      </c>
      <c r="AR507" s="26" t="str">
        <f t="shared" si="165"/>
        <v>SHF</v>
      </c>
      <c r="AS507" s="64" t="str">
        <f>_xlfn.IFNA(VLOOKUP(TRIM(AF507),Lookups!$R$1:$S$14,2,0),"N/A")</f>
        <v>Flood</v>
      </c>
      <c r="AT507" s="29" t="str">
        <f t="shared" si="166"/>
        <v>Completed</v>
      </c>
      <c r="AU507" s="65" t="str">
        <f>IF(TRIM(X507)="", "N/A",VLOOKUP(TRIM(X507),Lookups!$V$1:$W$8,2,0))</f>
        <v>NIDP</v>
      </c>
      <c r="AV507" s="26" t="str">
        <f t="shared" si="167"/>
        <v>Mixed</v>
      </c>
      <c r="AW507" s="26" t="str">
        <f t="shared" si="168"/>
        <v>Cash</v>
      </c>
      <c r="AX507" s="55" t="str">
        <f>IF(TRIM(M507)="","N/A",VLOOKUP(TRIM(M507),Table2[#All],2,0))</f>
        <v>Hiraan</v>
      </c>
      <c r="AY507" s="55" t="str">
        <f>IF(TRIM(N507)="","N/A",VLOOKUP(TRIM(N507),Table4[#All],2,0))</f>
        <v>Belet Weyne</v>
      </c>
      <c r="AZ507" s="55" t="str">
        <f t="shared" si="169"/>
        <v>N/A</v>
      </c>
      <c r="BA507" s="32">
        <f t="shared" si="170"/>
        <v>43830</v>
      </c>
      <c r="BB507" s="32">
        <f t="shared" si="171"/>
        <v>43982</v>
      </c>
      <c r="BC507" s="31">
        <f t="shared" si="172"/>
        <v>2020</v>
      </c>
      <c r="BD507" s="33">
        <f t="shared" si="153"/>
        <v>44104</v>
      </c>
      <c r="BE507" s="30">
        <f t="shared" si="173"/>
        <v>1230</v>
      </c>
      <c r="BF507" s="30">
        <f t="shared" si="174"/>
        <v>150</v>
      </c>
      <c r="BG507" s="30">
        <f t="shared" si="175"/>
        <v>185</v>
      </c>
      <c r="BH507" s="30">
        <f t="shared" si="176"/>
        <v>184</v>
      </c>
      <c r="BI507" s="30">
        <f t="shared" si="177"/>
        <v>432</v>
      </c>
      <c r="BJ507" s="30">
        <f t="shared" si="178"/>
        <v>432</v>
      </c>
      <c r="BK507" s="30">
        <v>2200000</v>
      </c>
      <c r="BL507" s="30">
        <v>1400000</v>
      </c>
      <c r="BM507" s="30" t="str">
        <f t="shared" si="179"/>
        <v>Unk</v>
      </c>
      <c r="BN507" s="30" t="str">
        <f t="shared" si="180"/>
        <v>Unk</v>
      </c>
      <c r="BO507" s="30">
        <v>2020</v>
      </c>
      <c r="BP507" s="30">
        <v>504</v>
      </c>
      <c r="BQ507" s="30" t="str">
        <f>VLOOKUP(AQ507,Table3[#All],2,FALSE)</f>
        <v>SHELTER</v>
      </c>
    </row>
    <row r="508" spans="1:69" ht="28.5" customHeight="1" x14ac:dyDescent="0.25">
      <c r="A508" s="67" t="s">
        <v>168</v>
      </c>
      <c r="B508" s="67" t="s">
        <v>281</v>
      </c>
      <c r="C508" s="67" t="s">
        <v>281</v>
      </c>
      <c r="D508" s="67" t="s">
        <v>183</v>
      </c>
      <c r="E508" s="67" t="s">
        <v>1037</v>
      </c>
      <c r="F508" s="67" t="s">
        <v>219</v>
      </c>
      <c r="G508" s="67" t="s">
        <v>173</v>
      </c>
      <c r="H508" s="67" t="s">
        <v>202</v>
      </c>
      <c r="I508" s="67" t="s">
        <v>202</v>
      </c>
      <c r="J508" s="67">
        <v>140</v>
      </c>
      <c r="K508" s="67" t="s">
        <v>172</v>
      </c>
      <c r="L508" s="67" t="s">
        <v>175</v>
      </c>
      <c r="M508" s="67" t="s">
        <v>88</v>
      </c>
      <c r="N508" s="67" t="s">
        <v>66</v>
      </c>
      <c r="O508" s="67" t="s">
        <v>61</v>
      </c>
      <c r="P508" s="67"/>
      <c r="Q508" s="67" t="s">
        <v>177</v>
      </c>
      <c r="R508" s="67" t="s">
        <v>166</v>
      </c>
      <c r="S508" s="67" t="s">
        <v>721</v>
      </c>
      <c r="T508" s="32">
        <v>43800</v>
      </c>
      <c r="U508" s="21">
        <v>43982</v>
      </c>
      <c r="V508" s="67">
        <v>4.7359840000000002</v>
      </c>
      <c r="W508" s="67">
        <v>45.204267999999999</v>
      </c>
      <c r="X508" s="67" t="s">
        <v>186</v>
      </c>
      <c r="Y508" s="1">
        <v>1367</v>
      </c>
      <c r="Z508" s="1">
        <v>1367</v>
      </c>
      <c r="AA508" s="67">
        <v>180</v>
      </c>
      <c r="AB508" s="67">
        <v>204</v>
      </c>
      <c r="AC508" s="67">
        <v>205</v>
      </c>
      <c r="AD508" s="67">
        <v>478</v>
      </c>
      <c r="AE508" s="67">
        <v>480</v>
      </c>
      <c r="AF508" s="67" t="s">
        <v>191</v>
      </c>
      <c r="AG508" s="26" t="s">
        <v>1038</v>
      </c>
      <c r="AJ508" s="16" t="s">
        <v>979</v>
      </c>
      <c r="AK508" s="16" t="s">
        <v>876</v>
      </c>
      <c r="AL508" s="16" t="s">
        <v>979</v>
      </c>
      <c r="AM508" s="16" t="s">
        <v>979</v>
      </c>
      <c r="AN508" s="67" t="s">
        <v>979</v>
      </c>
      <c r="AO508" s="26" t="str">
        <f t="shared" si="162"/>
        <v>DRC</v>
      </c>
      <c r="AP508" s="26" t="str">
        <f t="shared" si="163"/>
        <v>DRC</v>
      </c>
      <c r="AQ508" s="26" t="str">
        <f t="shared" si="164"/>
        <v>EMERGENCY SHELTER</v>
      </c>
      <c r="AR508" s="26" t="str">
        <f t="shared" si="165"/>
        <v>SHF</v>
      </c>
      <c r="AS508" s="64" t="str">
        <f>_xlfn.IFNA(VLOOKUP(TRIM(AF508),Lookups!$R$1:$S$14,2,0),"N/A")</f>
        <v>Flood</v>
      </c>
      <c r="AT508" s="29" t="str">
        <f t="shared" si="166"/>
        <v>Completed</v>
      </c>
      <c r="AU508" s="65" t="str">
        <f>IF(TRIM(X508)="", "N/A",VLOOKUP(TRIM(X508),Lookups!$V$1:$W$8,2,0))</f>
        <v>NIDP</v>
      </c>
      <c r="AV508" s="26" t="str">
        <f t="shared" si="167"/>
        <v>Mixed</v>
      </c>
      <c r="AW508" s="26" t="str">
        <f t="shared" si="168"/>
        <v>Cash</v>
      </c>
      <c r="AX508" s="55" t="str">
        <f>IF(TRIM(M508)="","N/A",VLOOKUP(TRIM(M508),Table2[#All],2,0))</f>
        <v>Hiraan</v>
      </c>
      <c r="AY508" s="55" t="str">
        <f>IF(TRIM(N508)="","N/A",VLOOKUP(TRIM(N508),Table4[#All],2,0))</f>
        <v>Belet Weyne</v>
      </c>
      <c r="AZ508" s="55" t="str">
        <f t="shared" si="169"/>
        <v>N/A</v>
      </c>
      <c r="BA508" s="32">
        <f t="shared" si="170"/>
        <v>43830</v>
      </c>
      <c r="BB508" s="32">
        <f t="shared" si="171"/>
        <v>43982</v>
      </c>
      <c r="BC508" s="31">
        <f t="shared" si="172"/>
        <v>2020</v>
      </c>
      <c r="BD508" s="33">
        <f t="shared" si="153"/>
        <v>44104</v>
      </c>
      <c r="BE508" s="30">
        <f t="shared" si="173"/>
        <v>1367</v>
      </c>
      <c r="BF508" s="30">
        <f t="shared" si="174"/>
        <v>180</v>
      </c>
      <c r="BG508" s="30">
        <f t="shared" si="175"/>
        <v>205</v>
      </c>
      <c r="BH508" s="30">
        <f t="shared" si="176"/>
        <v>204</v>
      </c>
      <c r="BI508" s="30">
        <f t="shared" si="177"/>
        <v>480</v>
      </c>
      <c r="BJ508" s="30">
        <f t="shared" si="178"/>
        <v>480</v>
      </c>
      <c r="BK508" s="30">
        <v>2200000</v>
      </c>
      <c r="BL508" s="30">
        <v>1400000</v>
      </c>
      <c r="BM508" s="30" t="str">
        <f t="shared" si="179"/>
        <v>Unk</v>
      </c>
      <c r="BN508" s="30" t="str">
        <f t="shared" si="180"/>
        <v>Unk</v>
      </c>
      <c r="BO508" s="30">
        <v>2020</v>
      </c>
      <c r="BP508" s="30">
        <v>505</v>
      </c>
      <c r="BQ508" s="30" t="str">
        <f>VLOOKUP(AQ508,Table3[#All],2,FALSE)</f>
        <v>SHELTER</v>
      </c>
    </row>
    <row r="509" spans="1:69" ht="28.5" customHeight="1" x14ac:dyDescent="0.25">
      <c r="A509" s="67" t="s">
        <v>168</v>
      </c>
      <c r="B509" s="67" t="s">
        <v>281</v>
      </c>
      <c r="C509" s="67" t="s">
        <v>281</v>
      </c>
      <c r="D509" s="67" t="s">
        <v>183</v>
      </c>
      <c r="E509" s="67" t="s">
        <v>1037</v>
      </c>
      <c r="F509" s="67" t="s">
        <v>219</v>
      </c>
      <c r="G509" s="67" t="s">
        <v>173</v>
      </c>
      <c r="H509" s="67" t="s">
        <v>202</v>
      </c>
      <c r="I509" s="67" t="s">
        <v>202</v>
      </c>
      <c r="J509" s="67">
        <v>140</v>
      </c>
      <c r="K509" s="67" t="s">
        <v>172</v>
      </c>
      <c r="L509" s="67" t="s">
        <v>175</v>
      </c>
      <c r="M509" s="67" t="s">
        <v>88</v>
      </c>
      <c r="N509" s="67" t="s">
        <v>66</v>
      </c>
      <c r="O509" s="67" t="s">
        <v>61</v>
      </c>
      <c r="P509" s="67"/>
      <c r="Q509" s="67" t="s">
        <v>177</v>
      </c>
      <c r="R509" s="67" t="s">
        <v>166</v>
      </c>
      <c r="S509" s="67" t="s">
        <v>721</v>
      </c>
      <c r="T509" s="32">
        <v>43800</v>
      </c>
      <c r="U509" s="21">
        <v>43982</v>
      </c>
      <c r="V509" s="67">
        <v>4.7359840000000002</v>
      </c>
      <c r="W509" s="67">
        <v>45.204267999999999</v>
      </c>
      <c r="X509" s="67" t="s">
        <v>186</v>
      </c>
      <c r="Y509" s="1">
        <v>575</v>
      </c>
      <c r="Z509" s="1">
        <v>575</v>
      </c>
      <c r="AA509" s="67">
        <v>80</v>
      </c>
      <c r="AB509" s="67">
        <v>86</v>
      </c>
      <c r="AC509" s="67">
        <v>86</v>
      </c>
      <c r="AD509" s="67">
        <v>201</v>
      </c>
      <c r="AE509" s="67">
        <v>202</v>
      </c>
      <c r="AF509" s="67" t="s">
        <v>191</v>
      </c>
      <c r="AG509" s="26" t="s">
        <v>1038</v>
      </c>
      <c r="AJ509" s="16" t="s">
        <v>979</v>
      </c>
      <c r="AK509" s="16" t="s">
        <v>876</v>
      </c>
      <c r="AL509" s="16" t="s">
        <v>979</v>
      </c>
      <c r="AM509" s="16" t="s">
        <v>979</v>
      </c>
      <c r="AN509" s="67" t="s">
        <v>979</v>
      </c>
      <c r="AO509" s="26" t="str">
        <f t="shared" si="162"/>
        <v>DRC</v>
      </c>
      <c r="AP509" s="26" t="str">
        <f t="shared" si="163"/>
        <v>DRC</v>
      </c>
      <c r="AQ509" s="26" t="str">
        <f t="shared" si="164"/>
        <v>EMERGENCY SHELTER</v>
      </c>
      <c r="AR509" s="26" t="str">
        <f t="shared" si="165"/>
        <v>SHF</v>
      </c>
      <c r="AS509" s="64" t="str">
        <f>_xlfn.IFNA(VLOOKUP(TRIM(AF509),Lookups!$R$1:$S$14,2,0),"N/A")</f>
        <v>Flood</v>
      </c>
      <c r="AT509" s="29" t="str">
        <f t="shared" si="166"/>
        <v>Completed</v>
      </c>
      <c r="AU509" s="65" t="str">
        <f>IF(TRIM(X509)="", "N/A",VLOOKUP(TRIM(X509),Lookups!$V$1:$W$8,2,0))</f>
        <v>NIDP</v>
      </c>
      <c r="AV509" s="26" t="str">
        <f t="shared" si="167"/>
        <v>Mixed</v>
      </c>
      <c r="AW509" s="26" t="str">
        <f t="shared" si="168"/>
        <v>Cash</v>
      </c>
      <c r="AX509" s="55" t="str">
        <f>IF(TRIM(M509)="","N/A",VLOOKUP(TRIM(M509),Table2[#All],2,0))</f>
        <v>Hiraan</v>
      </c>
      <c r="AY509" s="55" t="str">
        <f>IF(TRIM(N509)="","N/A",VLOOKUP(TRIM(N509),Table4[#All],2,0))</f>
        <v>Belet Weyne</v>
      </c>
      <c r="AZ509" s="55" t="str">
        <f t="shared" si="169"/>
        <v>N/A</v>
      </c>
      <c r="BA509" s="32">
        <f t="shared" si="170"/>
        <v>43830</v>
      </c>
      <c r="BB509" s="32">
        <f t="shared" si="171"/>
        <v>43982</v>
      </c>
      <c r="BC509" s="31">
        <f t="shared" si="172"/>
        <v>2020</v>
      </c>
      <c r="BD509" s="33">
        <f t="shared" si="153"/>
        <v>44104</v>
      </c>
      <c r="BE509" s="30">
        <f t="shared" si="173"/>
        <v>575</v>
      </c>
      <c r="BF509" s="30">
        <f t="shared" si="174"/>
        <v>80</v>
      </c>
      <c r="BG509" s="30">
        <f t="shared" si="175"/>
        <v>86</v>
      </c>
      <c r="BH509" s="30">
        <f t="shared" si="176"/>
        <v>86</v>
      </c>
      <c r="BI509" s="30">
        <f t="shared" si="177"/>
        <v>202</v>
      </c>
      <c r="BJ509" s="30">
        <f t="shared" si="178"/>
        <v>202</v>
      </c>
      <c r="BK509" s="30">
        <v>2200000</v>
      </c>
      <c r="BL509" s="30">
        <v>1400000</v>
      </c>
      <c r="BM509" s="30" t="str">
        <f t="shared" si="179"/>
        <v>Unk</v>
      </c>
      <c r="BN509" s="30" t="str">
        <f t="shared" si="180"/>
        <v>Unk</v>
      </c>
      <c r="BO509" s="30">
        <v>2020</v>
      </c>
      <c r="BP509" s="30">
        <v>506</v>
      </c>
      <c r="BQ509" s="30" t="str">
        <f>VLOOKUP(AQ509,Table3[#All],2,FALSE)</f>
        <v>SHELTER</v>
      </c>
    </row>
    <row r="510" spans="1:69" ht="28.5" customHeight="1" x14ac:dyDescent="0.25">
      <c r="A510" s="68" t="s">
        <v>168</v>
      </c>
      <c r="B510" s="68" t="s">
        <v>281</v>
      </c>
      <c r="C510" s="68" t="s">
        <v>281</v>
      </c>
      <c r="D510" s="68" t="s">
        <v>183</v>
      </c>
      <c r="E510" s="68" t="s">
        <v>1037</v>
      </c>
      <c r="F510" s="68" t="s">
        <v>219</v>
      </c>
      <c r="G510" s="68" t="s">
        <v>173</v>
      </c>
      <c r="H510" s="68" t="s">
        <v>202</v>
      </c>
      <c r="I510" s="68" t="s">
        <v>202</v>
      </c>
      <c r="J510" s="68">
        <v>140</v>
      </c>
      <c r="K510" s="68" t="s">
        <v>172</v>
      </c>
      <c r="L510" s="68" t="s">
        <v>175</v>
      </c>
      <c r="M510" s="68" t="s">
        <v>88</v>
      </c>
      <c r="N510" s="68" t="s">
        <v>66</v>
      </c>
      <c r="O510" s="68" t="s">
        <v>61</v>
      </c>
      <c r="P510" s="68"/>
      <c r="Q510" s="68" t="s">
        <v>177</v>
      </c>
      <c r="R510" s="68" t="s">
        <v>166</v>
      </c>
      <c r="S510" s="68" t="s">
        <v>721</v>
      </c>
      <c r="T510" s="32">
        <v>43800</v>
      </c>
      <c r="U510" s="21">
        <v>43982</v>
      </c>
      <c r="V510" s="68">
        <v>4.7359840000000002</v>
      </c>
      <c r="W510" s="68">
        <v>45.204267999999999</v>
      </c>
      <c r="X510" s="68" t="s">
        <v>186</v>
      </c>
      <c r="Y510" s="1">
        <v>591</v>
      </c>
      <c r="Z510" s="1">
        <v>591</v>
      </c>
      <c r="AA510" s="68">
        <v>80</v>
      </c>
      <c r="AB510" s="68">
        <v>88</v>
      </c>
      <c r="AC510" s="68">
        <v>89</v>
      </c>
      <c r="AD510" s="68">
        <v>207</v>
      </c>
      <c r="AE510" s="68">
        <v>208</v>
      </c>
      <c r="AF510" s="68" t="s">
        <v>191</v>
      </c>
      <c r="AG510" s="26" t="s">
        <v>1038</v>
      </c>
      <c r="AJ510" s="16" t="s">
        <v>979</v>
      </c>
      <c r="AK510" s="16" t="s">
        <v>876</v>
      </c>
      <c r="AL510" s="16" t="s">
        <v>979</v>
      </c>
      <c r="AM510" s="16" t="s">
        <v>979</v>
      </c>
      <c r="AN510" s="68" t="s">
        <v>979</v>
      </c>
      <c r="AO510" s="26" t="str">
        <f t="shared" ref="AO510" si="181">TRIM(IF(TRIM(B510)="","N/A",B510))</f>
        <v>DRC</v>
      </c>
      <c r="AP510" s="26" t="str">
        <f t="shared" ref="AP510" si="182">TRIM(IF(TRIM(C510)="","N/A",C510))</f>
        <v>DRC</v>
      </c>
      <c r="AQ510" s="26" t="str">
        <f t="shared" ref="AQ510" si="183">TRIM(UPPER(IF(TRIM(D510)="","N/A",D510)))</f>
        <v>EMERGENCY SHELTER</v>
      </c>
      <c r="AR510" s="26" t="str">
        <f t="shared" ref="AR510" si="184">TRIM(IF(TRIM(F510)="","N/A",F510))</f>
        <v>SHF</v>
      </c>
      <c r="AS510" s="64" t="str">
        <f>_xlfn.IFNA(VLOOKUP(TRIM(AF510),Lookups!$R$1:$S$14,2,0),"N/A")</f>
        <v>Flood</v>
      </c>
      <c r="AT510" s="29" t="str">
        <f t="shared" ref="AT510" si="185">TRIM(IF(TRIM(R510)="","N/A",PROPER(R510)))</f>
        <v>Completed</v>
      </c>
      <c r="AU510" s="65" t="str">
        <f>IF(TRIM(X510)="", "N/A",VLOOKUP(TRIM(X510),Lookups!$V$1:$W$8,2,0))</f>
        <v>NIDP</v>
      </c>
      <c r="AV510" s="26" t="str">
        <f t="shared" ref="AV510" si="186">TRIM(IF(TRIM(Q510)="","N/A",Q510))</f>
        <v>Mixed</v>
      </c>
      <c r="AW510" s="26" t="str">
        <f t="shared" ref="AW510" si="187">TRIM(IF(TRIM(G510)="","N/A",PROPER(LEFT(TRIM(G510),10))))</f>
        <v>Cash</v>
      </c>
      <c r="AX510" s="55" t="str">
        <f>IF(TRIM(M510)="","N/A",VLOOKUP(TRIM(M510),Table2[#All],2,0))</f>
        <v>Hiraan</v>
      </c>
      <c r="AY510" s="55" t="str">
        <f>IF(TRIM(N510)="","N/A",VLOOKUP(TRIM(N510),Table4[#All],2,0))</f>
        <v>Belet Weyne</v>
      </c>
      <c r="AZ510" s="55" t="str">
        <f t="shared" ref="AZ510" si="188">IF(TRIM(P510)="","N/A",TRIM(P510))</f>
        <v>N/A</v>
      </c>
      <c r="BA510" s="32">
        <f t="shared" ref="BA510" si="189">EOMONTH(T510,0)</f>
        <v>43830</v>
      </c>
      <c r="BB510" s="32">
        <f t="shared" ref="BB510" si="190">EOMONTH(U510,0)</f>
        <v>43982</v>
      </c>
      <c r="BC510" s="31">
        <f t="shared" ref="BC510" si="191">YEAR(BB510)</f>
        <v>2020</v>
      </c>
      <c r="BD510" s="33">
        <f t="shared" si="153"/>
        <v>44104</v>
      </c>
      <c r="BE510" s="30">
        <f t="shared" ref="BE510" si="192">Y510</f>
        <v>591</v>
      </c>
      <c r="BF510" s="30">
        <f t="shared" ref="BF510" si="193">AA510</f>
        <v>80</v>
      </c>
      <c r="BG510" s="30">
        <f t="shared" ref="BG510" si="194">AC510</f>
        <v>89</v>
      </c>
      <c r="BH510" s="30">
        <f t="shared" ref="BH510" si="195">AB510</f>
        <v>88</v>
      </c>
      <c r="BI510" s="30">
        <f t="shared" ref="BI510" si="196">AE510</f>
        <v>208</v>
      </c>
      <c r="BJ510" s="30">
        <f t="shared" ref="BJ510" si="197">AE510</f>
        <v>208</v>
      </c>
      <c r="BK510" s="30">
        <v>2200000</v>
      </c>
      <c r="BL510" s="30">
        <v>1400000</v>
      </c>
      <c r="BM510" s="30" t="str">
        <f t="shared" ref="BM510" si="198">IF(ISBLANK(AH510),"Unk",AH510)</f>
        <v>Unk</v>
      </c>
      <c r="BN510" s="30" t="str">
        <f t="shared" ref="BN510" si="199">IF(ISBLANK(AI510),"Unk",AI510)</f>
        <v>Unk</v>
      </c>
      <c r="BO510" s="30">
        <v>2020</v>
      </c>
      <c r="BP510" s="30">
        <v>507</v>
      </c>
      <c r="BQ510" s="30" t="str">
        <f>VLOOKUP(AQ510,Table3[#All],2,FALSE)</f>
        <v>SHELTER</v>
      </c>
    </row>
    <row r="511" spans="1:69" ht="28.5" customHeight="1" x14ac:dyDescent="0.25">
      <c r="A511" s="69" t="s">
        <v>168</v>
      </c>
      <c r="B511" s="69" t="s">
        <v>281</v>
      </c>
      <c r="C511" s="69" t="s">
        <v>281</v>
      </c>
      <c r="D511" s="69" t="s">
        <v>183</v>
      </c>
      <c r="E511" s="69" t="s">
        <v>1037</v>
      </c>
      <c r="F511" s="69" t="s">
        <v>219</v>
      </c>
      <c r="G511" s="69" t="s">
        <v>173</v>
      </c>
      <c r="H511" s="69" t="s">
        <v>202</v>
      </c>
      <c r="I511" s="69" t="s">
        <v>202</v>
      </c>
      <c r="J511" s="69">
        <v>140</v>
      </c>
      <c r="K511" s="69" t="s">
        <v>172</v>
      </c>
      <c r="L511" s="69" t="s">
        <v>175</v>
      </c>
      <c r="M511" s="69" t="s">
        <v>88</v>
      </c>
      <c r="N511" s="69" t="s">
        <v>66</v>
      </c>
      <c r="O511" s="69" t="s">
        <v>61</v>
      </c>
      <c r="P511" s="69"/>
      <c r="Q511" s="69" t="s">
        <v>177</v>
      </c>
      <c r="R511" s="69" t="s">
        <v>166</v>
      </c>
      <c r="S511" s="69" t="s">
        <v>721</v>
      </c>
      <c r="T511" s="32">
        <v>43800</v>
      </c>
      <c r="U511" s="21">
        <v>43982</v>
      </c>
      <c r="V511" s="69">
        <v>4.7359840000000002</v>
      </c>
      <c r="W511" s="69">
        <v>45.204267999999999</v>
      </c>
      <c r="X511" s="69" t="s">
        <v>186</v>
      </c>
      <c r="Y511" s="1">
        <v>707</v>
      </c>
      <c r="Z511" s="69">
        <v>707</v>
      </c>
      <c r="AA511" s="69">
        <v>100</v>
      </c>
      <c r="AB511" s="69">
        <v>106</v>
      </c>
      <c r="AC511" s="69">
        <v>106</v>
      </c>
      <c r="AD511" s="69">
        <v>247</v>
      </c>
      <c r="AE511" s="69">
        <v>248</v>
      </c>
      <c r="AF511" s="69" t="s">
        <v>191</v>
      </c>
      <c r="AG511" s="26" t="s">
        <v>1038</v>
      </c>
      <c r="AJ511" s="16" t="s">
        <v>979</v>
      </c>
      <c r="AK511" s="16" t="s">
        <v>876</v>
      </c>
      <c r="AL511" s="16" t="s">
        <v>979</v>
      </c>
      <c r="AM511" s="16" t="s">
        <v>979</v>
      </c>
      <c r="AN511" s="69" t="s">
        <v>979</v>
      </c>
      <c r="AO511" s="26" t="str">
        <f t="shared" ref="AO511:AO512" si="200">TRIM(IF(TRIM(B511)="","N/A",B511))</f>
        <v>DRC</v>
      </c>
      <c r="AP511" s="26" t="str">
        <f t="shared" ref="AP511:AP512" si="201">TRIM(IF(TRIM(C511)="","N/A",C511))</f>
        <v>DRC</v>
      </c>
      <c r="AQ511" s="26" t="str">
        <f t="shared" ref="AQ511:AQ512" si="202">TRIM(UPPER(IF(TRIM(D511)="","N/A",D511)))</f>
        <v>EMERGENCY SHELTER</v>
      </c>
      <c r="AR511" s="26" t="str">
        <f t="shared" ref="AR511:AR512" si="203">TRIM(IF(TRIM(F511)="","N/A",F511))</f>
        <v>SHF</v>
      </c>
      <c r="AS511" s="55" t="str">
        <f>_xlfn.IFNA(VLOOKUP(TRIM(AF511),Lookups!$R$1:$S$14,2,0),"N/A")</f>
        <v>Flood</v>
      </c>
      <c r="AT511" s="29" t="str">
        <f t="shared" ref="AT511:AT512" si="204">TRIM(IF(TRIM(R511)="","N/A",PROPER(R511)))</f>
        <v>Completed</v>
      </c>
      <c r="AU511" s="70" t="str">
        <f>IF(TRIM(X511)="", "N/A",VLOOKUP(TRIM(X511),Lookups!$V$1:$W$8,2,0))</f>
        <v>NIDP</v>
      </c>
      <c r="AV511" s="26" t="str">
        <f t="shared" ref="AV511:AV512" si="205">TRIM(IF(TRIM(Q511)="","N/A",Q511))</f>
        <v>Mixed</v>
      </c>
      <c r="AW511" s="26" t="str">
        <f t="shared" ref="AW511:AW512" si="206">TRIM(IF(TRIM(G511)="","N/A",PROPER(LEFT(TRIM(G511),10))))</f>
        <v>Cash</v>
      </c>
      <c r="AX511" s="55" t="str">
        <f>IF(TRIM(M511)="","N/A",VLOOKUP(TRIM(M511),Table2[#All],2,0))</f>
        <v>Hiraan</v>
      </c>
      <c r="AY511" s="55" t="str">
        <f>IF(TRIM(N511)="","N/A",VLOOKUP(TRIM(N511),Table4[#All],2,0))</f>
        <v>Belet Weyne</v>
      </c>
      <c r="AZ511" s="55" t="str">
        <f t="shared" ref="AZ511:AZ512" si="207">IF(TRIM(P511)="","N/A",TRIM(P511))</f>
        <v>N/A</v>
      </c>
      <c r="BA511" s="32">
        <f t="shared" ref="BA511:BA512" si="208">EOMONTH(T511,0)</f>
        <v>43830</v>
      </c>
      <c r="BB511" s="32">
        <f t="shared" ref="BB511:BB512" si="209">EOMONTH(U511,0)</f>
        <v>43982</v>
      </c>
      <c r="BC511" s="31">
        <f t="shared" ref="BC511:BC512" si="210">YEAR(BB511)</f>
        <v>2020</v>
      </c>
      <c r="BD511" s="33">
        <f t="shared" si="153"/>
        <v>44104</v>
      </c>
      <c r="BE511" s="30">
        <f t="shared" ref="BE511:BE512" si="211">Y511</f>
        <v>707</v>
      </c>
      <c r="BF511" s="30">
        <f t="shared" ref="BF511:BF512" si="212">AA511</f>
        <v>100</v>
      </c>
      <c r="BG511" s="30">
        <f t="shared" ref="BG511:BG512" si="213">AC511</f>
        <v>106</v>
      </c>
      <c r="BH511" s="30">
        <f t="shared" ref="BH511:BH512" si="214">AB511</f>
        <v>106</v>
      </c>
      <c r="BI511" s="30">
        <f t="shared" ref="BI511:BI512" si="215">AE511</f>
        <v>248</v>
      </c>
      <c r="BJ511" s="30">
        <f t="shared" ref="BJ511:BJ512" si="216">AE511</f>
        <v>248</v>
      </c>
      <c r="BK511" s="30">
        <v>2200000</v>
      </c>
      <c r="BL511" s="30">
        <v>1400000</v>
      </c>
      <c r="BM511" s="30" t="str">
        <f t="shared" ref="BM511:BM512" si="217">IF(ISBLANK(AH511),"Unk",AH511)</f>
        <v>Unk</v>
      </c>
      <c r="BN511" s="30" t="str">
        <f t="shared" ref="BN511:BN512" si="218">IF(ISBLANK(AI511),"Unk",AI511)</f>
        <v>Unk</v>
      </c>
      <c r="BO511" s="30">
        <v>2020</v>
      </c>
      <c r="BP511" s="30">
        <v>508</v>
      </c>
      <c r="BQ511" s="30" t="str">
        <f>VLOOKUP(AQ511,Table3[#All],2,FALSE)</f>
        <v>SHELTER</v>
      </c>
    </row>
    <row r="512" spans="1:69" ht="28.5" customHeight="1" x14ac:dyDescent="0.25">
      <c r="A512" s="69" t="s">
        <v>168</v>
      </c>
      <c r="B512" s="69" t="s">
        <v>281</v>
      </c>
      <c r="C512" s="69" t="s">
        <v>281</v>
      </c>
      <c r="D512" s="69" t="s">
        <v>183</v>
      </c>
      <c r="E512" s="69" t="s">
        <v>1037</v>
      </c>
      <c r="F512" s="69" t="s">
        <v>219</v>
      </c>
      <c r="G512" s="69" t="s">
        <v>173</v>
      </c>
      <c r="H512" s="69" t="s">
        <v>202</v>
      </c>
      <c r="I512" s="69" t="s">
        <v>202</v>
      </c>
      <c r="J512" s="69">
        <v>140</v>
      </c>
      <c r="K512" s="69" t="s">
        <v>172</v>
      </c>
      <c r="L512" s="69" t="s">
        <v>175</v>
      </c>
      <c r="M512" s="69" t="s">
        <v>88</v>
      </c>
      <c r="N512" s="69" t="s">
        <v>66</v>
      </c>
      <c r="O512" s="69" t="s">
        <v>61</v>
      </c>
      <c r="P512" s="69"/>
      <c r="Q512" s="69" t="s">
        <v>177</v>
      </c>
      <c r="R512" s="69" t="s">
        <v>166</v>
      </c>
      <c r="S512" s="69" t="s">
        <v>721</v>
      </c>
      <c r="T512" s="32">
        <v>43800</v>
      </c>
      <c r="U512" s="21">
        <v>43982</v>
      </c>
      <c r="V512" s="69">
        <v>4.7359840000000002</v>
      </c>
      <c r="W512" s="69">
        <v>45.204267999999999</v>
      </c>
      <c r="X512" s="69" t="s">
        <v>186</v>
      </c>
      <c r="Y512" s="1">
        <v>607</v>
      </c>
      <c r="Z512" s="69">
        <v>607</v>
      </c>
      <c r="AA512" s="69">
        <v>80</v>
      </c>
      <c r="AB512" s="69">
        <v>91</v>
      </c>
      <c r="AC512" s="69">
        <v>91</v>
      </c>
      <c r="AD512" s="69">
        <v>212</v>
      </c>
      <c r="AE512" s="69">
        <v>213</v>
      </c>
      <c r="AF512" s="69" t="s">
        <v>191</v>
      </c>
      <c r="AG512" s="26" t="s">
        <v>1038</v>
      </c>
      <c r="AJ512" s="16" t="s">
        <v>979</v>
      </c>
      <c r="AK512" s="16" t="s">
        <v>876</v>
      </c>
      <c r="AL512" s="16" t="s">
        <v>979</v>
      </c>
      <c r="AM512" s="16" t="s">
        <v>979</v>
      </c>
      <c r="AN512" s="69" t="s">
        <v>979</v>
      </c>
      <c r="AO512" s="26" t="str">
        <f t="shared" si="200"/>
        <v>DRC</v>
      </c>
      <c r="AP512" s="26" t="str">
        <f t="shared" si="201"/>
        <v>DRC</v>
      </c>
      <c r="AQ512" s="26" t="str">
        <f t="shared" si="202"/>
        <v>EMERGENCY SHELTER</v>
      </c>
      <c r="AR512" s="26" t="str">
        <f t="shared" si="203"/>
        <v>SHF</v>
      </c>
      <c r="AS512" s="55" t="str">
        <f>_xlfn.IFNA(VLOOKUP(TRIM(AF512),Lookups!$R$1:$S$14,2,0),"N/A")</f>
        <v>Flood</v>
      </c>
      <c r="AT512" s="29" t="str">
        <f t="shared" si="204"/>
        <v>Completed</v>
      </c>
      <c r="AU512" s="70" t="str">
        <f>IF(TRIM(X512)="", "N/A",VLOOKUP(TRIM(X512),Lookups!$V$1:$W$8,2,0))</f>
        <v>NIDP</v>
      </c>
      <c r="AV512" s="26" t="str">
        <f t="shared" si="205"/>
        <v>Mixed</v>
      </c>
      <c r="AW512" s="26" t="str">
        <f t="shared" si="206"/>
        <v>Cash</v>
      </c>
      <c r="AX512" s="55" t="str">
        <f>IF(TRIM(M512)="","N/A",VLOOKUP(TRIM(M512),Table2[#All],2,0))</f>
        <v>Hiraan</v>
      </c>
      <c r="AY512" s="55" t="str">
        <f>IF(TRIM(N512)="","N/A",VLOOKUP(TRIM(N512),Table4[#All],2,0))</f>
        <v>Belet Weyne</v>
      </c>
      <c r="AZ512" s="55" t="str">
        <f t="shared" si="207"/>
        <v>N/A</v>
      </c>
      <c r="BA512" s="32">
        <f t="shared" si="208"/>
        <v>43830</v>
      </c>
      <c r="BB512" s="32">
        <f t="shared" si="209"/>
        <v>43982</v>
      </c>
      <c r="BC512" s="31">
        <f t="shared" si="210"/>
        <v>2020</v>
      </c>
      <c r="BD512" s="33">
        <f t="shared" si="153"/>
        <v>44104</v>
      </c>
      <c r="BE512" s="30">
        <f t="shared" si="211"/>
        <v>607</v>
      </c>
      <c r="BF512" s="30">
        <f t="shared" si="212"/>
        <v>80</v>
      </c>
      <c r="BG512" s="30">
        <f t="shared" si="213"/>
        <v>91</v>
      </c>
      <c r="BH512" s="30">
        <f t="shared" si="214"/>
        <v>91</v>
      </c>
      <c r="BI512" s="30">
        <f t="shared" si="215"/>
        <v>213</v>
      </c>
      <c r="BJ512" s="30">
        <f t="shared" si="216"/>
        <v>213</v>
      </c>
      <c r="BK512" s="30">
        <v>2200000</v>
      </c>
      <c r="BL512" s="30">
        <v>1400000</v>
      </c>
      <c r="BM512" s="30" t="str">
        <f t="shared" si="217"/>
        <v>Unk</v>
      </c>
      <c r="BN512" s="30" t="str">
        <f t="shared" si="218"/>
        <v>Unk</v>
      </c>
      <c r="BO512" s="30">
        <v>2020</v>
      </c>
      <c r="BP512" s="30">
        <v>509</v>
      </c>
      <c r="BQ512" s="30" t="str">
        <f>VLOOKUP(AQ512,Table3[#All],2,FALSE)</f>
        <v>SHELTER</v>
      </c>
    </row>
    <row r="513" spans="1:69" ht="28.5" customHeight="1" x14ac:dyDescent="0.25">
      <c r="A513" s="69" t="s">
        <v>168</v>
      </c>
      <c r="B513" s="69" t="s">
        <v>281</v>
      </c>
      <c r="C513" s="69" t="s">
        <v>281</v>
      </c>
      <c r="D513" s="69" t="s">
        <v>183</v>
      </c>
      <c r="E513" s="69" t="s">
        <v>1037</v>
      </c>
      <c r="F513" s="69" t="s">
        <v>219</v>
      </c>
      <c r="G513" s="69" t="s">
        <v>173</v>
      </c>
      <c r="H513" s="69" t="s">
        <v>202</v>
      </c>
      <c r="I513" s="69" t="s">
        <v>202</v>
      </c>
      <c r="J513" s="69">
        <v>140</v>
      </c>
      <c r="K513" s="69" t="s">
        <v>172</v>
      </c>
      <c r="L513" s="69" t="s">
        <v>175</v>
      </c>
      <c r="M513" s="69" t="s">
        <v>88</v>
      </c>
      <c r="N513" s="69" t="s">
        <v>66</v>
      </c>
      <c r="O513" s="69" t="s">
        <v>61</v>
      </c>
      <c r="P513" s="69"/>
      <c r="Q513" s="69" t="s">
        <v>177</v>
      </c>
      <c r="R513" s="69" t="s">
        <v>166</v>
      </c>
      <c r="S513" s="69" t="s">
        <v>721</v>
      </c>
      <c r="T513" s="32">
        <v>43800</v>
      </c>
      <c r="U513" s="21">
        <v>43982</v>
      </c>
      <c r="V513" s="69">
        <v>4.7359840000000002</v>
      </c>
      <c r="W513" s="69">
        <v>45.204267999999999</v>
      </c>
      <c r="X513" s="69" t="s">
        <v>186</v>
      </c>
      <c r="Y513" s="1">
        <v>606</v>
      </c>
      <c r="Z513" s="69">
        <v>606</v>
      </c>
      <c r="AA513" s="69">
        <v>80</v>
      </c>
      <c r="AB513" s="69">
        <v>90</v>
      </c>
      <c r="AC513" s="69">
        <v>91</v>
      </c>
      <c r="AD513" s="69">
        <v>212</v>
      </c>
      <c r="AE513" s="69">
        <v>213</v>
      </c>
      <c r="AF513" s="69" t="s">
        <v>191</v>
      </c>
      <c r="AG513" s="26" t="s">
        <v>1038</v>
      </c>
      <c r="AJ513" s="16" t="s">
        <v>979</v>
      </c>
      <c r="AK513" s="16" t="s">
        <v>876</v>
      </c>
      <c r="AL513" s="16" t="s">
        <v>979</v>
      </c>
      <c r="AM513" s="16" t="s">
        <v>979</v>
      </c>
      <c r="AN513" s="69" t="s">
        <v>979</v>
      </c>
      <c r="AO513" s="26" t="str">
        <f t="shared" ref="AO513:AO514" si="219">TRIM(IF(TRIM(B513)="","N/A",B513))</f>
        <v>DRC</v>
      </c>
      <c r="AP513" s="26" t="str">
        <f t="shared" ref="AP513:AP514" si="220">TRIM(IF(TRIM(C513)="","N/A",C513))</f>
        <v>DRC</v>
      </c>
      <c r="AQ513" s="26" t="str">
        <f t="shared" ref="AQ513:AQ514" si="221">TRIM(UPPER(IF(TRIM(D513)="","N/A",D513)))</f>
        <v>EMERGENCY SHELTER</v>
      </c>
      <c r="AR513" s="26" t="str">
        <f t="shared" ref="AR513:AR514" si="222">TRIM(IF(TRIM(F513)="","N/A",F513))</f>
        <v>SHF</v>
      </c>
      <c r="AS513" s="55" t="str">
        <f>_xlfn.IFNA(VLOOKUP(TRIM(AF513),Lookups!$R$1:$S$14,2,0),"N/A")</f>
        <v>Flood</v>
      </c>
      <c r="AT513" s="29" t="str">
        <f t="shared" ref="AT513:AT514" si="223">TRIM(IF(TRIM(R513)="","N/A",PROPER(R513)))</f>
        <v>Completed</v>
      </c>
      <c r="AU513" s="70" t="str">
        <f>IF(TRIM(X513)="", "N/A",VLOOKUP(TRIM(X513),Lookups!$V$1:$W$8,2,0))</f>
        <v>NIDP</v>
      </c>
      <c r="AV513" s="26" t="str">
        <f t="shared" ref="AV513:AV514" si="224">TRIM(IF(TRIM(Q513)="","N/A",Q513))</f>
        <v>Mixed</v>
      </c>
      <c r="AW513" s="26" t="str">
        <f t="shared" ref="AW513:AW514" si="225">TRIM(IF(TRIM(G513)="","N/A",PROPER(LEFT(TRIM(G513),10))))</f>
        <v>Cash</v>
      </c>
      <c r="AX513" s="55" t="str">
        <f>IF(TRIM(M513)="","N/A",VLOOKUP(TRIM(M513),Table2[#All],2,0))</f>
        <v>Hiraan</v>
      </c>
      <c r="AY513" s="55" t="str">
        <f>IF(TRIM(N513)="","N/A",VLOOKUP(TRIM(N513),Table4[#All],2,0))</f>
        <v>Belet Weyne</v>
      </c>
      <c r="AZ513" s="55" t="str">
        <f t="shared" ref="AZ513:AZ514" si="226">IF(TRIM(P513)="","N/A",TRIM(P513))</f>
        <v>N/A</v>
      </c>
      <c r="BA513" s="32">
        <f t="shared" ref="BA513:BA514" si="227">EOMONTH(T513,0)</f>
        <v>43830</v>
      </c>
      <c r="BB513" s="32">
        <f t="shared" ref="BB513:BB514" si="228">EOMONTH(U513,0)</f>
        <v>43982</v>
      </c>
      <c r="BC513" s="31">
        <f t="shared" ref="BC513:BC514" si="229">YEAR(BB513)</f>
        <v>2020</v>
      </c>
      <c r="BD513" s="33">
        <f t="shared" si="153"/>
        <v>44104</v>
      </c>
      <c r="BE513" s="30">
        <f t="shared" ref="BE513:BE514" si="230">Y513</f>
        <v>606</v>
      </c>
      <c r="BF513" s="30">
        <f t="shared" ref="BF513:BF514" si="231">AA513</f>
        <v>80</v>
      </c>
      <c r="BG513" s="30">
        <f t="shared" ref="BG513:BG514" si="232">AC513</f>
        <v>91</v>
      </c>
      <c r="BH513" s="30">
        <f t="shared" ref="BH513:BH514" si="233">AB513</f>
        <v>90</v>
      </c>
      <c r="BI513" s="30">
        <f t="shared" ref="BI513:BI514" si="234">AE513</f>
        <v>213</v>
      </c>
      <c r="BJ513" s="30">
        <f t="shared" ref="BJ513:BJ514" si="235">AE513</f>
        <v>213</v>
      </c>
      <c r="BK513" s="30">
        <v>2200000</v>
      </c>
      <c r="BL513" s="30">
        <v>1400000</v>
      </c>
      <c r="BM513" s="30" t="str">
        <f t="shared" ref="BM513:BM514" si="236">IF(ISBLANK(AH513),"Unk",AH513)</f>
        <v>Unk</v>
      </c>
      <c r="BN513" s="30" t="str">
        <f t="shared" ref="BN513:BN514" si="237">IF(ISBLANK(AI513),"Unk",AI513)</f>
        <v>Unk</v>
      </c>
      <c r="BO513" s="30">
        <v>2020</v>
      </c>
      <c r="BP513" s="30">
        <v>510</v>
      </c>
      <c r="BQ513" s="30" t="str">
        <f>VLOOKUP(AQ513,Table3[#All],2,FALSE)</f>
        <v>SHELTER</v>
      </c>
    </row>
    <row r="514" spans="1:69" ht="28.5" customHeight="1" x14ac:dyDescent="0.25">
      <c r="A514" s="69" t="s">
        <v>168</v>
      </c>
      <c r="B514" s="69" t="s">
        <v>281</v>
      </c>
      <c r="C514" s="69" t="s">
        <v>281</v>
      </c>
      <c r="D514" s="69" t="s">
        <v>183</v>
      </c>
      <c r="E514" s="69" t="s">
        <v>1037</v>
      </c>
      <c r="F514" s="69" t="s">
        <v>219</v>
      </c>
      <c r="G514" s="69" t="s">
        <v>173</v>
      </c>
      <c r="H514" s="69" t="s">
        <v>202</v>
      </c>
      <c r="I514" s="69" t="s">
        <v>202</v>
      </c>
      <c r="J514" s="69">
        <v>140</v>
      </c>
      <c r="K514" s="69" t="s">
        <v>172</v>
      </c>
      <c r="L514" s="69" t="s">
        <v>175</v>
      </c>
      <c r="M514" s="69" t="s">
        <v>88</v>
      </c>
      <c r="N514" s="69" t="s">
        <v>66</v>
      </c>
      <c r="O514" s="69" t="s">
        <v>61</v>
      </c>
      <c r="P514" s="69"/>
      <c r="Q514" s="69" t="s">
        <v>177</v>
      </c>
      <c r="R514" s="69" t="s">
        <v>166</v>
      </c>
      <c r="S514" s="69" t="s">
        <v>721</v>
      </c>
      <c r="T514" s="32">
        <v>43800</v>
      </c>
      <c r="U514" s="21">
        <v>43982</v>
      </c>
      <c r="V514" s="69">
        <v>4.7359840000000002</v>
      </c>
      <c r="W514" s="69">
        <v>45.204267999999999</v>
      </c>
      <c r="X514" s="69" t="s">
        <v>186</v>
      </c>
      <c r="Y514" s="1">
        <v>697</v>
      </c>
      <c r="Z514" s="69">
        <v>697</v>
      </c>
      <c r="AA514" s="69">
        <v>100</v>
      </c>
      <c r="AB514" s="69">
        <v>104</v>
      </c>
      <c r="AC514" s="69">
        <v>105</v>
      </c>
      <c r="AD514" s="69">
        <v>244</v>
      </c>
      <c r="AE514" s="69">
        <v>245</v>
      </c>
      <c r="AF514" s="69" t="s">
        <v>191</v>
      </c>
      <c r="AG514" s="26" t="s">
        <v>1038</v>
      </c>
      <c r="AJ514" s="16" t="s">
        <v>979</v>
      </c>
      <c r="AK514" s="16" t="s">
        <v>876</v>
      </c>
      <c r="AL514" s="16" t="s">
        <v>979</v>
      </c>
      <c r="AM514" s="16" t="s">
        <v>979</v>
      </c>
      <c r="AN514" s="69" t="s">
        <v>979</v>
      </c>
      <c r="AO514" s="26" t="str">
        <f t="shared" si="219"/>
        <v>DRC</v>
      </c>
      <c r="AP514" s="26" t="str">
        <f t="shared" si="220"/>
        <v>DRC</v>
      </c>
      <c r="AQ514" s="26" t="str">
        <f t="shared" si="221"/>
        <v>EMERGENCY SHELTER</v>
      </c>
      <c r="AR514" s="26" t="str">
        <f t="shared" si="222"/>
        <v>SHF</v>
      </c>
      <c r="AS514" s="55" t="str">
        <f>_xlfn.IFNA(VLOOKUP(TRIM(AF514),Lookups!$R$1:$S$14,2,0),"N/A")</f>
        <v>Flood</v>
      </c>
      <c r="AT514" s="29" t="str">
        <f t="shared" si="223"/>
        <v>Completed</v>
      </c>
      <c r="AU514" s="70" t="str">
        <f>IF(TRIM(X514)="", "N/A",VLOOKUP(TRIM(X514),Lookups!$V$1:$W$8,2,0))</f>
        <v>NIDP</v>
      </c>
      <c r="AV514" s="26" t="str">
        <f t="shared" si="224"/>
        <v>Mixed</v>
      </c>
      <c r="AW514" s="26" t="str">
        <f t="shared" si="225"/>
        <v>Cash</v>
      </c>
      <c r="AX514" s="55" t="str">
        <f>IF(TRIM(M514)="","N/A",VLOOKUP(TRIM(M514),Table2[#All],2,0))</f>
        <v>Hiraan</v>
      </c>
      <c r="AY514" s="55" t="str">
        <f>IF(TRIM(N514)="","N/A",VLOOKUP(TRIM(N514),Table4[#All],2,0))</f>
        <v>Belet Weyne</v>
      </c>
      <c r="AZ514" s="55" t="str">
        <f t="shared" si="226"/>
        <v>N/A</v>
      </c>
      <c r="BA514" s="32">
        <f t="shared" si="227"/>
        <v>43830</v>
      </c>
      <c r="BB514" s="32">
        <f t="shared" si="228"/>
        <v>43982</v>
      </c>
      <c r="BC514" s="31">
        <f t="shared" si="229"/>
        <v>2020</v>
      </c>
      <c r="BD514" s="33">
        <f t="shared" si="153"/>
        <v>44104</v>
      </c>
      <c r="BE514" s="30">
        <f t="shared" si="230"/>
        <v>697</v>
      </c>
      <c r="BF514" s="30">
        <f t="shared" si="231"/>
        <v>100</v>
      </c>
      <c r="BG514" s="30">
        <f t="shared" si="232"/>
        <v>105</v>
      </c>
      <c r="BH514" s="30">
        <f t="shared" si="233"/>
        <v>104</v>
      </c>
      <c r="BI514" s="30">
        <f t="shared" si="234"/>
        <v>245</v>
      </c>
      <c r="BJ514" s="30">
        <f t="shared" si="235"/>
        <v>245</v>
      </c>
      <c r="BK514" s="30">
        <v>2200000</v>
      </c>
      <c r="BL514" s="30">
        <v>1400000</v>
      </c>
      <c r="BM514" s="30" t="str">
        <f t="shared" si="236"/>
        <v>Unk</v>
      </c>
      <c r="BN514" s="30" t="str">
        <f t="shared" si="237"/>
        <v>Unk</v>
      </c>
      <c r="BO514" s="30">
        <v>2020</v>
      </c>
      <c r="BP514" s="30">
        <v>511</v>
      </c>
      <c r="BQ514" s="30" t="str">
        <f>VLOOKUP(AQ514,Table3[#All],2,FALSE)</f>
        <v>SHELTER</v>
      </c>
    </row>
    <row r="515" spans="1:69" ht="28.5" customHeight="1" x14ac:dyDescent="0.25">
      <c r="A515" s="69" t="s">
        <v>168</v>
      </c>
      <c r="B515" s="69" t="s">
        <v>281</v>
      </c>
      <c r="C515" s="69" t="s">
        <v>281</v>
      </c>
      <c r="D515" s="69" t="s">
        <v>183</v>
      </c>
      <c r="E515" s="69" t="s">
        <v>1037</v>
      </c>
      <c r="F515" s="69" t="s">
        <v>219</v>
      </c>
      <c r="G515" s="69" t="s">
        <v>173</v>
      </c>
      <c r="H515" s="69" t="s">
        <v>202</v>
      </c>
      <c r="I515" s="69" t="s">
        <v>202</v>
      </c>
      <c r="J515" s="69">
        <v>140</v>
      </c>
      <c r="K515" s="69" t="s">
        <v>172</v>
      </c>
      <c r="L515" s="69" t="s">
        <v>175</v>
      </c>
      <c r="M515" s="69" t="s">
        <v>88</v>
      </c>
      <c r="N515" s="69" t="s">
        <v>66</v>
      </c>
      <c r="O515" s="69" t="s">
        <v>61</v>
      </c>
      <c r="P515" s="69"/>
      <c r="Q515" s="69" t="s">
        <v>177</v>
      </c>
      <c r="R515" s="69" t="s">
        <v>166</v>
      </c>
      <c r="S515" s="69" t="s">
        <v>721</v>
      </c>
      <c r="T515" s="32">
        <v>43800</v>
      </c>
      <c r="U515" s="21">
        <v>43982</v>
      </c>
      <c r="V515" s="69">
        <v>4.7359840000000002</v>
      </c>
      <c r="W515" s="69">
        <v>45.204267999999999</v>
      </c>
      <c r="X515" s="69" t="s">
        <v>186</v>
      </c>
      <c r="Y515" s="1">
        <v>733</v>
      </c>
      <c r="Z515" s="69">
        <v>733</v>
      </c>
      <c r="AA515" s="69">
        <v>100</v>
      </c>
      <c r="AB515" s="69">
        <v>109</v>
      </c>
      <c r="AC515" s="69">
        <v>110</v>
      </c>
      <c r="AD515" s="69">
        <v>256</v>
      </c>
      <c r="AE515" s="69">
        <v>257</v>
      </c>
      <c r="AF515" s="69" t="s">
        <v>191</v>
      </c>
      <c r="AG515" s="26" t="s">
        <v>1038</v>
      </c>
      <c r="AJ515" s="16" t="s">
        <v>979</v>
      </c>
      <c r="AK515" s="16" t="s">
        <v>876</v>
      </c>
      <c r="AL515" s="16" t="s">
        <v>979</v>
      </c>
      <c r="AM515" s="16" t="s">
        <v>979</v>
      </c>
      <c r="AN515" s="69" t="s">
        <v>979</v>
      </c>
      <c r="AO515" s="26" t="str">
        <f t="shared" ref="AO515:AO518" si="238">TRIM(IF(TRIM(B515)="","N/A",B515))</f>
        <v>DRC</v>
      </c>
      <c r="AP515" s="26" t="str">
        <f t="shared" ref="AP515:AP518" si="239">TRIM(IF(TRIM(C515)="","N/A",C515))</f>
        <v>DRC</v>
      </c>
      <c r="AQ515" s="26" t="str">
        <f t="shared" ref="AQ515:AQ518" si="240">TRIM(UPPER(IF(TRIM(D515)="","N/A",D515)))</f>
        <v>EMERGENCY SHELTER</v>
      </c>
      <c r="AR515" s="26" t="str">
        <f t="shared" ref="AR515:AR518" si="241">TRIM(IF(TRIM(F515)="","N/A",F515))</f>
        <v>SHF</v>
      </c>
      <c r="AS515" s="55" t="str">
        <f>_xlfn.IFNA(VLOOKUP(TRIM(AF515),Lookups!$R$1:$S$14,2,0),"N/A")</f>
        <v>Flood</v>
      </c>
      <c r="AT515" s="29" t="str">
        <f t="shared" ref="AT515:AT518" si="242">TRIM(IF(TRIM(R515)="","N/A",PROPER(R515)))</f>
        <v>Completed</v>
      </c>
      <c r="AU515" s="70" t="str">
        <f>IF(TRIM(X515)="", "N/A",VLOOKUP(TRIM(X515),Lookups!$V$1:$W$8,2,0))</f>
        <v>NIDP</v>
      </c>
      <c r="AV515" s="26" t="str">
        <f t="shared" ref="AV515:AV518" si="243">TRIM(IF(TRIM(Q515)="","N/A",Q515))</f>
        <v>Mixed</v>
      </c>
      <c r="AW515" s="26" t="str">
        <f t="shared" ref="AW515:AW518" si="244">TRIM(IF(TRIM(G515)="","N/A",PROPER(LEFT(TRIM(G515),10))))</f>
        <v>Cash</v>
      </c>
      <c r="AX515" s="55" t="str">
        <f>IF(TRIM(M515)="","N/A",VLOOKUP(TRIM(M515),Table2[#All],2,0))</f>
        <v>Hiraan</v>
      </c>
      <c r="AY515" s="55" t="str">
        <f>IF(TRIM(N515)="","N/A",VLOOKUP(TRIM(N515),Table4[#All],2,0))</f>
        <v>Belet Weyne</v>
      </c>
      <c r="AZ515" s="55" t="str">
        <f t="shared" ref="AZ515:AZ518" si="245">IF(TRIM(P515)="","N/A",TRIM(P515))</f>
        <v>N/A</v>
      </c>
      <c r="BA515" s="32">
        <f t="shared" ref="BA515:BA518" si="246">EOMONTH(T515,0)</f>
        <v>43830</v>
      </c>
      <c r="BB515" s="32">
        <f t="shared" ref="BB515:BB518" si="247">EOMONTH(U515,0)</f>
        <v>43982</v>
      </c>
      <c r="BC515" s="31">
        <f t="shared" ref="BC515:BC518" si="248">YEAR(BB515)</f>
        <v>2020</v>
      </c>
      <c r="BD515" s="33">
        <f t="shared" si="153"/>
        <v>44104</v>
      </c>
      <c r="BE515" s="30">
        <f t="shared" ref="BE515:BE518" si="249">Y515</f>
        <v>733</v>
      </c>
      <c r="BF515" s="30">
        <f t="shared" ref="BF515:BF518" si="250">AA515</f>
        <v>100</v>
      </c>
      <c r="BG515" s="30">
        <f t="shared" ref="BG515:BG518" si="251">AC515</f>
        <v>110</v>
      </c>
      <c r="BH515" s="30">
        <f t="shared" ref="BH515:BH518" si="252">AB515</f>
        <v>109</v>
      </c>
      <c r="BI515" s="30">
        <f t="shared" ref="BI515:BI518" si="253">AE515</f>
        <v>257</v>
      </c>
      <c r="BJ515" s="30">
        <f t="shared" ref="BJ515:BJ518" si="254">AE515</f>
        <v>257</v>
      </c>
      <c r="BK515" s="30">
        <v>2200000</v>
      </c>
      <c r="BL515" s="30">
        <v>1400000</v>
      </c>
      <c r="BM515" s="30" t="str">
        <f t="shared" ref="BM515:BM518" si="255">IF(ISBLANK(AH515),"Unk",AH515)</f>
        <v>Unk</v>
      </c>
      <c r="BN515" s="30" t="str">
        <f t="shared" ref="BN515:BN518" si="256">IF(ISBLANK(AI515),"Unk",AI515)</f>
        <v>Unk</v>
      </c>
      <c r="BO515" s="30">
        <v>2020</v>
      </c>
      <c r="BP515" s="30">
        <v>512</v>
      </c>
      <c r="BQ515" s="30" t="str">
        <f>VLOOKUP(AQ515,Table3[#All],2,FALSE)</f>
        <v>SHELTER</v>
      </c>
    </row>
    <row r="516" spans="1:69" ht="28.5" customHeight="1" x14ac:dyDescent="0.25">
      <c r="A516" s="69" t="s">
        <v>168</v>
      </c>
      <c r="B516" s="69" t="s">
        <v>281</v>
      </c>
      <c r="C516" s="69" t="s">
        <v>281</v>
      </c>
      <c r="D516" s="69" t="s">
        <v>183</v>
      </c>
      <c r="E516" s="69" t="s">
        <v>1037</v>
      </c>
      <c r="F516" s="69" t="s">
        <v>219</v>
      </c>
      <c r="G516" s="69" t="s">
        <v>173</v>
      </c>
      <c r="H516" s="69" t="s">
        <v>202</v>
      </c>
      <c r="I516" s="69" t="s">
        <v>202</v>
      </c>
      <c r="J516" s="69">
        <v>140</v>
      </c>
      <c r="K516" s="69" t="s">
        <v>172</v>
      </c>
      <c r="L516" s="69" t="s">
        <v>175</v>
      </c>
      <c r="M516" s="69" t="s">
        <v>88</v>
      </c>
      <c r="N516" s="69" t="s">
        <v>66</v>
      </c>
      <c r="O516" s="69" t="s">
        <v>61</v>
      </c>
      <c r="P516" s="69"/>
      <c r="Q516" s="69" t="s">
        <v>177</v>
      </c>
      <c r="R516" s="69" t="s">
        <v>166</v>
      </c>
      <c r="S516" s="69" t="s">
        <v>721</v>
      </c>
      <c r="T516" s="32">
        <v>43800</v>
      </c>
      <c r="U516" s="21">
        <v>43982</v>
      </c>
      <c r="V516" s="69">
        <v>4.7359840000000002</v>
      </c>
      <c r="W516" s="69">
        <v>45.204267999999999</v>
      </c>
      <c r="X516" s="69" t="s">
        <v>186</v>
      </c>
      <c r="Y516" s="1">
        <v>912</v>
      </c>
      <c r="Z516" s="69">
        <v>912</v>
      </c>
      <c r="AA516" s="69">
        <v>110</v>
      </c>
      <c r="AB516" s="69">
        <v>136</v>
      </c>
      <c r="AC516" s="69">
        <v>137</v>
      </c>
      <c r="AD516" s="69">
        <v>319</v>
      </c>
      <c r="AE516" s="69">
        <v>320</v>
      </c>
      <c r="AF516" s="69" t="s">
        <v>191</v>
      </c>
      <c r="AG516" s="26" t="s">
        <v>1038</v>
      </c>
      <c r="AJ516" s="16" t="s">
        <v>979</v>
      </c>
      <c r="AK516" s="16" t="s">
        <v>876</v>
      </c>
      <c r="AL516" s="16" t="s">
        <v>979</v>
      </c>
      <c r="AM516" s="16" t="s">
        <v>979</v>
      </c>
      <c r="AN516" s="69" t="s">
        <v>979</v>
      </c>
      <c r="AO516" s="26" t="str">
        <f t="shared" si="238"/>
        <v>DRC</v>
      </c>
      <c r="AP516" s="26" t="str">
        <f t="shared" si="239"/>
        <v>DRC</v>
      </c>
      <c r="AQ516" s="26" t="str">
        <f t="shared" si="240"/>
        <v>EMERGENCY SHELTER</v>
      </c>
      <c r="AR516" s="26" t="str">
        <f t="shared" si="241"/>
        <v>SHF</v>
      </c>
      <c r="AS516" s="55" t="str">
        <f>_xlfn.IFNA(VLOOKUP(TRIM(AF516),Lookups!$R$1:$S$14,2,0),"N/A")</f>
        <v>Flood</v>
      </c>
      <c r="AT516" s="29" t="str">
        <f t="shared" si="242"/>
        <v>Completed</v>
      </c>
      <c r="AU516" s="70" t="str">
        <f>IF(TRIM(X516)="", "N/A",VLOOKUP(TRIM(X516),Lookups!$V$1:$W$8,2,0))</f>
        <v>NIDP</v>
      </c>
      <c r="AV516" s="26" t="str">
        <f t="shared" si="243"/>
        <v>Mixed</v>
      </c>
      <c r="AW516" s="26" t="str">
        <f t="shared" si="244"/>
        <v>Cash</v>
      </c>
      <c r="AX516" s="55" t="str">
        <f>IF(TRIM(M516)="","N/A",VLOOKUP(TRIM(M516),Table2[#All],2,0))</f>
        <v>Hiraan</v>
      </c>
      <c r="AY516" s="55" t="str">
        <f>IF(TRIM(N516)="","N/A",VLOOKUP(TRIM(N516),Table4[#All],2,0))</f>
        <v>Belet Weyne</v>
      </c>
      <c r="AZ516" s="55" t="str">
        <f t="shared" si="245"/>
        <v>N/A</v>
      </c>
      <c r="BA516" s="32">
        <f t="shared" si="246"/>
        <v>43830</v>
      </c>
      <c r="BB516" s="32">
        <f t="shared" si="247"/>
        <v>43982</v>
      </c>
      <c r="BC516" s="31">
        <f t="shared" si="248"/>
        <v>2020</v>
      </c>
      <c r="BD516" s="33">
        <f t="shared" ref="BD516:BD579" si="257">DATE(2020,9,30)</f>
        <v>44104</v>
      </c>
      <c r="BE516" s="30">
        <f t="shared" si="249"/>
        <v>912</v>
      </c>
      <c r="BF516" s="30">
        <f t="shared" si="250"/>
        <v>110</v>
      </c>
      <c r="BG516" s="30">
        <f t="shared" si="251"/>
        <v>137</v>
      </c>
      <c r="BH516" s="30">
        <f t="shared" si="252"/>
        <v>136</v>
      </c>
      <c r="BI516" s="30">
        <f t="shared" si="253"/>
        <v>320</v>
      </c>
      <c r="BJ516" s="30">
        <f t="shared" si="254"/>
        <v>320</v>
      </c>
      <c r="BK516" s="30">
        <v>2200000</v>
      </c>
      <c r="BL516" s="30">
        <v>1400000</v>
      </c>
      <c r="BM516" s="30" t="str">
        <f t="shared" si="255"/>
        <v>Unk</v>
      </c>
      <c r="BN516" s="30" t="str">
        <f t="shared" si="256"/>
        <v>Unk</v>
      </c>
      <c r="BO516" s="30">
        <v>2020</v>
      </c>
      <c r="BP516" s="30">
        <v>513</v>
      </c>
      <c r="BQ516" s="30" t="str">
        <f>VLOOKUP(AQ516,Table3[#All],2,FALSE)</f>
        <v>SHELTER</v>
      </c>
    </row>
    <row r="517" spans="1:69" ht="28.5" customHeight="1" x14ac:dyDescent="0.25">
      <c r="A517" s="69" t="s">
        <v>168</v>
      </c>
      <c r="B517" s="69" t="s">
        <v>281</v>
      </c>
      <c r="C517" s="69" t="s">
        <v>281</v>
      </c>
      <c r="D517" s="69" t="s">
        <v>183</v>
      </c>
      <c r="E517" s="69" t="s">
        <v>1037</v>
      </c>
      <c r="F517" s="69" t="s">
        <v>219</v>
      </c>
      <c r="G517" s="69" t="s">
        <v>173</v>
      </c>
      <c r="H517" s="69" t="s">
        <v>202</v>
      </c>
      <c r="I517" s="69" t="s">
        <v>202</v>
      </c>
      <c r="J517" s="69">
        <v>140</v>
      </c>
      <c r="K517" s="69" t="s">
        <v>172</v>
      </c>
      <c r="L517" s="69" t="s">
        <v>175</v>
      </c>
      <c r="M517" s="69" t="s">
        <v>88</v>
      </c>
      <c r="N517" s="69" t="s">
        <v>66</v>
      </c>
      <c r="O517" s="69" t="s">
        <v>61</v>
      </c>
      <c r="P517" s="69"/>
      <c r="Q517" s="69" t="s">
        <v>177</v>
      </c>
      <c r="R517" s="69" t="s">
        <v>166</v>
      </c>
      <c r="S517" s="69" t="s">
        <v>721</v>
      </c>
      <c r="T517" s="32">
        <v>43800</v>
      </c>
      <c r="U517" s="21">
        <v>43982</v>
      </c>
      <c r="V517" s="69">
        <v>4.7359840000000002</v>
      </c>
      <c r="W517" s="69">
        <v>45.204267999999999</v>
      </c>
      <c r="X517" s="69" t="s">
        <v>186</v>
      </c>
      <c r="Y517" s="1">
        <v>965</v>
      </c>
      <c r="Z517" s="69">
        <v>965</v>
      </c>
      <c r="AA517" s="69">
        <v>120</v>
      </c>
      <c r="AB517" s="69">
        <v>144</v>
      </c>
      <c r="AC517" s="69">
        <v>145</v>
      </c>
      <c r="AD517" s="69">
        <v>337</v>
      </c>
      <c r="AE517" s="69">
        <v>339</v>
      </c>
      <c r="AF517" s="69" t="s">
        <v>191</v>
      </c>
      <c r="AG517" s="26" t="s">
        <v>1038</v>
      </c>
      <c r="AJ517" s="16" t="s">
        <v>979</v>
      </c>
      <c r="AK517" s="16" t="s">
        <v>876</v>
      </c>
      <c r="AL517" s="16" t="s">
        <v>979</v>
      </c>
      <c r="AM517" s="16" t="s">
        <v>979</v>
      </c>
      <c r="AN517" s="69" t="s">
        <v>979</v>
      </c>
      <c r="AO517" s="26" t="str">
        <f t="shared" si="238"/>
        <v>DRC</v>
      </c>
      <c r="AP517" s="26" t="str">
        <f t="shared" si="239"/>
        <v>DRC</v>
      </c>
      <c r="AQ517" s="26" t="str">
        <f t="shared" si="240"/>
        <v>EMERGENCY SHELTER</v>
      </c>
      <c r="AR517" s="26" t="str">
        <f t="shared" si="241"/>
        <v>SHF</v>
      </c>
      <c r="AS517" s="55" t="str">
        <f>_xlfn.IFNA(VLOOKUP(TRIM(AF517),Lookups!$R$1:$S$14,2,0),"N/A")</f>
        <v>Flood</v>
      </c>
      <c r="AT517" s="29" t="str">
        <f t="shared" si="242"/>
        <v>Completed</v>
      </c>
      <c r="AU517" s="70" t="str">
        <f>IF(TRIM(X517)="", "N/A",VLOOKUP(TRIM(X517),Lookups!$V$1:$W$8,2,0))</f>
        <v>NIDP</v>
      </c>
      <c r="AV517" s="26" t="str">
        <f t="shared" si="243"/>
        <v>Mixed</v>
      </c>
      <c r="AW517" s="26" t="str">
        <f t="shared" si="244"/>
        <v>Cash</v>
      </c>
      <c r="AX517" s="55" t="str">
        <f>IF(TRIM(M517)="","N/A",VLOOKUP(TRIM(M517),Table2[#All],2,0))</f>
        <v>Hiraan</v>
      </c>
      <c r="AY517" s="55" t="str">
        <f>IF(TRIM(N517)="","N/A",VLOOKUP(TRIM(N517),Table4[#All],2,0))</f>
        <v>Belet Weyne</v>
      </c>
      <c r="AZ517" s="55" t="str">
        <f t="shared" si="245"/>
        <v>N/A</v>
      </c>
      <c r="BA517" s="32">
        <f t="shared" si="246"/>
        <v>43830</v>
      </c>
      <c r="BB517" s="32">
        <f t="shared" si="247"/>
        <v>43982</v>
      </c>
      <c r="BC517" s="31">
        <f t="shared" si="248"/>
        <v>2020</v>
      </c>
      <c r="BD517" s="33">
        <f t="shared" si="257"/>
        <v>44104</v>
      </c>
      <c r="BE517" s="30">
        <f t="shared" si="249"/>
        <v>965</v>
      </c>
      <c r="BF517" s="30">
        <f t="shared" si="250"/>
        <v>120</v>
      </c>
      <c r="BG517" s="30">
        <f t="shared" si="251"/>
        <v>145</v>
      </c>
      <c r="BH517" s="30">
        <f t="shared" si="252"/>
        <v>144</v>
      </c>
      <c r="BI517" s="30">
        <f t="shared" si="253"/>
        <v>339</v>
      </c>
      <c r="BJ517" s="30">
        <f t="shared" si="254"/>
        <v>339</v>
      </c>
      <c r="BK517" s="30">
        <v>2200000</v>
      </c>
      <c r="BL517" s="30">
        <v>1400000</v>
      </c>
      <c r="BM517" s="30" t="str">
        <f t="shared" si="255"/>
        <v>Unk</v>
      </c>
      <c r="BN517" s="30" t="str">
        <f t="shared" si="256"/>
        <v>Unk</v>
      </c>
      <c r="BO517" s="30">
        <v>2020</v>
      </c>
      <c r="BP517" s="30">
        <v>514</v>
      </c>
      <c r="BQ517" s="30" t="str">
        <f>VLOOKUP(AQ517,Table3[#All],2,FALSE)</f>
        <v>SHELTER</v>
      </c>
    </row>
    <row r="518" spans="1:69" ht="28.5" customHeight="1" x14ac:dyDescent="0.25">
      <c r="A518" s="69" t="s">
        <v>168</v>
      </c>
      <c r="B518" s="69" t="s">
        <v>281</v>
      </c>
      <c r="C518" s="69" t="s">
        <v>281</v>
      </c>
      <c r="D518" s="69" t="s">
        <v>183</v>
      </c>
      <c r="E518" s="69" t="s">
        <v>1037</v>
      </c>
      <c r="F518" s="69" t="s">
        <v>219</v>
      </c>
      <c r="G518" s="69" t="s">
        <v>173</v>
      </c>
      <c r="H518" s="69" t="s">
        <v>202</v>
      </c>
      <c r="I518" s="69" t="s">
        <v>202</v>
      </c>
      <c r="J518" s="69">
        <v>140</v>
      </c>
      <c r="K518" s="69" t="s">
        <v>172</v>
      </c>
      <c r="L518" s="69" t="s">
        <v>175</v>
      </c>
      <c r="M518" s="69" t="s">
        <v>88</v>
      </c>
      <c r="N518" s="69" t="s">
        <v>66</v>
      </c>
      <c r="O518" s="69" t="s">
        <v>61</v>
      </c>
      <c r="P518" s="69"/>
      <c r="Q518" s="69" t="s">
        <v>177</v>
      </c>
      <c r="R518" s="69" t="s">
        <v>166</v>
      </c>
      <c r="S518" s="69" t="s">
        <v>721</v>
      </c>
      <c r="T518" s="32">
        <v>43800</v>
      </c>
      <c r="U518" s="21">
        <v>43982</v>
      </c>
      <c r="V518" s="69">
        <v>4.7359840000000002</v>
      </c>
      <c r="W518" s="69">
        <v>45.204267999999999</v>
      </c>
      <c r="X518" s="69" t="s">
        <v>186</v>
      </c>
      <c r="Y518" s="1">
        <v>736</v>
      </c>
      <c r="Z518" s="69">
        <v>736</v>
      </c>
      <c r="AA518" s="69">
        <v>100</v>
      </c>
      <c r="AB518" s="69">
        <v>110</v>
      </c>
      <c r="AC518" s="69">
        <v>110</v>
      </c>
      <c r="AD518" s="69">
        <v>257</v>
      </c>
      <c r="AE518" s="69">
        <v>258</v>
      </c>
      <c r="AF518" s="69" t="s">
        <v>191</v>
      </c>
      <c r="AG518" s="26" t="s">
        <v>1038</v>
      </c>
      <c r="AJ518" s="16" t="s">
        <v>979</v>
      </c>
      <c r="AK518" s="16" t="s">
        <v>876</v>
      </c>
      <c r="AL518" s="16" t="s">
        <v>979</v>
      </c>
      <c r="AM518" s="16" t="s">
        <v>979</v>
      </c>
      <c r="AN518" s="69" t="s">
        <v>979</v>
      </c>
      <c r="AO518" s="26" t="str">
        <f t="shared" si="238"/>
        <v>DRC</v>
      </c>
      <c r="AP518" s="26" t="str">
        <f t="shared" si="239"/>
        <v>DRC</v>
      </c>
      <c r="AQ518" s="26" t="str">
        <f t="shared" si="240"/>
        <v>EMERGENCY SHELTER</v>
      </c>
      <c r="AR518" s="26" t="str">
        <f t="shared" si="241"/>
        <v>SHF</v>
      </c>
      <c r="AS518" s="55" t="str">
        <f>_xlfn.IFNA(VLOOKUP(TRIM(AF518),Lookups!$R$1:$S$14,2,0),"N/A")</f>
        <v>Flood</v>
      </c>
      <c r="AT518" s="29" t="str">
        <f t="shared" si="242"/>
        <v>Completed</v>
      </c>
      <c r="AU518" s="70" t="str">
        <f>IF(TRIM(X518)="", "N/A",VLOOKUP(TRIM(X518),Lookups!$V$1:$W$8,2,0))</f>
        <v>NIDP</v>
      </c>
      <c r="AV518" s="26" t="str">
        <f t="shared" si="243"/>
        <v>Mixed</v>
      </c>
      <c r="AW518" s="26" t="str">
        <f t="shared" si="244"/>
        <v>Cash</v>
      </c>
      <c r="AX518" s="55" t="str">
        <f>IF(TRIM(M518)="","N/A",VLOOKUP(TRIM(M518),Table2[#All],2,0))</f>
        <v>Hiraan</v>
      </c>
      <c r="AY518" s="55" t="str">
        <f>IF(TRIM(N518)="","N/A",VLOOKUP(TRIM(N518),Table4[#All],2,0))</f>
        <v>Belet Weyne</v>
      </c>
      <c r="AZ518" s="55" t="str">
        <f t="shared" si="245"/>
        <v>N/A</v>
      </c>
      <c r="BA518" s="32">
        <f t="shared" si="246"/>
        <v>43830</v>
      </c>
      <c r="BB518" s="32">
        <f t="shared" si="247"/>
        <v>43982</v>
      </c>
      <c r="BC518" s="31">
        <f t="shared" si="248"/>
        <v>2020</v>
      </c>
      <c r="BD518" s="33">
        <f t="shared" si="257"/>
        <v>44104</v>
      </c>
      <c r="BE518" s="30">
        <f t="shared" si="249"/>
        <v>736</v>
      </c>
      <c r="BF518" s="30">
        <f t="shared" si="250"/>
        <v>100</v>
      </c>
      <c r="BG518" s="30">
        <f t="shared" si="251"/>
        <v>110</v>
      </c>
      <c r="BH518" s="30">
        <f t="shared" si="252"/>
        <v>110</v>
      </c>
      <c r="BI518" s="30">
        <f t="shared" si="253"/>
        <v>258</v>
      </c>
      <c r="BJ518" s="30">
        <f t="shared" si="254"/>
        <v>258</v>
      </c>
      <c r="BK518" s="30">
        <v>2200000</v>
      </c>
      <c r="BL518" s="30">
        <v>1400000</v>
      </c>
      <c r="BM518" s="30" t="str">
        <f t="shared" si="255"/>
        <v>Unk</v>
      </c>
      <c r="BN518" s="30" t="str">
        <f t="shared" si="256"/>
        <v>Unk</v>
      </c>
      <c r="BO518" s="30">
        <v>2020</v>
      </c>
      <c r="BP518" s="30">
        <v>515</v>
      </c>
      <c r="BQ518" s="30" t="str">
        <f>VLOOKUP(AQ518,Table3[#All],2,FALSE)</f>
        <v>SHELTER</v>
      </c>
    </row>
    <row r="519" spans="1:69" ht="28.5" customHeight="1" x14ac:dyDescent="0.25">
      <c r="A519" s="69" t="s">
        <v>168</v>
      </c>
      <c r="B519" s="69" t="s">
        <v>281</v>
      </c>
      <c r="C519" s="69" t="s">
        <v>281</v>
      </c>
      <c r="D519" s="69" t="s">
        <v>183</v>
      </c>
      <c r="E519" s="69" t="s">
        <v>1037</v>
      </c>
      <c r="F519" s="69" t="s">
        <v>219</v>
      </c>
      <c r="G519" s="69" t="s">
        <v>173</v>
      </c>
      <c r="H519" s="69" t="s">
        <v>202</v>
      </c>
      <c r="I519" s="69" t="s">
        <v>202</v>
      </c>
      <c r="J519" s="69">
        <v>140</v>
      </c>
      <c r="K519" s="69" t="s">
        <v>172</v>
      </c>
      <c r="L519" s="69" t="s">
        <v>175</v>
      </c>
      <c r="M519" s="69" t="s">
        <v>88</v>
      </c>
      <c r="N519" s="69" t="s">
        <v>66</v>
      </c>
      <c r="O519" s="69" t="s">
        <v>61</v>
      </c>
      <c r="P519" s="69"/>
      <c r="Q519" s="69" t="s">
        <v>177</v>
      </c>
      <c r="R519" s="69" t="s">
        <v>166</v>
      </c>
      <c r="S519" s="69" t="s">
        <v>721</v>
      </c>
      <c r="T519" s="32">
        <v>43800</v>
      </c>
      <c r="U519" s="21">
        <v>43982</v>
      </c>
      <c r="V519" s="69">
        <v>4.7359840000000002</v>
      </c>
      <c r="W519" s="69">
        <v>45.204267999999999</v>
      </c>
      <c r="X519" s="69" t="s">
        <v>186</v>
      </c>
      <c r="Y519" s="1">
        <v>564</v>
      </c>
      <c r="Z519" s="69">
        <v>564</v>
      </c>
      <c r="AA519" s="69">
        <v>70</v>
      </c>
      <c r="AB519" s="69">
        <v>84</v>
      </c>
      <c r="AC519" s="69">
        <v>85</v>
      </c>
      <c r="AD519" s="69">
        <v>197</v>
      </c>
      <c r="AE519" s="69">
        <v>198</v>
      </c>
      <c r="AF519" s="69" t="s">
        <v>191</v>
      </c>
      <c r="AG519" s="26" t="s">
        <v>1038</v>
      </c>
      <c r="AJ519" s="16" t="s">
        <v>979</v>
      </c>
      <c r="AK519" s="16" t="s">
        <v>876</v>
      </c>
      <c r="AL519" s="16" t="s">
        <v>979</v>
      </c>
      <c r="AM519" s="16" t="s">
        <v>979</v>
      </c>
      <c r="AN519" s="69" t="s">
        <v>979</v>
      </c>
      <c r="AO519" s="26" t="str">
        <f t="shared" ref="AO519:AO521" si="258">TRIM(IF(TRIM(B519)="","N/A",B519))</f>
        <v>DRC</v>
      </c>
      <c r="AP519" s="26" t="str">
        <f t="shared" ref="AP519:AP521" si="259">TRIM(IF(TRIM(C519)="","N/A",C519))</f>
        <v>DRC</v>
      </c>
      <c r="AQ519" s="26" t="str">
        <f t="shared" ref="AQ519:AQ521" si="260">TRIM(UPPER(IF(TRIM(D519)="","N/A",D519)))</f>
        <v>EMERGENCY SHELTER</v>
      </c>
      <c r="AR519" s="26" t="str">
        <f t="shared" ref="AR519:AR521" si="261">TRIM(IF(TRIM(F519)="","N/A",F519))</f>
        <v>SHF</v>
      </c>
      <c r="AS519" s="55" t="str">
        <f>_xlfn.IFNA(VLOOKUP(TRIM(AF519),Lookups!$R$1:$S$14,2,0),"N/A")</f>
        <v>Flood</v>
      </c>
      <c r="AT519" s="29" t="str">
        <f t="shared" ref="AT519:AT521" si="262">TRIM(IF(TRIM(R519)="","N/A",PROPER(R519)))</f>
        <v>Completed</v>
      </c>
      <c r="AU519" s="70" t="str">
        <f>IF(TRIM(X519)="", "N/A",VLOOKUP(TRIM(X519),Lookups!$V$1:$W$8,2,0))</f>
        <v>NIDP</v>
      </c>
      <c r="AV519" s="26" t="str">
        <f t="shared" ref="AV519:AV521" si="263">TRIM(IF(TRIM(Q519)="","N/A",Q519))</f>
        <v>Mixed</v>
      </c>
      <c r="AW519" s="26" t="str">
        <f t="shared" ref="AW519:AW521" si="264">TRIM(IF(TRIM(G519)="","N/A",PROPER(LEFT(TRIM(G519),10))))</f>
        <v>Cash</v>
      </c>
      <c r="AX519" s="55" t="str">
        <f>IF(TRIM(M519)="","N/A",VLOOKUP(TRIM(M519),Table2[#All],2,0))</f>
        <v>Hiraan</v>
      </c>
      <c r="AY519" s="55" t="str">
        <f>IF(TRIM(N519)="","N/A",VLOOKUP(TRIM(N519),Table4[#All],2,0))</f>
        <v>Belet Weyne</v>
      </c>
      <c r="AZ519" s="55" t="str">
        <f t="shared" ref="AZ519:AZ521" si="265">IF(TRIM(P519)="","N/A",TRIM(P519))</f>
        <v>N/A</v>
      </c>
      <c r="BA519" s="32">
        <f t="shared" ref="BA519:BA521" si="266">EOMONTH(T519,0)</f>
        <v>43830</v>
      </c>
      <c r="BB519" s="32">
        <f t="shared" ref="BB519:BB521" si="267">EOMONTH(U519,0)</f>
        <v>43982</v>
      </c>
      <c r="BC519" s="31">
        <f t="shared" ref="BC519:BC521" si="268">YEAR(BB519)</f>
        <v>2020</v>
      </c>
      <c r="BD519" s="33">
        <f t="shared" si="257"/>
        <v>44104</v>
      </c>
      <c r="BE519" s="30">
        <f t="shared" ref="BE519:BE521" si="269">Y519</f>
        <v>564</v>
      </c>
      <c r="BF519" s="30">
        <f t="shared" ref="BF519:BF521" si="270">AA519</f>
        <v>70</v>
      </c>
      <c r="BG519" s="30">
        <f t="shared" ref="BG519:BG521" si="271">AC519</f>
        <v>85</v>
      </c>
      <c r="BH519" s="30">
        <f t="shared" ref="BH519:BH521" si="272">AB519</f>
        <v>84</v>
      </c>
      <c r="BI519" s="30">
        <f t="shared" ref="BI519:BI521" si="273">AE519</f>
        <v>198</v>
      </c>
      <c r="BJ519" s="30">
        <f t="shared" ref="BJ519:BJ521" si="274">AE519</f>
        <v>198</v>
      </c>
      <c r="BK519" s="30">
        <v>2200000</v>
      </c>
      <c r="BL519" s="30">
        <v>1400000</v>
      </c>
      <c r="BM519" s="30" t="str">
        <f t="shared" ref="BM519:BM521" si="275">IF(ISBLANK(AH519),"Unk",AH519)</f>
        <v>Unk</v>
      </c>
      <c r="BN519" s="30" t="str">
        <f t="shared" ref="BN519:BN521" si="276">IF(ISBLANK(AI519),"Unk",AI519)</f>
        <v>Unk</v>
      </c>
      <c r="BO519" s="30">
        <v>2020</v>
      </c>
      <c r="BP519" s="30">
        <v>516</v>
      </c>
      <c r="BQ519" s="30" t="str">
        <f>VLOOKUP(AQ519,Table3[#All],2,FALSE)</f>
        <v>SHELTER</v>
      </c>
    </row>
    <row r="520" spans="1:69" ht="28.5" customHeight="1" x14ac:dyDescent="0.25">
      <c r="A520" s="69" t="s">
        <v>168</v>
      </c>
      <c r="B520" s="69" t="s">
        <v>281</v>
      </c>
      <c r="C520" s="69" t="s">
        <v>281</v>
      </c>
      <c r="D520" s="69" t="s">
        <v>183</v>
      </c>
      <c r="E520" s="69" t="s">
        <v>1037</v>
      </c>
      <c r="F520" s="69" t="s">
        <v>219</v>
      </c>
      <c r="G520" s="69" t="s">
        <v>173</v>
      </c>
      <c r="H520" s="69" t="s">
        <v>202</v>
      </c>
      <c r="I520" s="69" t="s">
        <v>202</v>
      </c>
      <c r="J520" s="69">
        <v>140</v>
      </c>
      <c r="K520" s="69" t="s">
        <v>172</v>
      </c>
      <c r="L520" s="69" t="s">
        <v>175</v>
      </c>
      <c r="M520" s="69" t="s">
        <v>88</v>
      </c>
      <c r="N520" s="69" t="s">
        <v>66</v>
      </c>
      <c r="O520" s="69" t="s">
        <v>61</v>
      </c>
      <c r="P520" s="69"/>
      <c r="Q520" s="69" t="s">
        <v>177</v>
      </c>
      <c r="R520" s="69" t="s">
        <v>166</v>
      </c>
      <c r="S520" s="69" t="s">
        <v>721</v>
      </c>
      <c r="T520" s="32">
        <v>43800</v>
      </c>
      <c r="U520" s="21">
        <v>43982</v>
      </c>
      <c r="V520" s="69">
        <v>4.7359840000000002</v>
      </c>
      <c r="W520" s="69">
        <v>45.204267999999999</v>
      </c>
      <c r="X520" s="69" t="s">
        <v>186</v>
      </c>
      <c r="Y520" s="1">
        <v>1436</v>
      </c>
      <c r="Z520" s="69">
        <v>1436</v>
      </c>
      <c r="AA520" s="69">
        <v>200</v>
      </c>
      <c r="AB520" s="69">
        <v>214</v>
      </c>
      <c r="AC520" s="69">
        <v>215</v>
      </c>
      <c r="AD520" s="69">
        <v>502</v>
      </c>
      <c r="AE520" s="69">
        <v>504</v>
      </c>
      <c r="AF520" s="69" t="s">
        <v>191</v>
      </c>
      <c r="AG520" s="26" t="s">
        <v>1038</v>
      </c>
      <c r="AJ520" s="16" t="s">
        <v>979</v>
      </c>
      <c r="AK520" s="16" t="s">
        <v>876</v>
      </c>
      <c r="AL520" s="16" t="s">
        <v>979</v>
      </c>
      <c r="AM520" s="16" t="s">
        <v>979</v>
      </c>
      <c r="AN520" s="69" t="s">
        <v>979</v>
      </c>
      <c r="AO520" s="26" t="str">
        <f t="shared" si="258"/>
        <v>DRC</v>
      </c>
      <c r="AP520" s="26" t="str">
        <f t="shared" si="259"/>
        <v>DRC</v>
      </c>
      <c r="AQ520" s="26" t="str">
        <f t="shared" si="260"/>
        <v>EMERGENCY SHELTER</v>
      </c>
      <c r="AR520" s="26" t="str">
        <f t="shared" si="261"/>
        <v>SHF</v>
      </c>
      <c r="AS520" s="55" t="str">
        <f>_xlfn.IFNA(VLOOKUP(TRIM(AF520),Lookups!$R$1:$S$14,2,0),"N/A")</f>
        <v>Flood</v>
      </c>
      <c r="AT520" s="29" t="str">
        <f t="shared" si="262"/>
        <v>Completed</v>
      </c>
      <c r="AU520" s="70" t="str">
        <f>IF(TRIM(X520)="", "N/A",VLOOKUP(TRIM(X520),Lookups!$V$1:$W$8,2,0))</f>
        <v>NIDP</v>
      </c>
      <c r="AV520" s="26" t="str">
        <f t="shared" si="263"/>
        <v>Mixed</v>
      </c>
      <c r="AW520" s="26" t="str">
        <f t="shared" si="264"/>
        <v>Cash</v>
      </c>
      <c r="AX520" s="55" t="str">
        <f>IF(TRIM(M520)="","N/A",VLOOKUP(TRIM(M520),Table2[#All],2,0))</f>
        <v>Hiraan</v>
      </c>
      <c r="AY520" s="55" t="str">
        <f>IF(TRIM(N520)="","N/A",VLOOKUP(TRIM(N520),Table4[#All],2,0))</f>
        <v>Belet Weyne</v>
      </c>
      <c r="AZ520" s="55" t="str">
        <f t="shared" si="265"/>
        <v>N/A</v>
      </c>
      <c r="BA520" s="32">
        <f t="shared" si="266"/>
        <v>43830</v>
      </c>
      <c r="BB520" s="32">
        <f t="shared" si="267"/>
        <v>43982</v>
      </c>
      <c r="BC520" s="31">
        <f t="shared" si="268"/>
        <v>2020</v>
      </c>
      <c r="BD520" s="33">
        <f t="shared" si="257"/>
        <v>44104</v>
      </c>
      <c r="BE520" s="30">
        <f t="shared" si="269"/>
        <v>1436</v>
      </c>
      <c r="BF520" s="30">
        <f t="shared" si="270"/>
        <v>200</v>
      </c>
      <c r="BG520" s="30">
        <f t="shared" si="271"/>
        <v>215</v>
      </c>
      <c r="BH520" s="30">
        <f t="shared" si="272"/>
        <v>214</v>
      </c>
      <c r="BI520" s="30">
        <f t="shared" si="273"/>
        <v>504</v>
      </c>
      <c r="BJ520" s="30">
        <f t="shared" si="274"/>
        <v>504</v>
      </c>
      <c r="BK520" s="30">
        <v>2200000</v>
      </c>
      <c r="BL520" s="30">
        <v>1400000</v>
      </c>
      <c r="BM520" s="30" t="str">
        <f t="shared" si="275"/>
        <v>Unk</v>
      </c>
      <c r="BN520" s="30" t="str">
        <f t="shared" si="276"/>
        <v>Unk</v>
      </c>
      <c r="BO520" s="30">
        <v>2020</v>
      </c>
      <c r="BP520" s="30">
        <v>517</v>
      </c>
      <c r="BQ520" s="30" t="str">
        <f>VLOOKUP(AQ520,Table3[#All],2,FALSE)</f>
        <v>SHELTER</v>
      </c>
    </row>
    <row r="521" spans="1:69" ht="28.5" customHeight="1" x14ac:dyDescent="0.25">
      <c r="A521" s="69" t="s">
        <v>168</v>
      </c>
      <c r="B521" s="69" t="s">
        <v>281</v>
      </c>
      <c r="C521" s="69" t="s">
        <v>281</v>
      </c>
      <c r="D521" s="69" t="s">
        <v>183</v>
      </c>
      <c r="E521" s="69" t="s">
        <v>1037</v>
      </c>
      <c r="F521" s="69" t="s">
        <v>219</v>
      </c>
      <c r="G521" s="69" t="s">
        <v>173</v>
      </c>
      <c r="H521" s="69" t="s">
        <v>202</v>
      </c>
      <c r="I521" s="69" t="s">
        <v>202</v>
      </c>
      <c r="J521" s="69">
        <v>140</v>
      </c>
      <c r="K521" s="69" t="s">
        <v>172</v>
      </c>
      <c r="L521" s="69" t="s">
        <v>175</v>
      </c>
      <c r="M521" s="69" t="s">
        <v>88</v>
      </c>
      <c r="N521" s="69" t="s">
        <v>66</v>
      </c>
      <c r="O521" s="69" t="s">
        <v>61</v>
      </c>
      <c r="P521" s="69"/>
      <c r="Q521" s="69" t="s">
        <v>177</v>
      </c>
      <c r="R521" s="69" t="s">
        <v>166</v>
      </c>
      <c r="S521" s="69" t="s">
        <v>721</v>
      </c>
      <c r="T521" s="32">
        <v>43800</v>
      </c>
      <c r="U521" s="21">
        <v>43982</v>
      </c>
      <c r="V521" s="69">
        <v>4.7359840000000002</v>
      </c>
      <c r="W521" s="69">
        <v>45.204267999999999</v>
      </c>
      <c r="X521" s="69" t="s">
        <v>186</v>
      </c>
      <c r="Y521" s="1">
        <v>525</v>
      </c>
      <c r="Z521" s="69">
        <v>525</v>
      </c>
      <c r="AA521" s="69">
        <v>70</v>
      </c>
      <c r="AB521" s="69">
        <v>78</v>
      </c>
      <c r="AC521" s="69">
        <v>79</v>
      </c>
      <c r="AD521" s="69">
        <v>183</v>
      </c>
      <c r="AE521" s="69">
        <v>184</v>
      </c>
      <c r="AF521" s="69" t="s">
        <v>191</v>
      </c>
      <c r="AG521" s="26" t="s">
        <v>1038</v>
      </c>
      <c r="AJ521" s="16" t="s">
        <v>979</v>
      </c>
      <c r="AK521" s="16" t="s">
        <v>876</v>
      </c>
      <c r="AL521" s="16" t="s">
        <v>979</v>
      </c>
      <c r="AM521" s="16" t="s">
        <v>979</v>
      </c>
      <c r="AN521" s="69" t="s">
        <v>979</v>
      </c>
      <c r="AO521" s="26" t="str">
        <f t="shared" si="258"/>
        <v>DRC</v>
      </c>
      <c r="AP521" s="26" t="str">
        <f t="shared" si="259"/>
        <v>DRC</v>
      </c>
      <c r="AQ521" s="26" t="str">
        <f t="shared" si="260"/>
        <v>EMERGENCY SHELTER</v>
      </c>
      <c r="AR521" s="26" t="str">
        <f t="shared" si="261"/>
        <v>SHF</v>
      </c>
      <c r="AS521" s="55" t="str">
        <f>_xlfn.IFNA(VLOOKUP(TRIM(AF521),Lookups!$R$1:$S$14,2,0),"N/A")</f>
        <v>Flood</v>
      </c>
      <c r="AT521" s="29" t="str">
        <f t="shared" si="262"/>
        <v>Completed</v>
      </c>
      <c r="AU521" s="70" t="str">
        <f>IF(TRIM(X521)="", "N/A",VLOOKUP(TRIM(X521),Lookups!$V$1:$W$8,2,0))</f>
        <v>NIDP</v>
      </c>
      <c r="AV521" s="26" t="str">
        <f t="shared" si="263"/>
        <v>Mixed</v>
      </c>
      <c r="AW521" s="26" t="str">
        <f t="shared" si="264"/>
        <v>Cash</v>
      </c>
      <c r="AX521" s="55" t="str">
        <f>IF(TRIM(M521)="","N/A",VLOOKUP(TRIM(M521),Table2[#All],2,0))</f>
        <v>Hiraan</v>
      </c>
      <c r="AY521" s="55" t="str">
        <f>IF(TRIM(N521)="","N/A",VLOOKUP(TRIM(N521),Table4[#All],2,0))</f>
        <v>Belet Weyne</v>
      </c>
      <c r="AZ521" s="55" t="str">
        <f t="shared" si="265"/>
        <v>N/A</v>
      </c>
      <c r="BA521" s="32">
        <f t="shared" si="266"/>
        <v>43830</v>
      </c>
      <c r="BB521" s="32">
        <f t="shared" si="267"/>
        <v>43982</v>
      </c>
      <c r="BC521" s="31">
        <f t="shared" si="268"/>
        <v>2020</v>
      </c>
      <c r="BD521" s="33">
        <f t="shared" si="257"/>
        <v>44104</v>
      </c>
      <c r="BE521" s="30">
        <f t="shared" si="269"/>
        <v>525</v>
      </c>
      <c r="BF521" s="30">
        <f t="shared" si="270"/>
        <v>70</v>
      </c>
      <c r="BG521" s="30">
        <f t="shared" si="271"/>
        <v>79</v>
      </c>
      <c r="BH521" s="30">
        <f t="shared" si="272"/>
        <v>78</v>
      </c>
      <c r="BI521" s="30">
        <f t="shared" si="273"/>
        <v>184</v>
      </c>
      <c r="BJ521" s="30">
        <f t="shared" si="274"/>
        <v>184</v>
      </c>
      <c r="BK521" s="30">
        <v>2200000</v>
      </c>
      <c r="BL521" s="30">
        <v>1400000</v>
      </c>
      <c r="BM521" s="30" t="str">
        <f t="shared" si="275"/>
        <v>Unk</v>
      </c>
      <c r="BN521" s="30" t="str">
        <f t="shared" si="276"/>
        <v>Unk</v>
      </c>
      <c r="BO521" s="30">
        <v>2020</v>
      </c>
      <c r="BP521" s="30">
        <v>518</v>
      </c>
      <c r="BQ521" s="30" t="str">
        <f>VLOOKUP(AQ521,Table3[#All],2,FALSE)</f>
        <v>SHELTER</v>
      </c>
    </row>
    <row r="522" spans="1:69" ht="28.5" customHeight="1" x14ac:dyDescent="0.25">
      <c r="A522" s="69" t="s">
        <v>168</v>
      </c>
      <c r="B522" s="69" t="s">
        <v>281</v>
      </c>
      <c r="C522" s="69" t="s">
        <v>281</v>
      </c>
      <c r="D522" s="69" t="s">
        <v>183</v>
      </c>
      <c r="E522" s="69" t="s">
        <v>1037</v>
      </c>
      <c r="F522" s="69" t="s">
        <v>219</v>
      </c>
      <c r="G522" s="69" t="s">
        <v>173</v>
      </c>
      <c r="H522" s="69" t="s">
        <v>202</v>
      </c>
      <c r="I522" s="69" t="s">
        <v>202</v>
      </c>
      <c r="J522" s="69">
        <v>140</v>
      </c>
      <c r="K522" s="69" t="s">
        <v>172</v>
      </c>
      <c r="L522" s="69" t="s">
        <v>175</v>
      </c>
      <c r="M522" s="69" t="s">
        <v>88</v>
      </c>
      <c r="N522" s="69" t="s">
        <v>66</v>
      </c>
      <c r="O522" s="69" t="s">
        <v>61</v>
      </c>
      <c r="P522" s="69"/>
      <c r="Q522" s="69" t="s">
        <v>177</v>
      </c>
      <c r="R522" s="69" t="s">
        <v>166</v>
      </c>
      <c r="S522" s="69" t="s">
        <v>721</v>
      </c>
      <c r="T522" s="32">
        <v>43800</v>
      </c>
      <c r="U522" s="21">
        <v>43982</v>
      </c>
      <c r="V522" s="69">
        <v>4.7359840000000002</v>
      </c>
      <c r="W522" s="69">
        <v>45.204267999999999</v>
      </c>
      <c r="X522" s="69" t="s">
        <v>186</v>
      </c>
      <c r="Y522" s="1">
        <v>569</v>
      </c>
      <c r="Z522" s="69">
        <v>569</v>
      </c>
      <c r="AA522" s="69">
        <v>80</v>
      </c>
      <c r="AB522" s="69">
        <v>85</v>
      </c>
      <c r="AC522" s="69">
        <v>85</v>
      </c>
      <c r="AD522" s="69">
        <v>199</v>
      </c>
      <c r="AE522" s="69">
        <v>200</v>
      </c>
      <c r="AF522" s="69" t="s">
        <v>191</v>
      </c>
      <c r="AG522" s="26" t="s">
        <v>1038</v>
      </c>
      <c r="AJ522" s="16" t="s">
        <v>979</v>
      </c>
      <c r="AK522" s="16" t="s">
        <v>876</v>
      </c>
      <c r="AL522" s="16" t="s">
        <v>979</v>
      </c>
      <c r="AM522" s="16" t="s">
        <v>979</v>
      </c>
      <c r="AN522" s="69" t="s">
        <v>979</v>
      </c>
      <c r="AO522" s="26" t="str">
        <f>TRIM(IF(TRIM(B522)="","N/A",B522))</f>
        <v>DRC</v>
      </c>
      <c r="AP522" s="26" t="str">
        <f>TRIM(IF(TRIM(C522)="","N/A",C522))</f>
        <v>DRC</v>
      </c>
      <c r="AQ522" s="26" t="str">
        <f>TRIM(UPPER(IF(TRIM(D522)="","N/A",D522)))</f>
        <v>EMERGENCY SHELTER</v>
      </c>
      <c r="AR522" s="26" t="str">
        <f>TRIM(IF(TRIM(F522)="","N/A",F522))</f>
        <v>SHF</v>
      </c>
      <c r="AS522" s="55" t="str">
        <f>_xlfn.IFNA(VLOOKUP(TRIM(AF522),Lookups!$R$1:$S$14,2,0),"N/A")</f>
        <v>Flood</v>
      </c>
      <c r="AT522" s="29" t="str">
        <f>TRIM(IF(TRIM(R522)="","N/A",PROPER(R522)))</f>
        <v>Completed</v>
      </c>
      <c r="AU522" s="70" t="str">
        <f>IF(TRIM(X522)="", "N/A",VLOOKUP(TRIM(X522),Lookups!$V$1:$W$8,2,0))</f>
        <v>NIDP</v>
      </c>
      <c r="AV522" s="26" t="str">
        <f>TRIM(IF(TRIM(Q522)="","N/A",Q522))</f>
        <v>Mixed</v>
      </c>
      <c r="AW522" s="26" t="str">
        <f>TRIM(IF(TRIM(G522)="","N/A",PROPER(LEFT(TRIM(G522),10))))</f>
        <v>Cash</v>
      </c>
      <c r="AX522" s="55" t="str">
        <f>IF(TRIM(M522)="","N/A",VLOOKUP(TRIM(M522),Table2[#All],2,0))</f>
        <v>Hiraan</v>
      </c>
      <c r="AY522" s="55" t="str">
        <f>IF(TRIM(N522)="","N/A",VLOOKUP(TRIM(N522),Table4[#All],2,0))</f>
        <v>Belet Weyne</v>
      </c>
      <c r="AZ522" s="55" t="str">
        <f>IF(TRIM(P522)="","N/A",TRIM(P522))</f>
        <v>N/A</v>
      </c>
      <c r="BA522" s="32">
        <f>EOMONTH(T522,0)</f>
        <v>43830</v>
      </c>
      <c r="BB522" s="32">
        <f>EOMONTH(U522,0)</f>
        <v>43982</v>
      </c>
      <c r="BC522" s="31">
        <f>YEAR(BB522)</f>
        <v>2020</v>
      </c>
      <c r="BD522" s="33">
        <f t="shared" si="257"/>
        <v>44104</v>
      </c>
      <c r="BE522" s="30">
        <f>Y522</f>
        <v>569</v>
      </c>
      <c r="BF522" s="30">
        <f>AA522</f>
        <v>80</v>
      </c>
      <c r="BG522" s="30">
        <f>AC522</f>
        <v>85</v>
      </c>
      <c r="BH522" s="30">
        <f>AB522</f>
        <v>85</v>
      </c>
      <c r="BI522" s="30">
        <f>AE522</f>
        <v>200</v>
      </c>
      <c r="BJ522" s="30">
        <f>AE522</f>
        <v>200</v>
      </c>
      <c r="BK522" s="30">
        <v>2200000</v>
      </c>
      <c r="BL522" s="30">
        <v>1400000</v>
      </c>
      <c r="BM522" s="30" t="str">
        <f>IF(ISBLANK(AH522),"Unk",AH522)</f>
        <v>Unk</v>
      </c>
      <c r="BN522" s="30" t="str">
        <f>IF(ISBLANK(AI522),"Unk",AI522)</f>
        <v>Unk</v>
      </c>
      <c r="BO522" s="30">
        <v>2020</v>
      </c>
      <c r="BP522" s="30">
        <v>519</v>
      </c>
      <c r="BQ522" s="30" t="str">
        <f>VLOOKUP(AQ522,Table3[#All],2,FALSE)</f>
        <v>SHELTER</v>
      </c>
    </row>
    <row r="523" spans="1:69" ht="28.5" customHeight="1" x14ac:dyDescent="0.25">
      <c r="A523" s="69" t="s">
        <v>168</v>
      </c>
      <c r="B523" s="69" t="s">
        <v>281</v>
      </c>
      <c r="C523" s="69" t="s">
        <v>281</v>
      </c>
      <c r="D523" s="69" t="s">
        <v>183</v>
      </c>
      <c r="E523" s="69" t="s">
        <v>1037</v>
      </c>
      <c r="F523" s="69" t="s">
        <v>219</v>
      </c>
      <c r="G523" s="69" t="s">
        <v>173</v>
      </c>
      <c r="H523" s="69" t="s">
        <v>202</v>
      </c>
      <c r="I523" s="69" t="s">
        <v>202</v>
      </c>
      <c r="J523" s="69">
        <v>140</v>
      </c>
      <c r="K523" s="69" t="s">
        <v>172</v>
      </c>
      <c r="L523" s="69" t="s">
        <v>175</v>
      </c>
      <c r="M523" s="69" t="s">
        <v>88</v>
      </c>
      <c r="N523" s="69" t="s">
        <v>66</v>
      </c>
      <c r="O523" s="69" t="s">
        <v>61</v>
      </c>
      <c r="P523" s="69"/>
      <c r="Q523" s="69" t="s">
        <v>177</v>
      </c>
      <c r="R523" s="69" t="s">
        <v>166</v>
      </c>
      <c r="S523" s="69" t="s">
        <v>721</v>
      </c>
      <c r="T523" s="32">
        <v>43800</v>
      </c>
      <c r="U523" s="21">
        <v>43982</v>
      </c>
      <c r="V523" s="69">
        <v>4.7359840000000002</v>
      </c>
      <c r="W523" s="69">
        <v>45.204267999999999</v>
      </c>
      <c r="X523" s="69" t="s">
        <v>186</v>
      </c>
      <c r="Y523" s="1">
        <v>673</v>
      </c>
      <c r="Z523" s="69">
        <v>673</v>
      </c>
      <c r="AA523" s="69">
        <v>100</v>
      </c>
      <c r="AB523" s="69">
        <v>100</v>
      </c>
      <c r="AC523" s="69">
        <v>101</v>
      </c>
      <c r="AD523" s="69">
        <v>235</v>
      </c>
      <c r="AE523" s="69">
        <v>236</v>
      </c>
      <c r="AF523" s="69" t="s">
        <v>191</v>
      </c>
      <c r="AG523" s="26" t="s">
        <v>1038</v>
      </c>
      <c r="AJ523" s="16" t="s">
        <v>979</v>
      </c>
      <c r="AK523" s="16" t="s">
        <v>876</v>
      </c>
      <c r="AL523" s="16" t="s">
        <v>979</v>
      </c>
      <c r="AM523" s="16" t="s">
        <v>979</v>
      </c>
      <c r="AN523" s="69" t="s">
        <v>979</v>
      </c>
      <c r="AO523" s="26" t="str">
        <f t="shared" ref="AO523:AO529" si="277">TRIM(IF(TRIM(B523)="","N/A",B523))</f>
        <v>DRC</v>
      </c>
      <c r="AP523" s="26" t="str">
        <f t="shared" ref="AP523:AP529" si="278">TRIM(IF(TRIM(C523)="","N/A",C523))</f>
        <v>DRC</v>
      </c>
      <c r="AQ523" s="26" t="str">
        <f t="shared" ref="AQ523:AQ529" si="279">TRIM(UPPER(IF(TRIM(D523)="","N/A",D523)))</f>
        <v>EMERGENCY SHELTER</v>
      </c>
      <c r="AR523" s="26" t="str">
        <f t="shared" ref="AR523:AR529" si="280">TRIM(IF(TRIM(F523)="","N/A",F523))</f>
        <v>SHF</v>
      </c>
      <c r="AS523" s="55" t="str">
        <f>_xlfn.IFNA(VLOOKUP(TRIM(AF523),Lookups!$R$1:$S$14,2,0),"N/A")</f>
        <v>Flood</v>
      </c>
      <c r="AT523" s="29" t="str">
        <f t="shared" ref="AT523:AT529" si="281">TRIM(IF(TRIM(R523)="","N/A",PROPER(R523)))</f>
        <v>Completed</v>
      </c>
      <c r="AU523" s="70" t="str">
        <f>IF(TRIM(X523)="", "N/A",VLOOKUP(TRIM(X523),Lookups!$V$1:$W$8,2,0))</f>
        <v>NIDP</v>
      </c>
      <c r="AV523" s="26" t="str">
        <f t="shared" ref="AV523:AV529" si="282">TRIM(IF(TRIM(Q523)="","N/A",Q523))</f>
        <v>Mixed</v>
      </c>
      <c r="AW523" s="26" t="str">
        <f t="shared" ref="AW523:AW529" si="283">TRIM(IF(TRIM(G523)="","N/A",PROPER(LEFT(TRIM(G523),10))))</f>
        <v>Cash</v>
      </c>
      <c r="AX523" s="55" t="str">
        <f>IF(TRIM(M523)="","N/A",VLOOKUP(TRIM(M523),Table2[#All],2,0))</f>
        <v>Hiraan</v>
      </c>
      <c r="AY523" s="55" t="str">
        <f>IF(TRIM(N523)="","N/A",VLOOKUP(TRIM(N523),Table4[#All],2,0))</f>
        <v>Belet Weyne</v>
      </c>
      <c r="AZ523" s="55" t="str">
        <f t="shared" ref="AZ523:AZ529" si="284">IF(TRIM(P523)="","N/A",TRIM(P523))</f>
        <v>N/A</v>
      </c>
      <c r="BA523" s="32">
        <f t="shared" ref="BA523:BA529" si="285">EOMONTH(T523,0)</f>
        <v>43830</v>
      </c>
      <c r="BB523" s="32">
        <f t="shared" ref="BB523:BB529" si="286">EOMONTH(U523,0)</f>
        <v>43982</v>
      </c>
      <c r="BC523" s="31">
        <f t="shared" ref="BC523:BC529" si="287">YEAR(BB523)</f>
        <v>2020</v>
      </c>
      <c r="BD523" s="33">
        <f t="shared" si="257"/>
        <v>44104</v>
      </c>
      <c r="BE523" s="30">
        <f t="shared" ref="BE523:BE529" si="288">Y523</f>
        <v>673</v>
      </c>
      <c r="BF523" s="30">
        <f t="shared" ref="BF523:BF529" si="289">AA523</f>
        <v>100</v>
      </c>
      <c r="BG523" s="30">
        <f t="shared" ref="BG523:BG529" si="290">AC523</f>
        <v>101</v>
      </c>
      <c r="BH523" s="30">
        <f t="shared" ref="BH523:BH529" si="291">AB523</f>
        <v>100</v>
      </c>
      <c r="BI523" s="30">
        <f t="shared" ref="BI523:BI529" si="292">AE523</f>
        <v>236</v>
      </c>
      <c r="BJ523" s="30">
        <f t="shared" ref="BJ523:BJ529" si="293">AE523</f>
        <v>236</v>
      </c>
      <c r="BK523" s="30">
        <v>2200000</v>
      </c>
      <c r="BL523" s="30">
        <v>1400000</v>
      </c>
      <c r="BM523" s="30" t="str">
        <f t="shared" ref="BM523:BM529" si="294">IF(ISBLANK(AH523),"Unk",AH523)</f>
        <v>Unk</v>
      </c>
      <c r="BN523" s="30" t="str">
        <f t="shared" ref="BN523:BN529" si="295">IF(ISBLANK(AI523),"Unk",AI523)</f>
        <v>Unk</v>
      </c>
      <c r="BO523" s="30">
        <v>2020</v>
      </c>
      <c r="BP523" s="30">
        <v>520</v>
      </c>
      <c r="BQ523" s="30" t="str">
        <f>VLOOKUP(AQ523,Table3[#All],2,FALSE)</f>
        <v>SHELTER</v>
      </c>
    </row>
    <row r="524" spans="1:69" ht="28.5" customHeight="1" x14ac:dyDescent="0.25">
      <c r="A524" s="69" t="s">
        <v>168</v>
      </c>
      <c r="B524" s="69" t="s">
        <v>281</v>
      </c>
      <c r="C524" s="69" t="s">
        <v>281</v>
      </c>
      <c r="D524" s="69" t="s">
        <v>183</v>
      </c>
      <c r="E524" s="69" t="s">
        <v>1037</v>
      </c>
      <c r="F524" s="69" t="s">
        <v>219</v>
      </c>
      <c r="G524" s="69" t="s">
        <v>173</v>
      </c>
      <c r="H524" s="69" t="s">
        <v>202</v>
      </c>
      <c r="I524" s="69" t="s">
        <v>202</v>
      </c>
      <c r="J524" s="69">
        <v>140</v>
      </c>
      <c r="K524" s="69" t="s">
        <v>172</v>
      </c>
      <c r="L524" s="69" t="s">
        <v>175</v>
      </c>
      <c r="M524" s="69" t="s">
        <v>88</v>
      </c>
      <c r="N524" s="69" t="s">
        <v>66</v>
      </c>
      <c r="O524" s="69" t="s">
        <v>61</v>
      </c>
      <c r="P524" s="69"/>
      <c r="Q524" s="69" t="s">
        <v>177</v>
      </c>
      <c r="R524" s="69" t="s">
        <v>166</v>
      </c>
      <c r="S524" s="69" t="s">
        <v>721</v>
      </c>
      <c r="T524" s="32">
        <v>43800</v>
      </c>
      <c r="U524" s="21">
        <v>43982</v>
      </c>
      <c r="V524" s="69">
        <v>4.7359840000000002</v>
      </c>
      <c r="W524" s="69">
        <v>45.204267999999999</v>
      </c>
      <c r="X524" s="69" t="s">
        <v>186</v>
      </c>
      <c r="Y524" s="1">
        <v>422</v>
      </c>
      <c r="Z524" s="69">
        <v>422</v>
      </c>
      <c r="AA524" s="69">
        <v>50</v>
      </c>
      <c r="AB524" s="69">
        <v>63</v>
      </c>
      <c r="AC524" s="69">
        <v>63</v>
      </c>
      <c r="AD524" s="69">
        <v>147</v>
      </c>
      <c r="AE524" s="69">
        <v>148</v>
      </c>
      <c r="AF524" s="69" t="s">
        <v>191</v>
      </c>
      <c r="AG524" s="26" t="s">
        <v>1038</v>
      </c>
      <c r="AJ524" s="16" t="s">
        <v>979</v>
      </c>
      <c r="AK524" s="16" t="s">
        <v>876</v>
      </c>
      <c r="AL524" s="16" t="s">
        <v>979</v>
      </c>
      <c r="AM524" s="16" t="s">
        <v>979</v>
      </c>
      <c r="AN524" s="69" t="s">
        <v>979</v>
      </c>
      <c r="AO524" s="26" t="str">
        <f t="shared" si="277"/>
        <v>DRC</v>
      </c>
      <c r="AP524" s="26" t="str">
        <f t="shared" si="278"/>
        <v>DRC</v>
      </c>
      <c r="AQ524" s="26" t="str">
        <f t="shared" si="279"/>
        <v>EMERGENCY SHELTER</v>
      </c>
      <c r="AR524" s="26" t="str">
        <f t="shared" si="280"/>
        <v>SHF</v>
      </c>
      <c r="AS524" s="55" t="str">
        <f>_xlfn.IFNA(VLOOKUP(TRIM(AF524),Lookups!$R$1:$S$14,2,0),"N/A")</f>
        <v>Flood</v>
      </c>
      <c r="AT524" s="29" t="str">
        <f t="shared" si="281"/>
        <v>Completed</v>
      </c>
      <c r="AU524" s="70" t="str">
        <f>IF(TRIM(X524)="", "N/A",VLOOKUP(TRIM(X524),Lookups!$V$1:$W$8,2,0))</f>
        <v>NIDP</v>
      </c>
      <c r="AV524" s="26" t="str">
        <f t="shared" si="282"/>
        <v>Mixed</v>
      </c>
      <c r="AW524" s="26" t="str">
        <f t="shared" si="283"/>
        <v>Cash</v>
      </c>
      <c r="AX524" s="55" t="str">
        <f>IF(TRIM(M524)="","N/A",VLOOKUP(TRIM(M524),Table2[#All],2,0))</f>
        <v>Hiraan</v>
      </c>
      <c r="AY524" s="55" t="str">
        <f>IF(TRIM(N524)="","N/A",VLOOKUP(TRIM(N524),Table4[#All],2,0))</f>
        <v>Belet Weyne</v>
      </c>
      <c r="AZ524" s="55" t="str">
        <f t="shared" si="284"/>
        <v>N/A</v>
      </c>
      <c r="BA524" s="32">
        <f t="shared" si="285"/>
        <v>43830</v>
      </c>
      <c r="BB524" s="32">
        <f t="shared" si="286"/>
        <v>43982</v>
      </c>
      <c r="BC524" s="31">
        <f t="shared" si="287"/>
        <v>2020</v>
      </c>
      <c r="BD524" s="33">
        <f t="shared" si="257"/>
        <v>44104</v>
      </c>
      <c r="BE524" s="30">
        <f t="shared" si="288"/>
        <v>422</v>
      </c>
      <c r="BF524" s="30">
        <f t="shared" si="289"/>
        <v>50</v>
      </c>
      <c r="BG524" s="30">
        <f t="shared" si="290"/>
        <v>63</v>
      </c>
      <c r="BH524" s="30">
        <f t="shared" si="291"/>
        <v>63</v>
      </c>
      <c r="BI524" s="30">
        <f t="shared" si="292"/>
        <v>148</v>
      </c>
      <c r="BJ524" s="30">
        <f t="shared" si="293"/>
        <v>148</v>
      </c>
      <c r="BK524" s="30">
        <v>2200000</v>
      </c>
      <c r="BL524" s="30">
        <v>1400000</v>
      </c>
      <c r="BM524" s="30" t="str">
        <f t="shared" si="294"/>
        <v>Unk</v>
      </c>
      <c r="BN524" s="30" t="str">
        <f t="shared" si="295"/>
        <v>Unk</v>
      </c>
      <c r="BO524" s="30">
        <v>2020</v>
      </c>
      <c r="BP524" s="30">
        <v>521</v>
      </c>
      <c r="BQ524" s="30" t="str">
        <f>VLOOKUP(AQ524,Table3[#All],2,FALSE)</f>
        <v>SHELTER</v>
      </c>
    </row>
    <row r="525" spans="1:69" ht="28.5" customHeight="1" x14ac:dyDescent="0.25">
      <c r="A525" s="69" t="s">
        <v>168</v>
      </c>
      <c r="B525" s="69" t="s">
        <v>281</v>
      </c>
      <c r="C525" s="69" t="s">
        <v>281</v>
      </c>
      <c r="D525" s="69" t="s">
        <v>183</v>
      </c>
      <c r="E525" s="69" t="s">
        <v>1037</v>
      </c>
      <c r="F525" s="69" t="s">
        <v>219</v>
      </c>
      <c r="G525" s="69" t="s">
        <v>173</v>
      </c>
      <c r="H525" s="69" t="s">
        <v>202</v>
      </c>
      <c r="I525" s="69" t="s">
        <v>202</v>
      </c>
      <c r="J525" s="69">
        <v>140</v>
      </c>
      <c r="K525" s="69" t="s">
        <v>172</v>
      </c>
      <c r="L525" s="69" t="s">
        <v>175</v>
      </c>
      <c r="M525" s="69" t="s">
        <v>88</v>
      </c>
      <c r="N525" s="69" t="s">
        <v>66</v>
      </c>
      <c r="O525" s="69" t="s">
        <v>61</v>
      </c>
      <c r="P525" s="69"/>
      <c r="Q525" s="69" t="s">
        <v>177</v>
      </c>
      <c r="R525" s="69" t="s">
        <v>166</v>
      </c>
      <c r="S525" s="69" t="s">
        <v>721</v>
      </c>
      <c r="T525" s="32">
        <v>43800</v>
      </c>
      <c r="U525" s="21">
        <v>43982</v>
      </c>
      <c r="V525" s="69">
        <v>4.7359840000000002</v>
      </c>
      <c r="W525" s="69">
        <v>45.204267999999999</v>
      </c>
      <c r="X525" s="69" t="s">
        <v>186</v>
      </c>
      <c r="Y525" s="1">
        <v>398</v>
      </c>
      <c r="Z525" s="69">
        <v>398</v>
      </c>
      <c r="AA525" s="69">
        <v>50</v>
      </c>
      <c r="AB525" s="69">
        <v>59</v>
      </c>
      <c r="AC525" s="69">
        <v>60</v>
      </c>
      <c r="AD525" s="69">
        <v>139</v>
      </c>
      <c r="AE525" s="69">
        <v>140</v>
      </c>
      <c r="AF525" s="69" t="s">
        <v>191</v>
      </c>
      <c r="AG525" s="26" t="s">
        <v>1038</v>
      </c>
      <c r="AJ525" s="16" t="s">
        <v>979</v>
      </c>
      <c r="AK525" s="16" t="s">
        <v>876</v>
      </c>
      <c r="AL525" s="16" t="s">
        <v>979</v>
      </c>
      <c r="AM525" s="16" t="s">
        <v>979</v>
      </c>
      <c r="AN525" s="69" t="s">
        <v>979</v>
      </c>
      <c r="AO525" s="26" t="str">
        <f t="shared" si="277"/>
        <v>DRC</v>
      </c>
      <c r="AP525" s="26" t="str">
        <f t="shared" si="278"/>
        <v>DRC</v>
      </c>
      <c r="AQ525" s="26" t="str">
        <f t="shared" si="279"/>
        <v>EMERGENCY SHELTER</v>
      </c>
      <c r="AR525" s="26" t="str">
        <f t="shared" si="280"/>
        <v>SHF</v>
      </c>
      <c r="AS525" s="55" t="str">
        <f>_xlfn.IFNA(VLOOKUP(TRIM(AF525),Lookups!$R$1:$S$14,2,0),"N/A")</f>
        <v>Flood</v>
      </c>
      <c r="AT525" s="29" t="str">
        <f t="shared" si="281"/>
        <v>Completed</v>
      </c>
      <c r="AU525" s="70" t="str">
        <f>IF(TRIM(X525)="", "N/A",VLOOKUP(TRIM(X525),Lookups!$V$1:$W$8,2,0))</f>
        <v>NIDP</v>
      </c>
      <c r="AV525" s="26" t="str">
        <f t="shared" si="282"/>
        <v>Mixed</v>
      </c>
      <c r="AW525" s="26" t="str">
        <f t="shared" si="283"/>
        <v>Cash</v>
      </c>
      <c r="AX525" s="55" t="str">
        <f>IF(TRIM(M525)="","N/A",VLOOKUP(TRIM(M525),Table2[#All],2,0))</f>
        <v>Hiraan</v>
      </c>
      <c r="AY525" s="55" t="str">
        <f>IF(TRIM(N525)="","N/A",VLOOKUP(TRIM(N525),Table4[#All],2,0))</f>
        <v>Belet Weyne</v>
      </c>
      <c r="AZ525" s="55" t="str">
        <f t="shared" si="284"/>
        <v>N/A</v>
      </c>
      <c r="BA525" s="32">
        <f t="shared" si="285"/>
        <v>43830</v>
      </c>
      <c r="BB525" s="32">
        <f t="shared" si="286"/>
        <v>43982</v>
      </c>
      <c r="BC525" s="31">
        <f t="shared" si="287"/>
        <v>2020</v>
      </c>
      <c r="BD525" s="33">
        <f t="shared" si="257"/>
        <v>44104</v>
      </c>
      <c r="BE525" s="30">
        <f t="shared" si="288"/>
        <v>398</v>
      </c>
      <c r="BF525" s="30">
        <f t="shared" si="289"/>
        <v>50</v>
      </c>
      <c r="BG525" s="30">
        <f t="shared" si="290"/>
        <v>60</v>
      </c>
      <c r="BH525" s="30">
        <f t="shared" si="291"/>
        <v>59</v>
      </c>
      <c r="BI525" s="30">
        <f t="shared" si="292"/>
        <v>140</v>
      </c>
      <c r="BJ525" s="30">
        <f t="shared" si="293"/>
        <v>140</v>
      </c>
      <c r="BK525" s="30">
        <v>2200000</v>
      </c>
      <c r="BL525" s="30">
        <v>1400000</v>
      </c>
      <c r="BM525" s="30" t="str">
        <f t="shared" si="294"/>
        <v>Unk</v>
      </c>
      <c r="BN525" s="30" t="str">
        <f t="shared" si="295"/>
        <v>Unk</v>
      </c>
      <c r="BO525" s="30">
        <v>2020</v>
      </c>
      <c r="BP525" s="30">
        <v>522</v>
      </c>
      <c r="BQ525" s="30" t="str">
        <f>VLOOKUP(AQ525,Table3[#All],2,FALSE)</f>
        <v>SHELTER</v>
      </c>
    </row>
    <row r="526" spans="1:69" ht="28.5" customHeight="1" x14ac:dyDescent="0.25">
      <c r="A526" s="69" t="s">
        <v>168</v>
      </c>
      <c r="B526" s="69" t="s">
        <v>204</v>
      </c>
      <c r="C526" s="69" t="s">
        <v>338</v>
      </c>
      <c r="D526" s="69" t="s">
        <v>183</v>
      </c>
      <c r="E526" s="69" t="s">
        <v>1039</v>
      </c>
      <c r="F526" s="69" t="s">
        <v>207</v>
      </c>
      <c r="G526" s="69" t="s">
        <v>173</v>
      </c>
      <c r="H526" s="69" t="s">
        <v>202</v>
      </c>
      <c r="I526" s="69" t="s">
        <v>202</v>
      </c>
      <c r="J526" s="69">
        <v>150</v>
      </c>
      <c r="K526" s="69" t="s">
        <v>172</v>
      </c>
      <c r="L526" s="69" t="s">
        <v>175</v>
      </c>
      <c r="M526" s="69" t="s">
        <v>82</v>
      </c>
      <c r="N526" s="69" t="s">
        <v>83</v>
      </c>
      <c r="O526" s="69" t="s">
        <v>1</v>
      </c>
      <c r="P526" s="69"/>
      <c r="Q526" s="69" t="s">
        <v>177</v>
      </c>
      <c r="R526" s="69" t="s">
        <v>166</v>
      </c>
      <c r="S526" s="69" t="s">
        <v>208</v>
      </c>
      <c r="T526" s="32">
        <v>43952</v>
      </c>
      <c r="U526" s="21">
        <v>44073</v>
      </c>
      <c r="V526" s="69">
        <v>3.1171799999999998</v>
      </c>
      <c r="W526" s="69">
        <v>43.646900000000002</v>
      </c>
      <c r="X526" s="69" t="s">
        <v>187</v>
      </c>
      <c r="Y526" s="1">
        <v>2550</v>
      </c>
      <c r="Z526" s="69">
        <v>2550</v>
      </c>
      <c r="AA526" s="69">
        <v>425</v>
      </c>
      <c r="AB526" s="69">
        <v>379</v>
      </c>
      <c r="AC526" s="69">
        <v>413</v>
      </c>
      <c r="AD526" s="69">
        <v>841</v>
      </c>
      <c r="AE526" s="69">
        <v>916</v>
      </c>
      <c r="AF526" s="69" t="s">
        <v>846</v>
      </c>
      <c r="AG526" s="26" t="s">
        <v>979</v>
      </c>
      <c r="AJ526" s="16" t="s">
        <v>979</v>
      </c>
      <c r="AK526" s="16" t="s">
        <v>979</v>
      </c>
      <c r="AL526" s="16" t="s">
        <v>979</v>
      </c>
      <c r="AM526" s="16" t="s">
        <v>979</v>
      </c>
      <c r="AN526" s="69" t="s">
        <v>979</v>
      </c>
      <c r="AO526" s="26" t="str">
        <f t="shared" si="277"/>
        <v>UNHCR</v>
      </c>
      <c r="AP526" s="26" t="str">
        <f t="shared" si="278"/>
        <v>AVORD</v>
      </c>
      <c r="AQ526" s="26" t="str">
        <f t="shared" si="279"/>
        <v>EMERGENCY SHELTER</v>
      </c>
      <c r="AR526" s="26" t="str">
        <f t="shared" si="280"/>
        <v>Unknown</v>
      </c>
      <c r="AS526" s="55" t="str">
        <f>_xlfn.IFNA(VLOOKUP(TRIM(AF526),Lookups!$R$1:$S$14,2,0),"N/A")</f>
        <v>COVID-19</v>
      </c>
      <c r="AT526" s="29" t="str">
        <f t="shared" si="281"/>
        <v>Completed</v>
      </c>
      <c r="AU526" s="70" t="str">
        <f>IF(TRIM(X526)="", "N/A",VLOOKUP(TRIM(X526),Lookups!$V$1:$W$8,2,0))</f>
        <v>PIDP</v>
      </c>
      <c r="AV526" s="26" t="str">
        <f t="shared" si="282"/>
        <v>Mixed</v>
      </c>
      <c r="AW526" s="26" t="str">
        <f t="shared" si="283"/>
        <v>Cash</v>
      </c>
      <c r="AX526" s="55" t="str">
        <f>IF(TRIM(M526)="","N/A",VLOOKUP(TRIM(M526),Table2[#All],2,0))</f>
        <v>Bay</v>
      </c>
      <c r="AY526" s="55" t="str">
        <f>IF(TRIM(N526)="","N/A",VLOOKUP(TRIM(N526),Table4[#All],2,0))</f>
        <v>Baidoa</v>
      </c>
      <c r="AZ526" s="55" t="str">
        <f t="shared" si="284"/>
        <v>N/A</v>
      </c>
      <c r="BA526" s="32">
        <f t="shared" si="285"/>
        <v>43982</v>
      </c>
      <c r="BB526" s="32">
        <f t="shared" si="286"/>
        <v>44074</v>
      </c>
      <c r="BC526" s="31">
        <f t="shared" si="287"/>
        <v>2020</v>
      </c>
      <c r="BD526" s="33">
        <f t="shared" si="257"/>
        <v>44104</v>
      </c>
      <c r="BE526" s="30">
        <f t="shared" si="288"/>
        <v>2550</v>
      </c>
      <c r="BF526" s="30">
        <f t="shared" si="289"/>
        <v>425</v>
      </c>
      <c r="BG526" s="30">
        <f t="shared" si="290"/>
        <v>413</v>
      </c>
      <c r="BH526" s="30">
        <f t="shared" si="291"/>
        <v>379</v>
      </c>
      <c r="BI526" s="30">
        <f t="shared" si="292"/>
        <v>916</v>
      </c>
      <c r="BJ526" s="30">
        <f t="shared" si="293"/>
        <v>916</v>
      </c>
      <c r="BK526" s="30">
        <v>2200000</v>
      </c>
      <c r="BL526" s="30">
        <v>1400000</v>
      </c>
      <c r="BM526" s="30" t="str">
        <f t="shared" si="294"/>
        <v>Unk</v>
      </c>
      <c r="BN526" s="30" t="str">
        <f t="shared" si="295"/>
        <v>Unk</v>
      </c>
      <c r="BO526" s="30">
        <v>2020</v>
      </c>
      <c r="BP526" s="30">
        <v>523</v>
      </c>
      <c r="BQ526" s="30" t="str">
        <f>VLOOKUP(AQ526,Table3[#All],2,FALSE)</f>
        <v>SHELTER</v>
      </c>
    </row>
    <row r="527" spans="1:69" ht="28.5" customHeight="1" x14ac:dyDescent="0.25">
      <c r="A527" s="69" t="s">
        <v>168</v>
      </c>
      <c r="B527" s="69" t="s">
        <v>204</v>
      </c>
      <c r="C527" s="69" t="s">
        <v>281</v>
      </c>
      <c r="D527" s="69" t="s">
        <v>183</v>
      </c>
      <c r="E527" s="69" t="s">
        <v>1039</v>
      </c>
      <c r="F527" s="69" t="s">
        <v>207</v>
      </c>
      <c r="G527" s="69" t="s">
        <v>173</v>
      </c>
      <c r="H527" s="69" t="s">
        <v>202</v>
      </c>
      <c r="I527" s="69" t="s">
        <v>202</v>
      </c>
      <c r="J527" s="69">
        <v>150</v>
      </c>
      <c r="K527" s="69" t="s">
        <v>172</v>
      </c>
      <c r="L527" s="69" t="s">
        <v>175</v>
      </c>
      <c r="M527" s="69" t="s">
        <v>82</v>
      </c>
      <c r="N527" s="69" t="s">
        <v>83</v>
      </c>
      <c r="O527" s="69" t="s">
        <v>1</v>
      </c>
      <c r="P527" s="69"/>
      <c r="Q527" s="69" t="s">
        <v>177</v>
      </c>
      <c r="R527" s="69" t="s">
        <v>166</v>
      </c>
      <c r="S527" s="69" t="s">
        <v>208</v>
      </c>
      <c r="T527" s="32">
        <v>43952</v>
      </c>
      <c r="U527" s="21">
        <v>44073</v>
      </c>
      <c r="V527" s="69">
        <v>3.1171799999999998</v>
      </c>
      <c r="W527" s="69">
        <v>43.646900000000002</v>
      </c>
      <c r="X527" s="69" t="s">
        <v>187</v>
      </c>
      <c r="Y527" s="1">
        <v>1428</v>
      </c>
      <c r="Z527" s="69">
        <v>1428</v>
      </c>
      <c r="AA527" s="69">
        <v>238</v>
      </c>
      <c r="AB527" s="69">
        <v>212</v>
      </c>
      <c r="AC527" s="69">
        <v>231</v>
      </c>
      <c r="AD527" s="69">
        <v>471</v>
      </c>
      <c r="AE527" s="69">
        <v>513</v>
      </c>
      <c r="AF527" s="69" t="s">
        <v>846</v>
      </c>
      <c r="AG527" s="26" t="s">
        <v>979</v>
      </c>
      <c r="AJ527" s="16" t="s">
        <v>979</v>
      </c>
      <c r="AK527" s="16" t="s">
        <v>979</v>
      </c>
      <c r="AL527" s="16" t="s">
        <v>979</v>
      </c>
      <c r="AM527" s="16" t="s">
        <v>979</v>
      </c>
      <c r="AN527" s="69" t="s">
        <v>979</v>
      </c>
      <c r="AO527" s="26" t="str">
        <f t="shared" si="277"/>
        <v>UNHCR</v>
      </c>
      <c r="AP527" s="26" t="str">
        <f t="shared" si="278"/>
        <v>DRC</v>
      </c>
      <c r="AQ527" s="26" t="str">
        <f t="shared" si="279"/>
        <v>EMERGENCY SHELTER</v>
      </c>
      <c r="AR527" s="26" t="str">
        <f t="shared" si="280"/>
        <v>Unknown</v>
      </c>
      <c r="AS527" s="55" t="str">
        <f>_xlfn.IFNA(VLOOKUP(TRIM(AF527),Lookups!$R$1:$S$14,2,0),"N/A")</f>
        <v>COVID-19</v>
      </c>
      <c r="AT527" s="29" t="str">
        <f t="shared" si="281"/>
        <v>Completed</v>
      </c>
      <c r="AU527" s="70" t="str">
        <f>IF(TRIM(X527)="", "N/A",VLOOKUP(TRIM(X527),Lookups!$V$1:$W$8,2,0))</f>
        <v>PIDP</v>
      </c>
      <c r="AV527" s="26" t="str">
        <f t="shared" si="282"/>
        <v>Mixed</v>
      </c>
      <c r="AW527" s="26" t="str">
        <f t="shared" si="283"/>
        <v>Cash</v>
      </c>
      <c r="AX527" s="55" t="str">
        <f>IF(TRIM(M527)="","N/A",VLOOKUP(TRIM(M527),Table2[#All],2,0))</f>
        <v>Bay</v>
      </c>
      <c r="AY527" s="55" t="str">
        <f>IF(TRIM(N527)="","N/A",VLOOKUP(TRIM(N527),Table4[#All],2,0))</f>
        <v>Baidoa</v>
      </c>
      <c r="AZ527" s="55" t="str">
        <f t="shared" si="284"/>
        <v>N/A</v>
      </c>
      <c r="BA527" s="32">
        <f t="shared" si="285"/>
        <v>43982</v>
      </c>
      <c r="BB527" s="32">
        <f t="shared" si="286"/>
        <v>44074</v>
      </c>
      <c r="BC527" s="31">
        <f t="shared" si="287"/>
        <v>2020</v>
      </c>
      <c r="BD527" s="33">
        <f t="shared" si="257"/>
        <v>44104</v>
      </c>
      <c r="BE527" s="30">
        <f t="shared" si="288"/>
        <v>1428</v>
      </c>
      <c r="BF527" s="30">
        <f t="shared" si="289"/>
        <v>238</v>
      </c>
      <c r="BG527" s="30">
        <f t="shared" si="290"/>
        <v>231</v>
      </c>
      <c r="BH527" s="30">
        <f t="shared" si="291"/>
        <v>212</v>
      </c>
      <c r="BI527" s="30">
        <f t="shared" si="292"/>
        <v>513</v>
      </c>
      <c r="BJ527" s="30">
        <f t="shared" si="293"/>
        <v>513</v>
      </c>
      <c r="BK527" s="30">
        <v>2200000</v>
      </c>
      <c r="BL527" s="30">
        <v>1400000</v>
      </c>
      <c r="BM527" s="30" t="str">
        <f t="shared" si="294"/>
        <v>Unk</v>
      </c>
      <c r="BN527" s="30" t="str">
        <f t="shared" si="295"/>
        <v>Unk</v>
      </c>
      <c r="BO527" s="30">
        <v>2020</v>
      </c>
      <c r="BP527" s="30">
        <v>524</v>
      </c>
      <c r="BQ527" s="30" t="str">
        <f>VLOOKUP(AQ527,Table3[#All],2,FALSE)</f>
        <v>SHELTER</v>
      </c>
    </row>
    <row r="528" spans="1:69" ht="28.5" customHeight="1" x14ac:dyDescent="0.25">
      <c r="A528" s="69" t="s">
        <v>168</v>
      </c>
      <c r="B528" s="69" t="s">
        <v>204</v>
      </c>
      <c r="C528" s="69" t="s">
        <v>281</v>
      </c>
      <c r="D528" s="69" t="s">
        <v>199</v>
      </c>
      <c r="E528" s="69" t="s">
        <v>925</v>
      </c>
      <c r="F528" s="69" t="s">
        <v>207</v>
      </c>
      <c r="G528" s="69" t="s">
        <v>173</v>
      </c>
      <c r="H528" s="69" t="s">
        <v>202</v>
      </c>
      <c r="I528" s="69" t="s">
        <v>202</v>
      </c>
      <c r="J528" s="69">
        <v>150</v>
      </c>
      <c r="K528" s="69" t="s">
        <v>172</v>
      </c>
      <c r="L528" s="69" t="s">
        <v>175</v>
      </c>
      <c r="M528" s="69" t="s">
        <v>56</v>
      </c>
      <c r="N528" s="69" t="s">
        <v>126</v>
      </c>
      <c r="O528" s="69" t="s">
        <v>28</v>
      </c>
      <c r="P528" s="69"/>
      <c r="Q528" s="69" t="s">
        <v>177</v>
      </c>
      <c r="R528" s="69" t="s">
        <v>166</v>
      </c>
      <c r="S528" s="69" t="s">
        <v>208</v>
      </c>
      <c r="T528" s="32">
        <v>43952</v>
      </c>
      <c r="U528" s="21">
        <v>44073</v>
      </c>
      <c r="V528" s="69">
        <v>4.1635799999999996</v>
      </c>
      <c r="W528" s="69">
        <v>42.076169999999998</v>
      </c>
      <c r="X528" s="69" t="s">
        <v>187</v>
      </c>
      <c r="Y528" s="1">
        <v>6000</v>
      </c>
      <c r="Z528" s="69">
        <v>6000</v>
      </c>
      <c r="AA528" s="69">
        <v>1000</v>
      </c>
      <c r="AB528" s="69">
        <v>1060</v>
      </c>
      <c r="AC528" s="69">
        <v>1200</v>
      </c>
      <c r="AD528" s="69">
        <v>1754</v>
      </c>
      <c r="AE528" s="69">
        <v>1986</v>
      </c>
      <c r="AF528" s="69" t="s">
        <v>846</v>
      </c>
      <c r="AG528" s="26" t="s">
        <v>979</v>
      </c>
      <c r="AJ528" s="16" t="s">
        <v>979</v>
      </c>
      <c r="AK528" s="16" t="s">
        <v>979</v>
      </c>
      <c r="AL528" s="16" t="s">
        <v>979</v>
      </c>
      <c r="AM528" s="16" t="s">
        <v>979</v>
      </c>
      <c r="AN528" s="69" t="s">
        <v>979</v>
      </c>
      <c r="AO528" s="26" t="str">
        <f t="shared" si="277"/>
        <v>UNHCR</v>
      </c>
      <c r="AP528" s="26" t="str">
        <f t="shared" si="278"/>
        <v>DRC</v>
      </c>
      <c r="AQ528" s="26" t="str">
        <f t="shared" si="279"/>
        <v>NFI KITS</v>
      </c>
      <c r="AR528" s="26" t="str">
        <f t="shared" si="280"/>
        <v>Unknown</v>
      </c>
      <c r="AS528" s="55" t="str">
        <f>_xlfn.IFNA(VLOOKUP(TRIM(AF528),Lookups!$R$1:$S$14,2,0),"N/A")</f>
        <v>COVID-19</v>
      </c>
      <c r="AT528" s="29" t="str">
        <f t="shared" si="281"/>
        <v>Completed</v>
      </c>
      <c r="AU528" s="70" t="str">
        <f>IF(TRIM(X528)="", "N/A",VLOOKUP(TRIM(X528),Lookups!$V$1:$W$8,2,0))</f>
        <v>PIDP</v>
      </c>
      <c r="AV528" s="26" t="str">
        <f t="shared" si="282"/>
        <v>Mixed</v>
      </c>
      <c r="AW528" s="26" t="str">
        <f t="shared" si="283"/>
        <v>Cash</v>
      </c>
      <c r="AX528" s="55" t="str">
        <f>IF(TRIM(M528)="","N/A",VLOOKUP(TRIM(M528),Table2[#All],2,0))</f>
        <v>Gedo</v>
      </c>
      <c r="AY528" s="55" t="str">
        <f>IF(TRIM(N528)="","N/A",VLOOKUP(TRIM(N528),Table4[#All],2,0))</f>
        <v>Doolow</v>
      </c>
      <c r="AZ528" s="55" t="str">
        <f t="shared" si="284"/>
        <v>N/A</v>
      </c>
      <c r="BA528" s="32">
        <f t="shared" si="285"/>
        <v>43982</v>
      </c>
      <c r="BB528" s="32">
        <f t="shared" si="286"/>
        <v>44074</v>
      </c>
      <c r="BC528" s="31">
        <f t="shared" si="287"/>
        <v>2020</v>
      </c>
      <c r="BD528" s="33">
        <f t="shared" si="257"/>
        <v>44104</v>
      </c>
      <c r="BE528" s="30">
        <f t="shared" si="288"/>
        <v>6000</v>
      </c>
      <c r="BF528" s="30">
        <f t="shared" si="289"/>
        <v>1000</v>
      </c>
      <c r="BG528" s="30">
        <f t="shared" si="290"/>
        <v>1200</v>
      </c>
      <c r="BH528" s="30">
        <f t="shared" si="291"/>
        <v>1060</v>
      </c>
      <c r="BI528" s="30">
        <f t="shared" si="292"/>
        <v>1986</v>
      </c>
      <c r="BJ528" s="30">
        <f t="shared" si="293"/>
        <v>1986</v>
      </c>
      <c r="BK528" s="30">
        <v>2200000</v>
      </c>
      <c r="BL528" s="30">
        <v>1400000</v>
      </c>
      <c r="BM528" s="30" t="str">
        <f t="shared" si="294"/>
        <v>Unk</v>
      </c>
      <c r="BN528" s="30" t="str">
        <f t="shared" si="295"/>
        <v>Unk</v>
      </c>
      <c r="BO528" s="30">
        <v>2020</v>
      </c>
      <c r="BP528" s="30">
        <v>525</v>
      </c>
      <c r="BQ528" s="30" t="str">
        <f>VLOOKUP(AQ528,Table3[#All],2,FALSE)</f>
        <v>NFI</v>
      </c>
    </row>
    <row r="529" spans="1:69" ht="28.5" customHeight="1" x14ac:dyDescent="0.25">
      <c r="A529" s="69" t="s">
        <v>168</v>
      </c>
      <c r="B529" s="69" t="s">
        <v>204</v>
      </c>
      <c r="C529" s="69" t="s">
        <v>335</v>
      </c>
      <c r="D529" s="69" t="s">
        <v>199</v>
      </c>
      <c r="E529" s="69" t="s">
        <v>856</v>
      </c>
      <c r="F529" s="69" t="s">
        <v>207</v>
      </c>
      <c r="G529" s="69" t="s">
        <v>174</v>
      </c>
      <c r="H529" s="69" t="s">
        <v>979</v>
      </c>
      <c r="I529" s="69" t="s">
        <v>979</v>
      </c>
      <c r="J529" s="69"/>
      <c r="K529" s="69" t="s">
        <v>979</v>
      </c>
      <c r="L529" s="69" t="s">
        <v>979</v>
      </c>
      <c r="M529" s="69" t="s">
        <v>51</v>
      </c>
      <c r="N529" s="69" t="s">
        <v>43</v>
      </c>
      <c r="O529" s="69" t="s">
        <v>23</v>
      </c>
      <c r="P529" s="69"/>
      <c r="Q529" s="69" t="s">
        <v>176</v>
      </c>
      <c r="R529" s="69" t="s">
        <v>166</v>
      </c>
      <c r="S529" s="69" t="s">
        <v>208</v>
      </c>
      <c r="T529" s="32">
        <v>44000</v>
      </c>
      <c r="U529" s="21">
        <v>44073</v>
      </c>
      <c r="V529" s="69">
        <v>2.0413899999999998</v>
      </c>
      <c r="W529" s="69">
        <v>45.333720999999997</v>
      </c>
      <c r="X529" s="69" t="s">
        <v>186</v>
      </c>
      <c r="Y529" s="1">
        <v>195</v>
      </c>
      <c r="Z529" s="69">
        <v>195</v>
      </c>
      <c r="AA529" s="69">
        <v>30</v>
      </c>
      <c r="AB529" s="69">
        <v>32</v>
      </c>
      <c r="AC529" s="69">
        <v>35</v>
      </c>
      <c r="AD529" s="69">
        <v>62</v>
      </c>
      <c r="AE529" s="69">
        <v>66</v>
      </c>
      <c r="AF529" s="69" t="s">
        <v>191</v>
      </c>
      <c r="AG529" s="26" t="s">
        <v>979</v>
      </c>
      <c r="AH529" s="26" t="s">
        <v>201</v>
      </c>
      <c r="AI529" s="26" t="s">
        <v>202</v>
      </c>
      <c r="AJ529" s="16" t="s">
        <v>979</v>
      </c>
      <c r="AK529" s="16" t="s">
        <v>979</v>
      </c>
      <c r="AL529" s="16" t="s">
        <v>979</v>
      </c>
      <c r="AM529" s="16" t="s">
        <v>979</v>
      </c>
      <c r="AN529" s="69" t="s">
        <v>979</v>
      </c>
      <c r="AO529" s="26" t="str">
        <f t="shared" si="277"/>
        <v>UNHCR</v>
      </c>
      <c r="AP529" s="26" t="str">
        <f t="shared" si="278"/>
        <v>SSWC</v>
      </c>
      <c r="AQ529" s="26" t="str">
        <f t="shared" si="279"/>
        <v>NFI KITS</v>
      </c>
      <c r="AR529" s="26" t="str">
        <f t="shared" si="280"/>
        <v>Unknown</v>
      </c>
      <c r="AS529" s="55" t="str">
        <f>_xlfn.IFNA(VLOOKUP(TRIM(AF529),Lookups!$R$1:$S$14,2,0),"N/A")</f>
        <v>Flood</v>
      </c>
      <c r="AT529" s="29" t="str">
        <f t="shared" si="281"/>
        <v>Completed</v>
      </c>
      <c r="AU529" s="70" t="str">
        <f>IF(TRIM(X529)="", "N/A",VLOOKUP(TRIM(X529),Lookups!$V$1:$W$8,2,0))</f>
        <v>NIDP</v>
      </c>
      <c r="AV529" s="26" t="str">
        <f t="shared" si="282"/>
        <v>Urban</v>
      </c>
      <c r="AW529" s="26" t="str">
        <f t="shared" si="283"/>
        <v>In-Kind</v>
      </c>
      <c r="AX529" s="55" t="str">
        <f>IF(TRIM(M529)="","N/A",VLOOKUP(TRIM(M529),Table2[#All],2,0))</f>
        <v>Banadir</v>
      </c>
      <c r="AY529" s="55" t="str">
        <f>IF(TRIM(N529)="","N/A",VLOOKUP(TRIM(N529),Table4[#All],2,0))</f>
        <v>Banadir</v>
      </c>
      <c r="AZ529" s="55" t="str">
        <f t="shared" si="284"/>
        <v>N/A</v>
      </c>
      <c r="BA529" s="32">
        <f t="shared" si="285"/>
        <v>44012</v>
      </c>
      <c r="BB529" s="32">
        <f t="shared" si="286"/>
        <v>44074</v>
      </c>
      <c r="BC529" s="31">
        <f t="shared" si="287"/>
        <v>2020</v>
      </c>
      <c r="BD529" s="33">
        <f t="shared" si="257"/>
        <v>44104</v>
      </c>
      <c r="BE529" s="30">
        <f t="shared" si="288"/>
        <v>195</v>
      </c>
      <c r="BF529" s="30">
        <f t="shared" si="289"/>
        <v>30</v>
      </c>
      <c r="BG529" s="30">
        <f t="shared" si="290"/>
        <v>35</v>
      </c>
      <c r="BH529" s="30">
        <f t="shared" si="291"/>
        <v>32</v>
      </c>
      <c r="BI529" s="30">
        <f t="shared" si="292"/>
        <v>66</v>
      </c>
      <c r="BJ529" s="30">
        <f t="shared" si="293"/>
        <v>66</v>
      </c>
      <c r="BK529" s="30">
        <v>2200000</v>
      </c>
      <c r="BL529" s="30">
        <v>1400000</v>
      </c>
      <c r="BM529" s="30" t="str">
        <f t="shared" si="294"/>
        <v>No</v>
      </c>
      <c r="BN529" s="30" t="str">
        <f t="shared" si="295"/>
        <v>Yes</v>
      </c>
      <c r="BO529" s="30">
        <v>2020</v>
      </c>
      <c r="BP529" s="30">
        <v>526</v>
      </c>
      <c r="BQ529" s="30" t="str">
        <f>VLOOKUP(AQ529,Table3[#All],2,FALSE)</f>
        <v>NFI</v>
      </c>
    </row>
    <row r="530" spans="1:69" ht="28.5" customHeight="1" x14ac:dyDescent="0.25">
      <c r="A530" s="69" t="s">
        <v>168</v>
      </c>
      <c r="B530" s="69" t="s">
        <v>204</v>
      </c>
      <c r="C530" s="69" t="s">
        <v>335</v>
      </c>
      <c r="D530" s="69" t="s">
        <v>199</v>
      </c>
      <c r="E530" s="69" t="s">
        <v>856</v>
      </c>
      <c r="F530" s="69" t="s">
        <v>207</v>
      </c>
      <c r="G530" s="69" t="s">
        <v>174</v>
      </c>
      <c r="H530" s="69" t="s">
        <v>979</v>
      </c>
      <c r="I530" s="69" t="s">
        <v>979</v>
      </c>
      <c r="J530" s="69"/>
      <c r="K530" s="69" t="s">
        <v>979</v>
      </c>
      <c r="L530" s="69" t="s">
        <v>979</v>
      </c>
      <c r="M530" s="69" t="s">
        <v>51</v>
      </c>
      <c r="N530" s="69" t="s">
        <v>44</v>
      </c>
      <c r="O530" s="69" t="s">
        <v>24</v>
      </c>
      <c r="P530" s="69"/>
      <c r="Q530" s="69" t="s">
        <v>176</v>
      </c>
      <c r="R530" s="69" t="s">
        <v>166</v>
      </c>
      <c r="S530" s="69" t="s">
        <v>208</v>
      </c>
      <c r="T530" s="32">
        <v>44000</v>
      </c>
      <c r="U530" s="21">
        <v>44073</v>
      </c>
      <c r="V530" s="69">
        <v>2.0735030000000001</v>
      </c>
      <c r="W530" s="69">
        <v>45.28</v>
      </c>
      <c r="X530" s="69" t="s">
        <v>186</v>
      </c>
      <c r="Y530" s="1">
        <v>296</v>
      </c>
      <c r="Z530" s="69">
        <v>296</v>
      </c>
      <c r="AA530" s="69">
        <v>45</v>
      </c>
      <c r="AB530" s="69">
        <v>49</v>
      </c>
      <c r="AC530" s="69">
        <v>52</v>
      </c>
      <c r="AD530" s="69">
        <v>94</v>
      </c>
      <c r="AE530" s="69">
        <v>100</v>
      </c>
      <c r="AF530" s="69" t="s">
        <v>191</v>
      </c>
      <c r="AG530" s="26" t="s">
        <v>979</v>
      </c>
      <c r="AH530" s="26" t="s">
        <v>201</v>
      </c>
      <c r="AI530" s="26" t="s">
        <v>202</v>
      </c>
      <c r="AJ530" s="16" t="s">
        <v>979</v>
      </c>
      <c r="AK530" s="16" t="s">
        <v>979</v>
      </c>
      <c r="AL530" s="16" t="s">
        <v>979</v>
      </c>
      <c r="AM530" s="16" t="s">
        <v>979</v>
      </c>
      <c r="AN530" s="69" t="s">
        <v>979</v>
      </c>
      <c r="AO530" s="26" t="str">
        <f t="shared" ref="AO530:AO546" si="296">TRIM(IF(TRIM(B530)="","N/A",B530))</f>
        <v>UNHCR</v>
      </c>
      <c r="AP530" s="26" t="str">
        <f t="shared" ref="AP530:AP546" si="297">TRIM(IF(TRIM(C530)="","N/A",C530))</f>
        <v>SSWC</v>
      </c>
      <c r="AQ530" s="26" t="str">
        <f t="shared" ref="AQ530:AQ546" si="298">TRIM(UPPER(IF(TRIM(D530)="","N/A",D530)))</f>
        <v>NFI KITS</v>
      </c>
      <c r="AR530" s="26" t="str">
        <f t="shared" ref="AR530:AR546" si="299">TRIM(IF(TRIM(F530)="","N/A",F530))</f>
        <v>Unknown</v>
      </c>
      <c r="AS530" s="55" t="str">
        <f>_xlfn.IFNA(VLOOKUP(TRIM(AF530),Lookups!$R$1:$S$14,2,0),"N/A")</f>
        <v>Flood</v>
      </c>
      <c r="AT530" s="29" t="str">
        <f t="shared" ref="AT530:AT546" si="300">TRIM(IF(TRIM(R530)="","N/A",PROPER(R530)))</f>
        <v>Completed</v>
      </c>
      <c r="AU530" s="70" t="str">
        <f>IF(TRIM(X530)="", "N/A",VLOOKUP(TRIM(X530),Lookups!$V$1:$W$8,2,0))</f>
        <v>NIDP</v>
      </c>
      <c r="AV530" s="26" t="str">
        <f t="shared" ref="AV530:AV546" si="301">TRIM(IF(TRIM(Q530)="","N/A",Q530))</f>
        <v>Urban</v>
      </c>
      <c r="AW530" s="26" t="str">
        <f t="shared" ref="AW530:AW546" si="302">TRIM(IF(TRIM(G530)="","N/A",PROPER(LEFT(TRIM(G530),10))))</f>
        <v>In-Kind</v>
      </c>
      <c r="AX530" s="55" t="str">
        <f>IF(TRIM(M530)="","N/A",VLOOKUP(TRIM(M530),Table2[#All],2,0))</f>
        <v>Banadir</v>
      </c>
      <c r="AY530" s="55" t="str">
        <f>IF(TRIM(N530)="","N/A",VLOOKUP(TRIM(N530),Table4[#All],2,0))</f>
        <v>Banadir</v>
      </c>
      <c r="AZ530" s="55" t="str">
        <f t="shared" ref="AZ530:AZ546" si="303">IF(TRIM(P530)="","N/A",TRIM(P530))</f>
        <v>N/A</v>
      </c>
      <c r="BA530" s="32">
        <f t="shared" ref="BA530:BA546" si="304">EOMONTH(T530,0)</f>
        <v>44012</v>
      </c>
      <c r="BB530" s="32">
        <f t="shared" ref="BB530:BB546" si="305">EOMONTH(U530,0)</f>
        <v>44074</v>
      </c>
      <c r="BC530" s="31">
        <f t="shared" ref="BC530:BC546" si="306">YEAR(BB530)</f>
        <v>2020</v>
      </c>
      <c r="BD530" s="33">
        <f t="shared" si="257"/>
        <v>44104</v>
      </c>
      <c r="BE530" s="30">
        <f t="shared" ref="BE530:BE546" si="307">Y530</f>
        <v>296</v>
      </c>
      <c r="BF530" s="30">
        <f t="shared" ref="BF530:BF546" si="308">AA530</f>
        <v>45</v>
      </c>
      <c r="BG530" s="30">
        <f t="shared" ref="BG530:BG546" si="309">AC530</f>
        <v>52</v>
      </c>
      <c r="BH530" s="30">
        <f t="shared" ref="BH530:BH546" si="310">AB530</f>
        <v>49</v>
      </c>
      <c r="BI530" s="30">
        <f t="shared" ref="BI530:BI546" si="311">AE530</f>
        <v>100</v>
      </c>
      <c r="BJ530" s="30">
        <f t="shared" ref="BJ530:BJ546" si="312">AE530</f>
        <v>100</v>
      </c>
      <c r="BK530" s="30">
        <v>2200000</v>
      </c>
      <c r="BL530" s="30">
        <v>1400000</v>
      </c>
      <c r="BM530" s="30" t="str">
        <f t="shared" ref="BM530:BM546" si="313">IF(ISBLANK(AH530),"Unk",AH530)</f>
        <v>No</v>
      </c>
      <c r="BN530" s="30" t="str">
        <f t="shared" ref="BN530:BN546" si="314">IF(ISBLANK(AI530),"Unk",AI530)</f>
        <v>Yes</v>
      </c>
      <c r="BO530" s="30">
        <v>2020</v>
      </c>
      <c r="BP530" s="30">
        <v>527</v>
      </c>
      <c r="BQ530" s="30" t="str">
        <f>VLOOKUP(AQ530,Table3[#All],2,FALSE)</f>
        <v>NFI</v>
      </c>
    </row>
    <row r="531" spans="1:69" ht="28.5" customHeight="1" x14ac:dyDescent="0.25">
      <c r="A531" s="69" t="s">
        <v>168</v>
      </c>
      <c r="B531" s="69" t="s">
        <v>204</v>
      </c>
      <c r="C531" s="69" t="s">
        <v>335</v>
      </c>
      <c r="D531" s="69" t="s">
        <v>199</v>
      </c>
      <c r="E531" s="69" t="s">
        <v>856</v>
      </c>
      <c r="F531" s="69" t="s">
        <v>207</v>
      </c>
      <c r="G531" s="69" t="s">
        <v>174</v>
      </c>
      <c r="H531" s="69" t="s">
        <v>979</v>
      </c>
      <c r="I531" s="69" t="s">
        <v>979</v>
      </c>
      <c r="J531" s="69"/>
      <c r="K531" s="69" t="s">
        <v>979</v>
      </c>
      <c r="L531" s="69" t="s">
        <v>979</v>
      </c>
      <c r="M531" s="69" t="s">
        <v>51</v>
      </c>
      <c r="N531" s="69" t="s">
        <v>43</v>
      </c>
      <c r="O531" s="69" t="s">
        <v>23</v>
      </c>
      <c r="P531" s="69"/>
      <c r="Q531" s="69" t="s">
        <v>176</v>
      </c>
      <c r="R531" s="69" t="s">
        <v>166</v>
      </c>
      <c r="S531" s="69" t="s">
        <v>208</v>
      </c>
      <c r="T531" s="32">
        <v>44000</v>
      </c>
      <c r="U531" s="21">
        <v>44073</v>
      </c>
      <c r="V531" s="69">
        <v>2.0413899999999998</v>
      </c>
      <c r="W531" s="69">
        <v>45.333720999999997</v>
      </c>
      <c r="X531" s="69" t="s">
        <v>186</v>
      </c>
      <c r="Y531" s="1">
        <v>849</v>
      </c>
      <c r="Z531" s="69">
        <v>849</v>
      </c>
      <c r="AA531" s="69">
        <v>115</v>
      </c>
      <c r="AB531" s="69">
        <v>141</v>
      </c>
      <c r="AC531" s="69">
        <v>150</v>
      </c>
      <c r="AD531" s="69">
        <v>270</v>
      </c>
      <c r="AE531" s="69">
        <v>288</v>
      </c>
      <c r="AF531" s="69" t="s">
        <v>191</v>
      </c>
      <c r="AG531" s="26" t="s">
        <v>979</v>
      </c>
      <c r="AH531" s="26" t="s">
        <v>201</v>
      </c>
      <c r="AI531" s="26" t="s">
        <v>202</v>
      </c>
      <c r="AJ531" s="16" t="s">
        <v>979</v>
      </c>
      <c r="AK531" s="16" t="s">
        <v>979</v>
      </c>
      <c r="AL531" s="16" t="s">
        <v>979</v>
      </c>
      <c r="AM531" s="16" t="s">
        <v>979</v>
      </c>
      <c r="AN531" s="69" t="s">
        <v>979</v>
      </c>
      <c r="AO531" s="26" t="str">
        <f t="shared" si="296"/>
        <v>UNHCR</v>
      </c>
      <c r="AP531" s="26" t="str">
        <f t="shared" si="297"/>
        <v>SSWC</v>
      </c>
      <c r="AQ531" s="26" t="str">
        <f t="shared" si="298"/>
        <v>NFI KITS</v>
      </c>
      <c r="AR531" s="26" t="str">
        <f t="shared" si="299"/>
        <v>Unknown</v>
      </c>
      <c r="AS531" s="55" t="str">
        <f>_xlfn.IFNA(VLOOKUP(TRIM(AF531),Lookups!$R$1:$S$14,2,0),"N/A")</f>
        <v>Flood</v>
      </c>
      <c r="AT531" s="29" t="str">
        <f t="shared" si="300"/>
        <v>Completed</v>
      </c>
      <c r="AU531" s="70" t="str">
        <f>IF(TRIM(X531)="", "N/A",VLOOKUP(TRIM(X531),Lookups!$V$1:$W$8,2,0))</f>
        <v>NIDP</v>
      </c>
      <c r="AV531" s="26" t="str">
        <f t="shared" si="301"/>
        <v>Urban</v>
      </c>
      <c r="AW531" s="26" t="str">
        <f t="shared" si="302"/>
        <v>In-Kind</v>
      </c>
      <c r="AX531" s="55" t="str">
        <f>IF(TRIM(M531)="","N/A",VLOOKUP(TRIM(M531),Table2[#All],2,0))</f>
        <v>Banadir</v>
      </c>
      <c r="AY531" s="55" t="str">
        <f>IF(TRIM(N531)="","N/A",VLOOKUP(TRIM(N531),Table4[#All],2,0))</f>
        <v>Banadir</v>
      </c>
      <c r="AZ531" s="55" t="str">
        <f t="shared" si="303"/>
        <v>N/A</v>
      </c>
      <c r="BA531" s="32">
        <f t="shared" si="304"/>
        <v>44012</v>
      </c>
      <c r="BB531" s="32">
        <f t="shared" si="305"/>
        <v>44074</v>
      </c>
      <c r="BC531" s="31">
        <f t="shared" si="306"/>
        <v>2020</v>
      </c>
      <c r="BD531" s="33">
        <f t="shared" si="257"/>
        <v>44104</v>
      </c>
      <c r="BE531" s="30">
        <f t="shared" si="307"/>
        <v>849</v>
      </c>
      <c r="BF531" s="30">
        <f t="shared" si="308"/>
        <v>115</v>
      </c>
      <c r="BG531" s="30">
        <f t="shared" si="309"/>
        <v>150</v>
      </c>
      <c r="BH531" s="30">
        <f t="shared" si="310"/>
        <v>141</v>
      </c>
      <c r="BI531" s="30">
        <f t="shared" si="311"/>
        <v>288</v>
      </c>
      <c r="BJ531" s="30">
        <f t="shared" si="312"/>
        <v>288</v>
      </c>
      <c r="BK531" s="30">
        <v>2200000</v>
      </c>
      <c r="BL531" s="30">
        <v>1400000</v>
      </c>
      <c r="BM531" s="30" t="str">
        <f t="shared" si="313"/>
        <v>No</v>
      </c>
      <c r="BN531" s="30" t="str">
        <f t="shared" si="314"/>
        <v>Yes</v>
      </c>
      <c r="BO531" s="30">
        <v>2020</v>
      </c>
      <c r="BP531" s="30">
        <v>528</v>
      </c>
      <c r="BQ531" s="30" t="str">
        <f>VLOOKUP(AQ531,Table3[#All],2,FALSE)</f>
        <v>NFI</v>
      </c>
    </row>
    <row r="532" spans="1:69" ht="28.5" customHeight="1" x14ac:dyDescent="0.25">
      <c r="A532" s="69" t="s">
        <v>168</v>
      </c>
      <c r="B532" s="69" t="s">
        <v>204</v>
      </c>
      <c r="C532" s="69" t="s">
        <v>335</v>
      </c>
      <c r="D532" s="69" t="s">
        <v>199</v>
      </c>
      <c r="E532" s="69" t="s">
        <v>856</v>
      </c>
      <c r="F532" s="69" t="s">
        <v>207</v>
      </c>
      <c r="G532" s="69" t="s">
        <v>174</v>
      </c>
      <c r="H532" s="69" t="s">
        <v>979</v>
      </c>
      <c r="I532" s="69" t="s">
        <v>979</v>
      </c>
      <c r="J532" s="69"/>
      <c r="K532" s="69" t="s">
        <v>979</v>
      </c>
      <c r="L532" s="69" t="s">
        <v>979</v>
      </c>
      <c r="M532" s="69" t="s">
        <v>51</v>
      </c>
      <c r="N532" s="69" t="s">
        <v>44</v>
      </c>
      <c r="O532" s="69" t="s">
        <v>24</v>
      </c>
      <c r="P532" s="69"/>
      <c r="Q532" s="69" t="s">
        <v>176</v>
      </c>
      <c r="R532" s="69" t="s">
        <v>166</v>
      </c>
      <c r="S532" s="69" t="s">
        <v>208</v>
      </c>
      <c r="T532" s="32">
        <v>44000</v>
      </c>
      <c r="U532" s="21">
        <v>44073</v>
      </c>
      <c r="V532" s="69">
        <v>2.0735030000000001</v>
      </c>
      <c r="W532" s="69">
        <v>45.28</v>
      </c>
      <c r="X532" s="69" t="s">
        <v>186</v>
      </c>
      <c r="Y532" s="1">
        <v>259</v>
      </c>
      <c r="Z532" s="69">
        <v>259</v>
      </c>
      <c r="AA532" s="69">
        <v>40</v>
      </c>
      <c r="AB532" s="69">
        <v>43</v>
      </c>
      <c r="AC532" s="69">
        <v>46</v>
      </c>
      <c r="AD532" s="69">
        <v>82</v>
      </c>
      <c r="AE532" s="69">
        <v>88</v>
      </c>
      <c r="AF532" s="69" t="s">
        <v>191</v>
      </c>
      <c r="AG532" s="26" t="s">
        <v>979</v>
      </c>
      <c r="AH532" s="26" t="s">
        <v>201</v>
      </c>
      <c r="AI532" s="26" t="s">
        <v>202</v>
      </c>
      <c r="AJ532" s="16" t="s">
        <v>979</v>
      </c>
      <c r="AK532" s="16" t="s">
        <v>979</v>
      </c>
      <c r="AL532" s="16" t="s">
        <v>979</v>
      </c>
      <c r="AM532" s="16" t="s">
        <v>979</v>
      </c>
      <c r="AN532" s="69" t="s">
        <v>979</v>
      </c>
      <c r="AO532" s="26" t="str">
        <f t="shared" si="296"/>
        <v>UNHCR</v>
      </c>
      <c r="AP532" s="26" t="str">
        <f t="shared" si="297"/>
        <v>SSWC</v>
      </c>
      <c r="AQ532" s="26" t="str">
        <f t="shared" si="298"/>
        <v>NFI KITS</v>
      </c>
      <c r="AR532" s="26" t="str">
        <f t="shared" si="299"/>
        <v>Unknown</v>
      </c>
      <c r="AS532" s="55" t="str">
        <f>_xlfn.IFNA(VLOOKUP(TRIM(AF532),Lookups!$R$1:$S$14,2,0),"N/A")</f>
        <v>Flood</v>
      </c>
      <c r="AT532" s="29" t="str">
        <f t="shared" si="300"/>
        <v>Completed</v>
      </c>
      <c r="AU532" s="70" t="str">
        <f>IF(TRIM(X532)="", "N/A",VLOOKUP(TRIM(X532),Lookups!$V$1:$W$8,2,0))</f>
        <v>NIDP</v>
      </c>
      <c r="AV532" s="26" t="str">
        <f t="shared" si="301"/>
        <v>Urban</v>
      </c>
      <c r="AW532" s="26" t="str">
        <f t="shared" si="302"/>
        <v>In-Kind</v>
      </c>
      <c r="AX532" s="55" t="str">
        <f>IF(TRIM(M532)="","N/A",VLOOKUP(TRIM(M532),Table2[#All],2,0))</f>
        <v>Banadir</v>
      </c>
      <c r="AY532" s="55" t="str">
        <f>IF(TRIM(N532)="","N/A",VLOOKUP(TRIM(N532),Table4[#All],2,0))</f>
        <v>Banadir</v>
      </c>
      <c r="AZ532" s="55" t="str">
        <f t="shared" si="303"/>
        <v>N/A</v>
      </c>
      <c r="BA532" s="32">
        <f t="shared" si="304"/>
        <v>44012</v>
      </c>
      <c r="BB532" s="32">
        <f t="shared" si="305"/>
        <v>44074</v>
      </c>
      <c r="BC532" s="31">
        <f t="shared" si="306"/>
        <v>2020</v>
      </c>
      <c r="BD532" s="33">
        <f t="shared" si="257"/>
        <v>44104</v>
      </c>
      <c r="BE532" s="30">
        <f t="shared" si="307"/>
        <v>259</v>
      </c>
      <c r="BF532" s="30">
        <f t="shared" si="308"/>
        <v>40</v>
      </c>
      <c r="BG532" s="30">
        <f t="shared" si="309"/>
        <v>46</v>
      </c>
      <c r="BH532" s="30">
        <f t="shared" si="310"/>
        <v>43</v>
      </c>
      <c r="BI532" s="30">
        <f t="shared" si="311"/>
        <v>88</v>
      </c>
      <c r="BJ532" s="30">
        <f t="shared" si="312"/>
        <v>88</v>
      </c>
      <c r="BK532" s="30">
        <v>2200000</v>
      </c>
      <c r="BL532" s="30">
        <v>1400000</v>
      </c>
      <c r="BM532" s="30" t="str">
        <f t="shared" si="313"/>
        <v>No</v>
      </c>
      <c r="BN532" s="30" t="str">
        <f t="shared" si="314"/>
        <v>Yes</v>
      </c>
      <c r="BO532" s="30">
        <v>2020</v>
      </c>
      <c r="BP532" s="30">
        <v>529</v>
      </c>
      <c r="BQ532" s="30" t="str">
        <f>VLOOKUP(AQ532,Table3[#All],2,FALSE)</f>
        <v>NFI</v>
      </c>
    </row>
    <row r="533" spans="1:69" ht="28.5" customHeight="1" x14ac:dyDescent="0.25">
      <c r="A533" s="69" t="s">
        <v>168</v>
      </c>
      <c r="B533" s="69" t="s">
        <v>204</v>
      </c>
      <c r="C533" s="69" t="s">
        <v>335</v>
      </c>
      <c r="D533" s="69" t="s">
        <v>199</v>
      </c>
      <c r="E533" s="69" t="s">
        <v>856</v>
      </c>
      <c r="F533" s="69" t="s">
        <v>207</v>
      </c>
      <c r="G533" s="69" t="s">
        <v>174</v>
      </c>
      <c r="H533" s="69" t="s">
        <v>979</v>
      </c>
      <c r="I533" s="69" t="s">
        <v>979</v>
      </c>
      <c r="J533" s="69"/>
      <c r="K533" s="69" t="s">
        <v>979</v>
      </c>
      <c r="L533" s="69" t="s">
        <v>979</v>
      </c>
      <c r="M533" s="69" t="s">
        <v>51</v>
      </c>
      <c r="N533" s="69" t="s">
        <v>43</v>
      </c>
      <c r="O533" s="69" t="s">
        <v>23</v>
      </c>
      <c r="P533" s="69"/>
      <c r="Q533" s="69" t="s">
        <v>176</v>
      </c>
      <c r="R533" s="69" t="s">
        <v>166</v>
      </c>
      <c r="S533" s="69" t="s">
        <v>208</v>
      </c>
      <c r="T533" s="32">
        <v>44000</v>
      </c>
      <c r="U533" s="21">
        <v>44073</v>
      </c>
      <c r="V533" s="69">
        <v>2.0413899999999998</v>
      </c>
      <c r="W533" s="69">
        <v>45.333720999999997</v>
      </c>
      <c r="X533" s="69" t="s">
        <v>186</v>
      </c>
      <c r="Y533" s="1">
        <v>517</v>
      </c>
      <c r="Z533" s="69">
        <v>517</v>
      </c>
      <c r="AA533" s="69">
        <v>70</v>
      </c>
      <c r="AB533" s="69">
        <v>86</v>
      </c>
      <c r="AC533" s="69">
        <v>92</v>
      </c>
      <c r="AD533" s="69">
        <v>164</v>
      </c>
      <c r="AE533" s="69">
        <v>175</v>
      </c>
      <c r="AF533" s="69" t="s">
        <v>191</v>
      </c>
      <c r="AG533" s="26" t="s">
        <v>979</v>
      </c>
      <c r="AH533" s="26" t="s">
        <v>201</v>
      </c>
      <c r="AI533" s="26" t="s">
        <v>202</v>
      </c>
      <c r="AJ533" s="16" t="s">
        <v>979</v>
      </c>
      <c r="AK533" s="16" t="s">
        <v>979</v>
      </c>
      <c r="AL533" s="16" t="s">
        <v>979</v>
      </c>
      <c r="AM533" s="16" t="s">
        <v>979</v>
      </c>
      <c r="AN533" s="69" t="s">
        <v>979</v>
      </c>
      <c r="AO533" s="26" t="str">
        <f t="shared" si="296"/>
        <v>UNHCR</v>
      </c>
      <c r="AP533" s="26" t="str">
        <f t="shared" si="297"/>
        <v>SSWC</v>
      </c>
      <c r="AQ533" s="26" t="str">
        <f t="shared" si="298"/>
        <v>NFI KITS</v>
      </c>
      <c r="AR533" s="26" t="str">
        <f t="shared" si="299"/>
        <v>Unknown</v>
      </c>
      <c r="AS533" s="55" t="str">
        <f>_xlfn.IFNA(VLOOKUP(TRIM(AF533),Lookups!$R$1:$S$14,2,0),"N/A")</f>
        <v>Flood</v>
      </c>
      <c r="AT533" s="29" t="str">
        <f t="shared" si="300"/>
        <v>Completed</v>
      </c>
      <c r="AU533" s="70" t="str">
        <f>IF(TRIM(X533)="", "N/A",VLOOKUP(TRIM(X533),Lookups!$V$1:$W$8,2,0))</f>
        <v>NIDP</v>
      </c>
      <c r="AV533" s="26" t="str">
        <f t="shared" si="301"/>
        <v>Urban</v>
      </c>
      <c r="AW533" s="26" t="str">
        <f t="shared" si="302"/>
        <v>In-Kind</v>
      </c>
      <c r="AX533" s="55" t="str">
        <f>IF(TRIM(M533)="","N/A",VLOOKUP(TRIM(M533),Table2[#All],2,0))</f>
        <v>Banadir</v>
      </c>
      <c r="AY533" s="55" t="str">
        <f>IF(TRIM(N533)="","N/A",VLOOKUP(TRIM(N533),Table4[#All],2,0))</f>
        <v>Banadir</v>
      </c>
      <c r="AZ533" s="55" t="str">
        <f t="shared" si="303"/>
        <v>N/A</v>
      </c>
      <c r="BA533" s="32">
        <f t="shared" si="304"/>
        <v>44012</v>
      </c>
      <c r="BB533" s="32">
        <f t="shared" si="305"/>
        <v>44074</v>
      </c>
      <c r="BC533" s="31">
        <f t="shared" si="306"/>
        <v>2020</v>
      </c>
      <c r="BD533" s="33">
        <f t="shared" si="257"/>
        <v>44104</v>
      </c>
      <c r="BE533" s="30">
        <f t="shared" si="307"/>
        <v>517</v>
      </c>
      <c r="BF533" s="30">
        <f t="shared" si="308"/>
        <v>70</v>
      </c>
      <c r="BG533" s="30">
        <f t="shared" si="309"/>
        <v>92</v>
      </c>
      <c r="BH533" s="30">
        <f t="shared" si="310"/>
        <v>86</v>
      </c>
      <c r="BI533" s="30">
        <f t="shared" si="311"/>
        <v>175</v>
      </c>
      <c r="BJ533" s="30">
        <f t="shared" si="312"/>
        <v>175</v>
      </c>
      <c r="BK533" s="30">
        <v>2200000</v>
      </c>
      <c r="BL533" s="30">
        <v>1400000</v>
      </c>
      <c r="BM533" s="30" t="str">
        <f t="shared" si="313"/>
        <v>No</v>
      </c>
      <c r="BN533" s="30" t="str">
        <f t="shared" si="314"/>
        <v>Yes</v>
      </c>
      <c r="BO533" s="30">
        <v>2020</v>
      </c>
      <c r="BP533" s="30">
        <v>530</v>
      </c>
      <c r="BQ533" s="30" t="str">
        <f>VLOOKUP(AQ533,Table3[#All],2,FALSE)</f>
        <v>NFI</v>
      </c>
    </row>
    <row r="534" spans="1:69" ht="28.5" customHeight="1" x14ac:dyDescent="0.25">
      <c r="A534" s="69" t="s">
        <v>168</v>
      </c>
      <c r="B534" s="69" t="s">
        <v>204</v>
      </c>
      <c r="C534" s="69" t="s">
        <v>204</v>
      </c>
      <c r="D534" s="69" t="s">
        <v>199</v>
      </c>
      <c r="E534" s="69" t="s">
        <v>929</v>
      </c>
      <c r="F534" s="69" t="s">
        <v>207</v>
      </c>
      <c r="G534" s="69" t="s">
        <v>210</v>
      </c>
      <c r="H534" s="69" t="s">
        <v>979</v>
      </c>
      <c r="I534" s="69" t="s">
        <v>979</v>
      </c>
      <c r="J534" s="69"/>
      <c r="K534" s="69" t="s">
        <v>979</v>
      </c>
      <c r="L534" s="69" t="s">
        <v>979</v>
      </c>
      <c r="M534" s="69" t="s">
        <v>51</v>
      </c>
      <c r="N534" s="69" t="s">
        <v>129</v>
      </c>
      <c r="O534" s="69" t="s">
        <v>15</v>
      </c>
      <c r="P534" s="69"/>
      <c r="Q534" s="69" t="s">
        <v>177</v>
      </c>
      <c r="R534" s="69" t="s">
        <v>166</v>
      </c>
      <c r="S534" s="69" t="s">
        <v>256</v>
      </c>
      <c r="T534" s="32">
        <v>43831</v>
      </c>
      <c r="U534" s="21">
        <v>44073</v>
      </c>
      <c r="V534" s="69">
        <v>2.0413899999999998</v>
      </c>
      <c r="W534" s="69">
        <v>45.333720999999997</v>
      </c>
      <c r="X534" s="69" t="s">
        <v>187</v>
      </c>
      <c r="Y534" s="1">
        <v>3000</v>
      </c>
      <c r="Z534" s="69">
        <v>3000</v>
      </c>
      <c r="AA534" s="69">
        <v>500</v>
      </c>
      <c r="AB534" s="69">
        <v>499</v>
      </c>
      <c r="AC534" s="69">
        <v>532</v>
      </c>
      <c r="AD534" s="69">
        <v>953</v>
      </c>
      <c r="AE534" s="69">
        <v>1016</v>
      </c>
      <c r="AF534" s="69" t="s">
        <v>196</v>
      </c>
      <c r="AG534" s="26" t="s">
        <v>979</v>
      </c>
      <c r="AJ534" s="16" t="s">
        <v>979</v>
      </c>
      <c r="AK534" s="16" t="s">
        <v>979</v>
      </c>
      <c r="AL534" s="16" t="s">
        <v>979</v>
      </c>
      <c r="AM534" s="16" t="s">
        <v>979</v>
      </c>
      <c r="AN534" s="69" t="s">
        <v>979</v>
      </c>
      <c r="AO534" s="26" t="str">
        <f t="shared" si="296"/>
        <v>UNHCR</v>
      </c>
      <c r="AP534" s="26" t="str">
        <f t="shared" si="297"/>
        <v>UNHCR</v>
      </c>
      <c r="AQ534" s="26" t="str">
        <f t="shared" si="298"/>
        <v>NFI KITS</v>
      </c>
      <c r="AR534" s="26" t="str">
        <f t="shared" si="299"/>
        <v>Unknown</v>
      </c>
      <c r="AS534" s="55" t="str">
        <f>_xlfn.IFNA(VLOOKUP(TRIM(AF534),Lookups!$R$1:$S$14,2,0),"N/A")</f>
        <v>Conflict/Insecurity</v>
      </c>
      <c r="AT534" s="29" t="str">
        <f t="shared" si="300"/>
        <v>Completed</v>
      </c>
      <c r="AU534" s="70" t="str">
        <f>IF(TRIM(X534)="", "N/A",VLOOKUP(TRIM(X534),Lookups!$V$1:$W$8,2,0))</f>
        <v>PIDP</v>
      </c>
      <c r="AV534" s="26" t="str">
        <f t="shared" si="301"/>
        <v>Mixed</v>
      </c>
      <c r="AW534" s="26" t="str">
        <f t="shared" si="302"/>
        <v>In-Kind</v>
      </c>
      <c r="AX534" s="55" t="str">
        <f>IF(TRIM(M534)="","N/A",VLOOKUP(TRIM(M534),Table2[#All],2,0))</f>
        <v>Banadir</v>
      </c>
      <c r="AY534" s="55" t="str">
        <f>IF(TRIM(N534)="","N/A",VLOOKUP(TRIM(N534),Table4[#All],2,0))</f>
        <v>Banadir</v>
      </c>
      <c r="AZ534" s="55" t="str">
        <f t="shared" si="303"/>
        <v>N/A</v>
      </c>
      <c r="BA534" s="32">
        <f t="shared" si="304"/>
        <v>43861</v>
      </c>
      <c r="BB534" s="32">
        <f t="shared" si="305"/>
        <v>44074</v>
      </c>
      <c r="BC534" s="31">
        <f t="shared" si="306"/>
        <v>2020</v>
      </c>
      <c r="BD534" s="33">
        <f t="shared" si="257"/>
        <v>44104</v>
      </c>
      <c r="BE534" s="30">
        <f t="shared" si="307"/>
        <v>3000</v>
      </c>
      <c r="BF534" s="30">
        <f t="shared" si="308"/>
        <v>500</v>
      </c>
      <c r="BG534" s="30">
        <f t="shared" si="309"/>
        <v>532</v>
      </c>
      <c r="BH534" s="30">
        <f t="shared" si="310"/>
        <v>499</v>
      </c>
      <c r="BI534" s="30">
        <f t="shared" si="311"/>
        <v>1016</v>
      </c>
      <c r="BJ534" s="30">
        <f t="shared" si="312"/>
        <v>1016</v>
      </c>
      <c r="BK534" s="30">
        <v>2200000</v>
      </c>
      <c r="BL534" s="30">
        <v>1400000</v>
      </c>
      <c r="BM534" s="30" t="str">
        <f t="shared" si="313"/>
        <v>Unk</v>
      </c>
      <c r="BN534" s="30" t="str">
        <f t="shared" si="314"/>
        <v>Unk</v>
      </c>
      <c r="BO534" s="30">
        <v>2020</v>
      </c>
      <c r="BP534" s="30">
        <v>531</v>
      </c>
      <c r="BQ534" s="30" t="str">
        <f>VLOOKUP(AQ534,Table3[#All],2,FALSE)</f>
        <v>NFI</v>
      </c>
    </row>
    <row r="535" spans="1:69" ht="28.5" customHeight="1" x14ac:dyDescent="0.25">
      <c r="A535" s="69" t="s">
        <v>168</v>
      </c>
      <c r="B535" s="69" t="s">
        <v>204</v>
      </c>
      <c r="C535" s="69" t="s">
        <v>204</v>
      </c>
      <c r="D535" s="69" t="s">
        <v>199</v>
      </c>
      <c r="E535" s="69" t="s">
        <v>932</v>
      </c>
      <c r="F535" s="69" t="s">
        <v>207</v>
      </c>
      <c r="G535" s="69" t="s">
        <v>210</v>
      </c>
      <c r="H535" s="69" t="s">
        <v>979</v>
      </c>
      <c r="I535" s="69" t="s">
        <v>979</v>
      </c>
      <c r="J535" s="69"/>
      <c r="K535" s="69" t="s">
        <v>979</v>
      </c>
      <c r="L535" s="69" t="s">
        <v>979</v>
      </c>
      <c r="M535" s="69" t="s">
        <v>56</v>
      </c>
      <c r="N535" s="69" t="s">
        <v>126</v>
      </c>
      <c r="O535" s="69" t="s">
        <v>28</v>
      </c>
      <c r="P535" s="69"/>
      <c r="Q535" s="69" t="s">
        <v>177</v>
      </c>
      <c r="R535" s="69" t="s">
        <v>166</v>
      </c>
      <c r="S535" s="69" t="s">
        <v>256</v>
      </c>
      <c r="T535" s="32">
        <v>43831</v>
      </c>
      <c r="U535" s="21">
        <v>44073</v>
      </c>
      <c r="V535" s="69">
        <v>4.1635799999999996</v>
      </c>
      <c r="W535" s="69">
        <v>42.076169999999998</v>
      </c>
      <c r="X535" s="69" t="s">
        <v>186</v>
      </c>
      <c r="Y535" s="1">
        <v>3750</v>
      </c>
      <c r="Z535" s="69">
        <v>3750</v>
      </c>
      <c r="AA535" s="69">
        <v>625</v>
      </c>
      <c r="AB535" s="69">
        <v>662</v>
      </c>
      <c r="AC535" s="69">
        <v>750</v>
      </c>
      <c r="AD535" s="69">
        <v>1096</v>
      </c>
      <c r="AE535" s="69">
        <v>1241</v>
      </c>
      <c r="AF535" s="69" t="s">
        <v>196</v>
      </c>
      <c r="AG535" s="26" t="s">
        <v>979</v>
      </c>
      <c r="AJ535" s="16" t="s">
        <v>979</v>
      </c>
      <c r="AK535" s="16" t="s">
        <v>979</v>
      </c>
      <c r="AL535" s="16" t="s">
        <v>979</v>
      </c>
      <c r="AM535" s="16" t="s">
        <v>979</v>
      </c>
      <c r="AN535" s="69" t="s">
        <v>979</v>
      </c>
      <c r="AO535" s="26" t="str">
        <f t="shared" si="296"/>
        <v>UNHCR</v>
      </c>
      <c r="AP535" s="26" t="str">
        <f t="shared" si="297"/>
        <v>UNHCR</v>
      </c>
      <c r="AQ535" s="26" t="str">
        <f t="shared" si="298"/>
        <v>NFI KITS</v>
      </c>
      <c r="AR535" s="26" t="str">
        <f t="shared" si="299"/>
        <v>Unknown</v>
      </c>
      <c r="AS535" s="55" t="str">
        <f>_xlfn.IFNA(VLOOKUP(TRIM(AF535),Lookups!$R$1:$S$14,2,0),"N/A")</f>
        <v>Conflict/Insecurity</v>
      </c>
      <c r="AT535" s="29" t="str">
        <f t="shared" si="300"/>
        <v>Completed</v>
      </c>
      <c r="AU535" s="70" t="str">
        <f>IF(TRIM(X535)="", "N/A",VLOOKUP(TRIM(X535),Lookups!$V$1:$W$8,2,0))</f>
        <v>NIDP</v>
      </c>
      <c r="AV535" s="26" t="str">
        <f t="shared" si="301"/>
        <v>Mixed</v>
      </c>
      <c r="AW535" s="26" t="str">
        <f t="shared" si="302"/>
        <v>In-Kind</v>
      </c>
      <c r="AX535" s="55" t="str">
        <f>IF(TRIM(M535)="","N/A",VLOOKUP(TRIM(M535),Table2[#All],2,0))</f>
        <v>Gedo</v>
      </c>
      <c r="AY535" s="55" t="str">
        <f>IF(TRIM(N535)="","N/A",VLOOKUP(TRIM(N535),Table4[#All],2,0))</f>
        <v>Doolow</v>
      </c>
      <c r="AZ535" s="55" t="str">
        <f t="shared" si="303"/>
        <v>N/A</v>
      </c>
      <c r="BA535" s="32">
        <f t="shared" si="304"/>
        <v>43861</v>
      </c>
      <c r="BB535" s="32">
        <f t="shared" si="305"/>
        <v>44074</v>
      </c>
      <c r="BC535" s="31">
        <f t="shared" si="306"/>
        <v>2020</v>
      </c>
      <c r="BD535" s="33">
        <f t="shared" si="257"/>
        <v>44104</v>
      </c>
      <c r="BE535" s="30">
        <f t="shared" si="307"/>
        <v>3750</v>
      </c>
      <c r="BF535" s="30">
        <f t="shared" si="308"/>
        <v>625</v>
      </c>
      <c r="BG535" s="30">
        <f t="shared" si="309"/>
        <v>750</v>
      </c>
      <c r="BH535" s="30">
        <f t="shared" si="310"/>
        <v>662</v>
      </c>
      <c r="BI535" s="30">
        <f t="shared" si="311"/>
        <v>1241</v>
      </c>
      <c r="BJ535" s="30">
        <f t="shared" si="312"/>
        <v>1241</v>
      </c>
      <c r="BK535" s="30">
        <v>2200000</v>
      </c>
      <c r="BL535" s="30">
        <v>1400000</v>
      </c>
      <c r="BM535" s="30" t="str">
        <f t="shared" si="313"/>
        <v>Unk</v>
      </c>
      <c r="BN535" s="30" t="str">
        <f t="shared" si="314"/>
        <v>Unk</v>
      </c>
      <c r="BO535" s="30">
        <v>2020</v>
      </c>
      <c r="BP535" s="30">
        <v>532</v>
      </c>
      <c r="BQ535" s="30" t="str">
        <f>VLOOKUP(AQ535,Table3[#All],2,FALSE)</f>
        <v>NFI</v>
      </c>
    </row>
    <row r="536" spans="1:69" ht="28.5" customHeight="1" x14ac:dyDescent="0.25">
      <c r="A536" s="69" t="s">
        <v>168</v>
      </c>
      <c r="B536" s="69" t="s">
        <v>204</v>
      </c>
      <c r="C536" s="69" t="s">
        <v>651</v>
      </c>
      <c r="D536" s="69" t="s">
        <v>199</v>
      </c>
      <c r="E536" s="69" t="s">
        <v>935</v>
      </c>
      <c r="F536" s="69" t="s">
        <v>207</v>
      </c>
      <c r="G536" s="69" t="s">
        <v>174</v>
      </c>
      <c r="H536" s="69" t="s">
        <v>979</v>
      </c>
      <c r="I536" s="69" t="s">
        <v>979</v>
      </c>
      <c r="J536" s="69"/>
      <c r="K536" s="69" t="s">
        <v>979</v>
      </c>
      <c r="L536" s="69" t="s">
        <v>979</v>
      </c>
      <c r="M536" s="69" t="s">
        <v>116</v>
      </c>
      <c r="N536" s="69" t="s">
        <v>117</v>
      </c>
      <c r="O536" s="69" t="s">
        <v>936</v>
      </c>
      <c r="P536" s="69"/>
      <c r="Q536" s="69" t="s">
        <v>177</v>
      </c>
      <c r="R536" s="69" t="s">
        <v>166</v>
      </c>
      <c r="S536" s="69" t="s">
        <v>273</v>
      </c>
      <c r="T536" s="32">
        <v>44013</v>
      </c>
      <c r="U536" s="21">
        <v>44048</v>
      </c>
      <c r="V536" s="69">
        <v>6.7653800000000004</v>
      </c>
      <c r="W536" s="69">
        <v>47.431539999999998</v>
      </c>
      <c r="X536" s="69" t="s">
        <v>187</v>
      </c>
      <c r="Y536" s="1">
        <v>3600</v>
      </c>
      <c r="Z536" s="69">
        <v>3600</v>
      </c>
      <c r="AA536" s="69">
        <v>600</v>
      </c>
      <c r="AB536" s="69">
        <v>666</v>
      </c>
      <c r="AC536" s="69">
        <v>713</v>
      </c>
      <c r="AD536" s="69">
        <v>1073</v>
      </c>
      <c r="AE536" s="69">
        <v>1148</v>
      </c>
      <c r="AF536" s="69" t="s">
        <v>191</v>
      </c>
      <c r="AG536" s="26" t="s">
        <v>967</v>
      </c>
      <c r="AH536" s="26" t="s">
        <v>201</v>
      </c>
      <c r="AI536" s="26" t="s">
        <v>202</v>
      </c>
      <c r="AJ536" s="16" t="s">
        <v>979</v>
      </c>
      <c r="AK536" s="16" t="s">
        <v>979</v>
      </c>
      <c r="AL536" s="16" t="s">
        <v>979</v>
      </c>
      <c r="AM536" s="16" t="s">
        <v>979</v>
      </c>
      <c r="AN536" s="69" t="s">
        <v>968</v>
      </c>
      <c r="AO536" s="26" t="str">
        <f t="shared" si="296"/>
        <v>UNHCR</v>
      </c>
      <c r="AP536" s="26" t="str">
        <f t="shared" si="297"/>
        <v>WISE</v>
      </c>
      <c r="AQ536" s="26" t="str">
        <f t="shared" si="298"/>
        <v>NFI KITS</v>
      </c>
      <c r="AR536" s="26" t="str">
        <f t="shared" si="299"/>
        <v>Unknown</v>
      </c>
      <c r="AS536" s="55" t="str">
        <f>_xlfn.IFNA(VLOOKUP(TRIM(AF536),Lookups!$R$1:$S$14,2,0),"N/A")</f>
        <v>Flood</v>
      </c>
      <c r="AT536" s="29" t="str">
        <f t="shared" si="300"/>
        <v>Completed</v>
      </c>
      <c r="AU536" s="70" t="str">
        <f>IF(TRIM(X536)="", "N/A",VLOOKUP(TRIM(X536),Lookups!$V$1:$W$8,2,0))</f>
        <v>PIDP</v>
      </c>
      <c r="AV536" s="26" t="str">
        <f t="shared" si="301"/>
        <v>Mixed</v>
      </c>
      <c r="AW536" s="26" t="str">
        <f t="shared" si="302"/>
        <v>In-Kind</v>
      </c>
      <c r="AX536" s="55" t="str">
        <f>IF(TRIM(M536)="","N/A",VLOOKUP(TRIM(M536),Table2[#All],2,0))</f>
        <v>Mudug</v>
      </c>
      <c r="AY536" s="55" t="str">
        <f>IF(TRIM(N536)="","N/A",VLOOKUP(TRIM(N536),Table4[#All],2,0))</f>
        <v>Gaalkacyo</v>
      </c>
      <c r="AZ536" s="55" t="str">
        <f t="shared" si="303"/>
        <v>N/A</v>
      </c>
      <c r="BA536" s="32">
        <f t="shared" si="304"/>
        <v>44043</v>
      </c>
      <c r="BB536" s="32">
        <f t="shared" si="305"/>
        <v>44074</v>
      </c>
      <c r="BC536" s="31">
        <f t="shared" si="306"/>
        <v>2020</v>
      </c>
      <c r="BD536" s="33">
        <f t="shared" si="257"/>
        <v>44104</v>
      </c>
      <c r="BE536" s="30">
        <f t="shared" si="307"/>
        <v>3600</v>
      </c>
      <c r="BF536" s="30">
        <f t="shared" si="308"/>
        <v>600</v>
      </c>
      <c r="BG536" s="30">
        <f t="shared" si="309"/>
        <v>713</v>
      </c>
      <c r="BH536" s="30">
        <f t="shared" si="310"/>
        <v>666</v>
      </c>
      <c r="BI536" s="30">
        <f t="shared" si="311"/>
        <v>1148</v>
      </c>
      <c r="BJ536" s="30">
        <f t="shared" si="312"/>
        <v>1148</v>
      </c>
      <c r="BK536" s="30">
        <v>2200000</v>
      </c>
      <c r="BL536" s="30">
        <v>1400000</v>
      </c>
      <c r="BM536" s="30" t="str">
        <f t="shared" si="313"/>
        <v>No</v>
      </c>
      <c r="BN536" s="30" t="str">
        <f t="shared" si="314"/>
        <v>Yes</v>
      </c>
      <c r="BO536" s="30">
        <v>2020</v>
      </c>
      <c r="BP536" s="30">
        <v>533</v>
      </c>
      <c r="BQ536" s="30" t="str">
        <f>VLOOKUP(AQ536,Table3[#All],2,FALSE)</f>
        <v>NFI</v>
      </c>
    </row>
    <row r="537" spans="1:69" ht="28.5" customHeight="1" x14ac:dyDescent="0.25">
      <c r="A537" s="69" t="s">
        <v>168</v>
      </c>
      <c r="B537" s="69" t="s">
        <v>204</v>
      </c>
      <c r="C537" s="69" t="s">
        <v>651</v>
      </c>
      <c r="D537" s="69" t="s">
        <v>199</v>
      </c>
      <c r="E537" s="69" t="s">
        <v>937</v>
      </c>
      <c r="F537" s="69" t="s">
        <v>207</v>
      </c>
      <c r="G537" s="69" t="s">
        <v>174</v>
      </c>
      <c r="H537" s="69" t="s">
        <v>979</v>
      </c>
      <c r="I537" s="69" t="s">
        <v>979</v>
      </c>
      <c r="J537" s="69"/>
      <c r="K537" s="69" t="s">
        <v>979</v>
      </c>
      <c r="L537" s="69" t="s">
        <v>979</v>
      </c>
      <c r="M537" s="69" t="s">
        <v>116</v>
      </c>
      <c r="N537" s="69" t="s">
        <v>117</v>
      </c>
      <c r="O537" s="69" t="s">
        <v>938</v>
      </c>
      <c r="P537" s="69"/>
      <c r="Q537" s="69" t="s">
        <v>177</v>
      </c>
      <c r="R537" s="69" t="s">
        <v>166</v>
      </c>
      <c r="S537" s="69" t="s">
        <v>273</v>
      </c>
      <c r="T537" s="32">
        <v>44013</v>
      </c>
      <c r="U537" s="21">
        <v>44048</v>
      </c>
      <c r="V537" s="69">
        <v>6.636768</v>
      </c>
      <c r="W537" s="69">
        <v>46.935546000000002</v>
      </c>
      <c r="X537" s="69" t="s">
        <v>187</v>
      </c>
      <c r="Y537" s="1">
        <v>2400</v>
      </c>
      <c r="Z537" s="69">
        <v>2400</v>
      </c>
      <c r="AA537" s="69">
        <v>400</v>
      </c>
      <c r="AB537" s="69">
        <v>444</v>
      </c>
      <c r="AC537" s="69">
        <v>475</v>
      </c>
      <c r="AD537" s="69">
        <v>716</v>
      </c>
      <c r="AE537" s="69">
        <v>765</v>
      </c>
      <c r="AF537" s="69" t="s">
        <v>191</v>
      </c>
      <c r="AG537" s="26" t="s">
        <v>967</v>
      </c>
      <c r="AH537" s="26" t="s">
        <v>201</v>
      </c>
      <c r="AI537" s="26" t="s">
        <v>202</v>
      </c>
      <c r="AJ537" s="16" t="s">
        <v>979</v>
      </c>
      <c r="AK537" s="16" t="s">
        <v>979</v>
      </c>
      <c r="AL537" s="16" t="s">
        <v>979</v>
      </c>
      <c r="AM537" s="16" t="s">
        <v>979</v>
      </c>
      <c r="AN537" s="69" t="s">
        <v>968</v>
      </c>
      <c r="AO537" s="26" t="str">
        <f t="shared" si="296"/>
        <v>UNHCR</v>
      </c>
      <c r="AP537" s="26" t="str">
        <f t="shared" si="297"/>
        <v>WISE</v>
      </c>
      <c r="AQ537" s="26" t="str">
        <f t="shared" si="298"/>
        <v>NFI KITS</v>
      </c>
      <c r="AR537" s="26" t="str">
        <f t="shared" si="299"/>
        <v>Unknown</v>
      </c>
      <c r="AS537" s="55" t="str">
        <f>_xlfn.IFNA(VLOOKUP(TRIM(AF537),Lookups!$R$1:$S$14,2,0),"N/A")</f>
        <v>Flood</v>
      </c>
      <c r="AT537" s="29" t="str">
        <f t="shared" si="300"/>
        <v>Completed</v>
      </c>
      <c r="AU537" s="70" t="str">
        <f>IF(TRIM(X537)="", "N/A",VLOOKUP(TRIM(X537),Lookups!$V$1:$W$8,2,0))</f>
        <v>PIDP</v>
      </c>
      <c r="AV537" s="26" t="str">
        <f t="shared" si="301"/>
        <v>Mixed</v>
      </c>
      <c r="AW537" s="26" t="str">
        <f t="shared" si="302"/>
        <v>In-Kind</v>
      </c>
      <c r="AX537" s="55" t="str">
        <f>IF(TRIM(M537)="","N/A",VLOOKUP(TRIM(M537),Table2[#All],2,0))</f>
        <v>Mudug</v>
      </c>
      <c r="AY537" s="55" t="str">
        <f>IF(TRIM(N537)="","N/A",VLOOKUP(TRIM(N537),Table4[#All],2,0))</f>
        <v>Gaalkacyo</v>
      </c>
      <c r="AZ537" s="55" t="str">
        <f t="shared" si="303"/>
        <v>N/A</v>
      </c>
      <c r="BA537" s="32">
        <f t="shared" si="304"/>
        <v>44043</v>
      </c>
      <c r="BB537" s="32">
        <f t="shared" si="305"/>
        <v>44074</v>
      </c>
      <c r="BC537" s="31">
        <f t="shared" si="306"/>
        <v>2020</v>
      </c>
      <c r="BD537" s="33">
        <f t="shared" si="257"/>
        <v>44104</v>
      </c>
      <c r="BE537" s="30">
        <f t="shared" si="307"/>
        <v>2400</v>
      </c>
      <c r="BF537" s="30">
        <f t="shared" si="308"/>
        <v>400</v>
      </c>
      <c r="BG537" s="30">
        <f t="shared" si="309"/>
        <v>475</v>
      </c>
      <c r="BH537" s="30">
        <f t="shared" si="310"/>
        <v>444</v>
      </c>
      <c r="BI537" s="30">
        <f t="shared" si="311"/>
        <v>765</v>
      </c>
      <c r="BJ537" s="30">
        <f t="shared" si="312"/>
        <v>765</v>
      </c>
      <c r="BK537" s="30">
        <v>2200000</v>
      </c>
      <c r="BL537" s="30">
        <v>1400000</v>
      </c>
      <c r="BM537" s="30" t="str">
        <f t="shared" si="313"/>
        <v>No</v>
      </c>
      <c r="BN537" s="30" t="str">
        <f t="shared" si="314"/>
        <v>Yes</v>
      </c>
      <c r="BO537" s="30">
        <v>2020</v>
      </c>
      <c r="BP537" s="30">
        <v>534</v>
      </c>
      <c r="BQ537" s="30" t="str">
        <f>VLOOKUP(AQ537,Table3[#All],2,FALSE)</f>
        <v>NFI</v>
      </c>
    </row>
    <row r="538" spans="1:69" ht="28.5" customHeight="1" x14ac:dyDescent="0.25">
      <c r="A538" s="69" t="s">
        <v>168</v>
      </c>
      <c r="B538" s="69" t="s">
        <v>204</v>
      </c>
      <c r="C538" s="69" t="s">
        <v>651</v>
      </c>
      <c r="D538" s="69" t="s">
        <v>199</v>
      </c>
      <c r="E538" s="69" t="s">
        <v>939</v>
      </c>
      <c r="F538" s="69" t="s">
        <v>207</v>
      </c>
      <c r="G538" s="69" t="s">
        <v>174</v>
      </c>
      <c r="H538" s="69" t="s">
        <v>979</v>
      </c>
      <c r="I538" s="69" t="s">
        <v>979</v>
      </c>
      <c r="J538" s="69"/>
      <c r="K538" s="69" t="s">
        <v>979</v>
      </c>
      <c r="L538" s="69" t="s">
        <v>979</v>
      </c>
      <c r="M538" s="69" t="s">
        <v>116</v>
      </c>
      <c r="N538" s="69" t="s">
        <v>76</v>
      </c>
      <c r="O538" s="69" t="s">
        <v>940</v>
      </c>
      <c r="P538" s="69"/>
      <c r="Q538" s="69" t="s">
        <v>177</v>
      </c>
      <c r="R538" s="69" t="s">
        <v>166</v>
      </c>
      <c r="S538" s="69" t="s">
        <v>273</v>
      </c>
      <c r="T538" s="32">
        <v>44013</v>
      </c>
      <c r="U538" s="21">
        <v>44048</v>
      </c>
      <c r="V538" s="69">
        <v>5.3245300000000002</v>
      </c>
      <c r="W538" s="69">
        <v>47.908050000000003</v>
      </c>
      <c r="X538" s="69" t="s">
        <v>189</v>
      </c>
      <c r="Y538" s="1">
        <v>6000</v>
      </c>
      <c r="Z538" s="69">
        <v>6000</v>
      </c>
      <c r="AA538" s="69">
        <v>1000</v>
      </c>
      <c r="AB538" s="69">
        <v>1128</v>
      </c>
      <c r="AC538" s="69">
        <v>1290</v>
      </c>
      <c r="AD538" s="69">
        <v>1671</v>
      </c>
      <c r="AE538" s="69">
        <v>1911</v>
      </c>
      <c r="AF538" s="69" t="s">
        <v>191</v>
      </c>
      <c r="AG538" s="26" t="s">
        <v>967</v>
      </c>
      <c r="AH538" s="26" t="s">
        <v>201</v>
      </c>
      <c r="AI538" s="26" t="s">
        <v>202</v>
      </c>
      <c r="AJ538" s="16" t="s">
        <v>979</v>
      </c>
      <c r="AK538" s="16" t="s">
        <v>979</v>
      </c>
      <c r="AL538" s="16" t="s">
        <v>979</v>
      </c>
      <c r="AM538" s="16" t="s">
        <v>979</v>
      </c>
      <c r="AN538" s="69" t="s">
        <v>968</v>
      </c>
      <c r="AO538" s="26" t="str">
        <f t="shared" si="296"/>
        <v>UNHCR</v>
      </c>
      <c r="AP538" s="26" t="str">
        <f t="shared" si="297"/>
        <v>WISE</v>
      </c>
      <c r="AQ538" s="26" t="str">
        <f t="shared" si="298"/>
        <v>NFI KITS</v>
      </c>
      <c r="AR538" s="26" t="str">
        <f t="shared" si="299"/>
        <v>Unknown</v>
      </c>
      <c r="AS538" s="55" t="str">
        <f>_xlfn.IFNA(VLOOKUP(TRIM(AF538),Lookups!$R$1:$S$14,2,0),"N/A")</f>
        <v>Flood</v>
      </c>
      <c r="AT538" s="29" t="str">
        <f t="shared" si="300"/>
        <v>Completed</v>
      </c>
      <c r="AU538" s="70" t="str">
        <f>IF(TRIM(X538)="", "N/A",VLOOKUP(TRIM(X538),Lookups!$V$1:$W$8,2,0))</f>
        <v>HOST</v>
      </c>
      <c r="AV538" s="26" t="str">
        <f t="shared" si="301"/>
        <v>Mixed</v>
      </c>
      <c r="AW538" s="26" t="str">
        <f t="shared" si="302"/>
        <v>In-Kind</v>
      </c>
      <c r="AX538" s="55" t="str">
        <f>IF(TRIM(M538)="","N/A",VLOOKUP(TRIM(M538),Table2[#All],2,0))</f>
        <v>Mudug</v>
      </c>
      <c r="AY538" s="55" t="str">
        <f>IF(TRIM(N538)="","N/A",VLOOKUP(TRIM(N538),Table4[#All],2,0))</f>
        <v>Hobyo</v>
      </c>
      <c r="AZ538" s="55" t="str">
        <f t="shared" si="303"/>
        <v>N/A</v>
      </c>
      <c r="BA538" s="32">
        <f t="shared" si="304"/>
        <v>44043</v>
      </c>
      <c r="BB538" s="32">
        <f t="shared" si="305"/>
        <v>44074</v>
      </c>
      <c r="BC538" s="31">
        <f t="shared" si="306"/>
        <v>2020</v>
      </c>
      <c r="BD538" s="33">
        <f t="shared" si="257"/>
        <v>44104</v>
      </c>
      <c r="BE538" s="30">
        <f t="shared" si="307"/>
        <v>6000</v>
      </c>
      <c r="BF538" s="30">
        <f t="shared" si="308"/>
        <v>1000</v>
      </c>
      <c r="BG538" s="30">
        <f t="shared" si="309"/>
        <v>1290</v>
      </c>
      <c r="BH538" s="30">
        <f t="shared" si="310"/>
        <v>1128</v>
      </c>
      <c r="BI538" s="30">
        <f t="shared" si="311"/>
        <v>1911</v>
      </c>
      <c r="BJ538" s="30">
        <f t="shared" si="312"/>
        <v>1911</v>
      </c>
      <c r="BK538" s="30">
        <v>2200000</v>
      </c>
      <c r="BL538" s="30">
        <v>1400000</v>
      </c>
      <c r="BM538" s="30" t="str">
        <f t="shared" si="313"/>
        <v>No</v>
      </c>
      <c r="BN538" s="30" t="str">
        <f t="shared" si="314"/>
        <v>Yes</v>
      </c>
      <c r="BO538" s="30">
        <v>2020</v>
      </c>
      <c r="BP538" s="30">
        <v>535</v>
      </c>
      <c r="BQ538" s="30" t="str">
        <f>VLOOKUP(AQ538,Table3[#All],2,FALSE)</f>
        <v>NFI</v>
      </c>
    </row>
    <row r="539" spans="1:69" ht="28.5" customHeight="1" x14ac:dyDescent="0.25">
      <c r="A539" s="69" t="s">
        <v>168</v>
      </c>
      <c r="B539" s="69" t="s">
        <v>204</v>
      </c>
      <c r="C539" s="69" t="s">
        <v>338</v>
      </c>
      <c r="D539" s="69" t="s">
        <v>183</v>
      </c>
      <c r="E539" s="69" t="s">
        <v>1040</v>
      </c>
      <c r="F539" s="69" t="s">
        <v>207</v>
      </c>
      <c r="G539" s="69" t="s">
        <v>941</v>
      </c>
      <c r="H539" s="69" t="s">
        <v>202</v>
      </c>
      <c r="I539" s="69" t="s">
        <v>202</v>
      </c>
      <c r="J539" s="69">
        <v>131</v>
      </c>
      <c r="K539" s="69" t="s">
        <v>172</v>
      </c>
      <c r="L539" s="69" t="s">
        <v>942</v>
      </c>
      <c r="M539" s="69" t="s">
        <v>82</v>
      </c>
      <c r="N539" s="69" t="s">
        <v>83</v>
      </c>
      <c r="O539" s="69" t="s">
        <v>1</v>
      </c>
      <c r="P539" s="69"/>
      <c r="Q539" s="69" t="s">
        <v>176</v>
      </c>
      <c r="R539" s="69" t="s">
        <v>166</v>
      </c>
      <c r="S539" s="69" t="s">
        <v>203</v>
      </c>
      <c r="T539" s="32">
        <v>44061</v>
      </c>
      <c r="U539" s="21">
        <v>44063</v>
      </c>
      <c r="V539" s="69">
        <v>3.1171799999999998</v>
      </c>
      <c r="W539" s="69">
        <v>43.646900000000002</v>
      </c>
      <c r="X539" s="69" t="s">
        <v>186</v>
      </c>
      <c r="Y539" s="1">
        <v>2988</v>
      </c>
      <c r="Z539" s="69">
        <v>2988</v>
      </c>
      <c r="AA539" s="69">
        <v>498</v>
      </c>
      <c r="AB539" s="69">
        <v>444</v>
      </c>
      <c r="AC539" s="69">
        <v>484</v>
      </c>
      <c r="AD539" s="69">
        <v>986</v>
      </c>
      <c r="AE539" s="69">
        <v>1074</v>
      </c>
      <c r="AF539" s="69" t="s">
        <v>191</v>
      </c>
      <c r="AG539" s="26" t="s">
        <v>969</v>
      </c>
      <c r="AH539" s="26" t="s">
        <v>201</v>
      </c>
      <c r="AI539" s="26" t="s">
        <v>202</v>
      </c>
      <c r="AJ539" s="16" t="s">
        <v>310</v>
      </c>
      <c r="AK539" s="16" t="s">
        <v>310</v>
      </c>
      <c r="AL539" s="16" t="s">
        <v>970</v>
      </c>
      <c r="AM539" s="16" t="s">
        <v>971</v>
      </c>
      <c r="AN539" s="69" t="s">
        <v>972</v>
      </c>
      <c r="AO539" s="26" t="str">
        <f t="shared" si="296"/>
        <v>UNHCR</v>
      </c>
      <c r="AP539" s="26" t="str">
        <f t="shared" si="297"/>
        <v>AVORD</v>
      </c>
      <c r="AQ539" s="26" t="str">
        <f t="shared" si="298"/>
        <v>EMERGENCY SHELTER</v>
      </c>
      <c r="AR539" s="26" t="str">
        <f t="shared" si="299"/>
        <v>Unknown</v>
      </c>
      <c r="AS539" s="55" t="str">
        <f>_xlfn.IFNA(VLOOKUP(TRIM(AF539),Lookups!$R$1:$S$14,2,0),"N/A")</f>
        <v>Flood</v>
      </c>
      <c r="AT539" s="29" t="str">
        <f t="shared" si="300"/>
        <v>Completed</v>
      </c>
      <c r="AU539" s="70" t="str">
        <f>IF(TRIM(X539)="", "N/A",VLOOKUP(TRIM(X539),Lookups!$V$1:$W$8,2,0))</f>
        <v>NIDP</v>
      </c>
      <c r="AV539" s="26" t="str">
        <f t="shared" si="301"/>
        <v>Urban</v>
      </c>
      <c r="AW539" s="26" t="str">
        <f t="shared" si="302"/>
        <v>Cash + In-</v>
      </c>
      <c r="AX539" s="55" t="str">
        <f>IF(TRIM(M539)="","N/A",VLOOKUP(TRIM(M539),Table2[#All],2,0))</f>
        <v>Bay</v>
      </c>
      <c r="AY539" s="55" t="str">
        <f>IF(TRIM(N539)="","N/A",VLOOKUP(TRIM(N539),Table4[#All],2,0))</f>
        <v>Baidoa</v>
      </c>
      <c r="AZ539" s="55" t="str">
        <f t="shared" si="303"/>
        <v>N/A</v>
      </c>
      <c r="BA539" s="32">
        <f t="shared" si="304"/>
        <v>44074</v>
      </c>
      <c r="BB539" s="32">
        <f t="shared" si="305"/>
        <v>44074</v>
      </c>
      <c r="BC539" s="31">
        <f t="shared" si="306"/>
        <v>2020</v>
      </c>
      <c r="BD539" s="33">
        <f t="shared" si="257"/>
        <v>44104</v>
      </c>
      <c r="BE539" s="30">
        <f t="shared" si="307"/>
        <v>2988</v>
      </c>
      <c r="BF539" s="30">
        <f t="shared" si="308"/>
        <v>498</v>
      </c>
      <c r="BG539" s="30">
        <f t="shared" si="309"/>
        <v>484</v>
      </c>
      <c r="BH539" s="30">
        <f t="shared" si="310"/>
        <v>444</v>
      </c>
      <c r="BI539" s="30">
        <f t="shared" si="311"/>
        <v>1074</v>
      </c>
      <c r="BJ539" s="30">
        <f t="shared" si="312"/>
        <v>1074</v>
      </c>
      <c r="BK539" s="30">
        <v>2200000</v>
      </c>
      <c r="BL539" s="30">
        <v>1400000</v>
      </c>
      <c r="BM539" s="30" t="str">
        <f t="shared" si="313"/>
        <v>No</v>
      </c>
      <c r="BN539" s="30" t="str">
        <f t="shared" si="314"/>
        <v>Yes</v>
      </c>
      <c r="BO539" s="30">
        <v>2020</v>
      </c>
      <c r="BP539" s="30">
        <v>536</v>
      </c>
      <c r="BQ539" s="30" t="str">
        <f>VLOOKUP(AQ539,Table3[#All],2,FALSE)</f>
        <v>SHELTER</v>
      </c>
    </row>
    <row r="540" spans="1:69" ht="28.5" customHeight="1" x14ac:dyDescent="0.25">
      <c r="A540" s="69" t="s">
        <v>168</v>
      </c>
      <c r="B540" s="69" t="s">
        <v>204</v>
      </c>
      <c r="C540" s="69" t="s">
        <v>943</v>
      </c>
      <c r="D540" s="69" t="s">
        <v>199</v>
      </c>
      <c r="E540" s="69" t="s">
        <v>944</v>
      </c>
      <c r="F540" s="69" t="s">
        <v>207</v>
      </c>
      <c r="G540" s="69" t="s">
        <v>174</v>
      </c>
      <c r="H540" s="69" t="s">
        <v>979</v>
      </c>
      <c r="I540" s="69" t="s">
        <v>979</v>
      </c>
      <c r="J540" s="69"/>
      <c r="K540" s="69" t="s">
        <v>979</v>
      </c>
      <c r="L540" s="69" t="s">
        <v>979</v>
      </c>
      <c r="M540" s="69" t="s">
        <v>84</v>
      </c>
      <c r="N540" s="69" t="s">
        <v>74</v>
      </c>
      <c r="O540" s="69" t="s">
        <v>425</v>
      </c>
      <c r="P540" s="69"/>
      <c r="Q540" s="69" t="s">
        <v>177</v>
      </c>
      <c r="R540" s="69" t="s">
        <v>166</v>
      </c>
      <c r="S540" s="69" t="s">
        <v>945</v>
      </c>
      <c r="T540" s="32">
        <v>43836</v>
      </c>
      <c r="U540" s="21">
        <v>44074</v>
      </c>
      <c r="V540" s="69">
        <v>2.6194500000000001</v>
      </c>
      <c r="W540" s="69">
        <v>44.893569999999997</v>
      </c>
      <c r="X540" s="69" t="s">
        <v>186</v>
      </c>
      <c r="Y540" s="1">
        <v>3543</v>
      </c>
      <c r="Z540" s="69">
        <v>3543</v>
      </c>
      <c r="AA540" s="69">
        <v>500</v>
      </c>
      <c r="AB540" s="69">
        <v>542</v>
      </c>
      <c r="AC540" s="69">
        <v>653</v>
      </c>
      <c r="AD540" s="69">
        <v>1065</v>
      </c>
      <c r="AE540" s="69">
        <v>1284</v>
      </c>
      <c r="AF540" s="69" t="s">
        <v>191</v>
      </c>
      <c r="AG540" s="26" t="s">
        <v>969</v>
      </c>
      <c r="AH540" s="26" t="s">
        <v>201</v>
      </c>
      <c r="AI540" s="26" t="s">
        <v>202</v>
      </c>
      <c r="AJ540" s="16" t="s">
        <v>310</v>
      </c>
      <c r="AK540" s="16" t="s">
        <v>310</v>
      </c>
      <c r="AL540" s="16" t="s">
        <v>973</v>
      </c>
      <c r="AM540" s="16" t="s">
        <v>974</v>
      </c>
      <c r="AN540" s="69" t="s">
        <v>972</v>
      </c>
      <c r="AO540" s="26" t="str">
        <f t="shared" si="296"/>
        <v>UNHCR</v>
      </c>
      <c r="AP540" s="26" t="str">
        <f t="shared" si="297"/>
        <v>SWSCRI</v>
      </c>
      <c r="AQ540" s="26" t="str">
        <f t="shared" si="298"/>
        <v>NFI KITS</v>
      </c>
      <c r="AR540" s="26" t="str">
        <f t="shared" si="299"/>
        <v>Unknown</v>
      </c>
      <c r="AS540" s="55" t="str">
        <f>_xlfn.IFNA(VLOOKUP(TRIM(AF540),Lookups!$R$1:$S$14,2,0),"N/A")</f>
        <v>Flood</v>
      </c>
      <c r="AT540" s="29" t="str">
        <f t="shared" si="300"/>
        <v>Completed</v>
      </c>
      <c r="AU540" s="70" t="str">
        <f>IF(TRIM(X540)="", "N/A",VLOOKUP(TRIM(X540),Lookups!$V$1:$W$8,2,0))</f>
        <v>NIDP</v>
      </c>
      <c r="AV540" s="26" t="str">
        <f t="shared" si="301"/>
        <v>Mixed</v>
      </c>
      <c r="AW540" s="26" t="str">
        <f t="shared" si="302"/>
        <v>In-Kind</v>
      </c>
      <c r="AX540" s="55" t="str">
        <f>IF(TRIM(M540)="","N/A",VLOOKUP(TRIM(M540),Table2[#All],2,0))</f>
        <v>Lower Shabelle</v>
      </c>
      <c r="AY540" s="55" t="str">
        <f>IF(TRIM(N540)="","N/A",VLOOKUP(TRIM(N540),Table4[#All],2,0))</f>
        <v>Wanla Weyn</v>
      </c>
      <c r="AZ540" s="55" t="str">
        <f t="shared" si="303"/>
        <v>N/A</v>
      </c>
      <c r="BA540" s="32">
        <f t="shared" si="304"/>
        <v>43861</v>
      </c>
      <c r="BB540" s="32">
        <f t="shared" si="305"/>
        <v>44074</v>
      </c>
      <c r="BC540" s="31">
        <f t="shared" si="306"/>
        <v>2020</v>
      </c>
      <c r="BD540" s="33">
        <f t="shared" si="257"/>
        <v>44104</v>
      </c>
      <c r="BE540" s="30">
        <f t="shared" si="307"/>
        <v>3543</v>
      </c>
      <c r="BF540" s="30">
        <f t="shared" si="308"/>
        <v>500</v>
      </c>
      <c r="BG540" s="30">
        <f t="shared" si="309"/>
        <v>653</v>
      </c>
      <c r="BH540" s="30">
        <f t="shared" si="310"/>
        <v>542</v>
      </c>
      <c r="BI540" s="30">
        <f t="shared" si="311"/>
        <v>1284</v>
      </c>
      <c r="BJ540" s="30">
        <f t="shared" si="312"/>
        <v>1284</v>
      </c>
      <c r="BK540" s="30">
        <v>2200000</v>
      </c>
      <c r="BL540" s="30">
        <v>1400000</v>
      </c>
      <c r="BM540" s="30" t="str">
        <f t="shared" si="313"/>
        <v>No</v>
      </c>
      <c r="BN540" s="30" t="str">
        <f t="shared" si="314"/>
        <v>Yes</v>
      </c>
      <c r="BO540" s="30">
        <v>2020</v>
      </c>
      <c r="BP540" s="30">
        <v>537</v>
      </c>
      <c r="BQ540" s="30" t="str">
        <f>VLOOKUP(AQ540,Table3[#All],2,FALSE)</f>
        <v>NFI</v>
      </c>
    </row>
    <row r="541" spans="1:69" ht="28.5" customHeight="1" x14ac:dyDescent="0.25">
      <c r="A541" s="69" t="s">
        <v>168</v>
      </c>
      <c r="B541" s="69" t="s">
        <v>204</v>
      </c>
      <c r="C541" s="69" t="s">
        <v>943</v>
      </c>
      <c r="D541" s="69" t="s">
        <v>199</v>
      </c>
      <c r="E541" s="69" t="s">
        <v>946</v>
      </c>
      <c r="F541" s="69" t="s">
        <v>207</v>
      </c>
      <c r="G541" s="69" t="s">
        <v>174</v>
      </c>
      <c r="H541" s="69" t="s">
        <v>979</v>
      </c>
      <c r="I541" s="69" t="s">
        <v>979</v>
      </c>
      <c r="J541" s="69"/>
      <c r="K541" s="69" t="s">
        <v>979</v>
      </c>
      <c r="L541" s="69" t="s">
        <v>979</v>
      </c>
      <c r="M541" s="69" t="s">
        <v>82</v>
      </c>
      <c r="N541" s="69" t="s">
        <v>49</v>
      </c>
      <c r="O541" s="69" t="s">
        <v>947</v>
      </c>
      <c r="P541" s="69"/>
      <c r="Q541" s="69" t="s">
        <v>177</v>
      </c>
      <c r="R541" s="69" t="s">
        <v>166</v>
      </c>
      <c r="S541" s="69" t="s">
        <v>945</v>
      </c>
      <c r="T541" s="32">
        <v>43836</v>
      </c>
      <c r="U541" s="21">
        <v>44074</v>
      </c>
      <c r="V541" s="69">
        <v>2.4073500000000001</v>
      </c>
      <c r="W541" s="69">
        <v>42.976551000000001</v>
      </c>
      <c r="X541" s="69" t="s">
        <v>186</v>
      </c>
      <c r="Y541" s="1">
        <v>3216</v>
      </c>
      <c r="Z541" s="69">
        <v>3216</v>
      </c>
      <c r="AA541" s="69">
        <v>500</v>
      </c>
      <c r="AB541" s="69">
        <v>427</v>
      </c>
      <c r="AC541" s="69">
        <v>542</v>
      </c>
      <c r="AD541" s="69">
        <v>990</v>
      </c>
      <c r="AE541" s="69">
        <v>1256</v>
      </c>
      <c r="AF541" s="69" t="s">
        <v>193</v>
      </c>
      <c r="AG541" s="26" t="s">
        <v>969</v>
      </c>
      <c r="AH541" s="26" t="s">
        <v>201</v>
      </c>
      <c r="AI541" s="26" t="s">
        <v>202</v>
      </c>
      <c r="AJ541" s="16" t="s">
        <v>310</v>
      </c>
      <c r="AK541" s="16" t="s">
        <v>310</v>
      </c>
      <c r="AL541" s="16" t="s">
        <v>975</v>
      </c>
      <c r="AM541" s="16" t="s">
        <v>974</v>
      </c>
      <c r="AN541" s="69" t="s">
        <v>972</v>
      </c>
      <c r="AO541" s="26" t="str">
        <f t="shared" si="296"/>
        <v>UNHCR</v>
      </c>
      <c r="AP541" s="26" t="str">
        <f t="shared" si="297"/>
        <v>SWSCRI</v>
      </c>
      <c r="AQ541" s="26" t="str">
        <f t="shared" si="298"/>
        <v>NFI KITS</v>
      </c>
      <c r="AR541" s="26" t="str">
        <f t="shared" si="299"/>
        <v>Unknown</v>
      </c>
      <c r="AS541" s="55" t="str">
        <f>_xlfn.IFNA(VLOOKUP(TRIM(AF541),Lookups!$R$1:$S$14,2,0),"N/A")</f>
        <v>Protracted</v>
      </c>
      <c r="AT541" s="29" t="str">
        <f t="shared" si="300"/>
        <v>Completed</v>
      </c>
      <c r="AU541" s="70" t="str">
        <f>IF(TRIM(X541)="", "N/A",VLOOKUP(TRIM(X541),Lookups!$V$1:$W$8,2,0))</f>
        <v>NIDP</v>
      </c>
      <c r="AV541" s="26" t="str">
        <f t="shared" si="301"/>
        <v>Mixed</v>
      </c>
      <c r="AW541" s="26" t="str">
        <f t="shared" si="302"/>
        <v>In-Kind</v>
      </c>
      <c r="AX541" s="55" t="str">
        <f>IF(TRIM(M541)="","N/A",VLOOKUP(TRIM(M541),Table2[#All],2,0))</f>
        <v>Bay</v>
      </c>
      <c r="AY541" s="55" t="str">
        <f>IF(TRIM(N541)="","N/A",VLOOKUP(TRIM(N541),Table4[#All],2,0))</f>
        <v>Diinsoor</v>
      </c>
      <c r="AZ541" s="55" t="str">
        <f t="shared" si="303"/>
        <v>N/A</v>
      </c>
      <c r="BA541" s="32">
        <f t="shared" si="304"/>
        <v>43861</v>
      </c>
      <c r="BB541" s="32">
        <f t="shared" si="305"/>
        <v>44074</v>
      </c>
      <c r="BC541" s="31">
        <f t="shared" si="306"/>
        <v>2020</v>
      </c>
      <c r="BD541" s="33">
        <f t="shared" si="257"/>
        <v>44104</v>
      </c>
      <c r="BE541" s="30">
        <f t="shared" si="307"/>
        <v>3216</v>
      </c>
      <c r="BF541" s="30">
        <f t="shared" si="308"/>
        <v>500</v>
      </c>
      <c r="BG541" s="30">
        <f t="shared" si="309"/>
        <v>542</v>
      </c>
      <c r="BH541" s="30">
        <f t="shared" si="310"/>
        <v>427</v>
      </c>
      <c r="BI541" s="30">
        <f t="shared" si="311"/>
        <v>1256</v>
      </c>
      <c r="BJ541" s="30">
        <f t="shared" si="312"/>
        <v>1256</v>
      </c>
      <c r="BK541" s="30">
        <v>2200000</v>
      </c>
      <c r="BL541" s="30">
        <v>1400000</v>
      </c>
      <c r="BM541" s="30" t="str">
        <f t="shared" si="313"/>
        <v>No</v>
      </c>
      <c r="BN541" s="30" t="str">
        <f t="shared" si="314"/>
        <v>Yes</v>
      </c>
      <c r="BO541" s="30">
        <v>2020</v>
      </c>
      <c r="BP541" s="30">
        <v>538</v>
      </c>
      <c r="BQ541" s="30" t="str">
        <f>VLOOKUP(AQ541,Table3[#All],2,FALSE)</f>
        <v>NFI</v>
      </c>
    </row>
    <row r="542" spans="1:69" ht="28.5" customHeight="1" x14ac:dyDescent="0.25">
      <c r="A542" s="69" t="s">
        <v>168</v>
      </c>
      <c r="B542" s="69" t="s">
        <v>204</v>
      </c>
      <c r="C542" s="69" t="s">
        <v>338</v>
      </c>
      <c r="D542" s="69" t="s">
        <v>183</v>
      </c>
      <c r="E542" s="69" t="s">
        <v>1040</v>
      </c>
      <c r="F542" s="69" t="s">
        <v>207</v>
      </c>
      <c r="G542" s="69" t="s">
        <v>173</v>
      </c>
      <c r="H542" s="69" t="s">
        <v>202</v>
      </c>
      <c r="I542" s="69" t="s">
        <v>202</v>
      </c>
      <c r="J542" s="69">
        <v>131</v>
      </c>
      <c r="K542" s="69" t="s">
        <v>172</v>
      </c>
      <c r="L542" s="69" t="s">
        <v>942</v>
      </c>
      <c r="M542" s="69" t="s">
        <v>88</v>
      </c>
      <c r="N542" s="69" t="s">
        <v>66</v>
      </c>
      <c r="O542" s="69" t="s">
        <v>61</v>
      </c>
      <c r="P542" s="69"/>
      <c r="Q542" s="69" t="s">
        <v>176</v>
      </c>
      <c r="R542" s="69" t="s">
        <v>166</v>
      </c>
      <c r="S542" s="69" t="s">
        <v>1041</v>
      </c>
      <c r="T542" s="32">
        <v>44089</v>
      </c>
      <c r="U542" s="21">
        <v>44095</v>
      </c>
      <c r="V542" s="69">
        <v>4.7359840000000002</v>
      </c>
      <c r="W542" s="69">
        <v>45.204267999999999</v>
      </c>
      <c r="X542" s="69" t="s">
        <v>187</v>
      </c>
      <c r="Y542" s="1">
        <v>12000</v>
      </c>
      <c r="Z542" s="69">
        <v>12000</v>
      </c>
      <c r="AA542" s="69">
        <v>2000</v>
      </c>
      <c r="AB542" s="69">
        <v>1792</v>
      </c>
      <c r="AC542" s="69">
        <v>1801</v>
      </c>
      <c r="AD542" s="69">
        <v>4193</v>
      </c>
      <c r="AE542" s="69">
        <v>4214</v>
      </c>
      <c r="AF542" s="69" t="s">
        <v>979</v>
      </c>
      <c r="AG542" s="26" t="s">
        <v>979</v>
      </c>
      <c r="AJ542" s="16" t="s">
        <v>979</v>
      </c>
      <c r="AK542" s="16" t="s">
        <v>979</v>
      </c>
      <c r="AL542" s="16" t="s">
        <v>979</v>
      </c>
      <c r="AM542" s="16" t="s">
        <v>979</v>
      </c>
      <c r="AN542" s="69" t="s">
        <v>979</v>
      </c>
      <c r="AO542" s="26" t="str">
        <f t="shared" si="296"/>
        <v>UNHCR</v>
      </c>
      <c r="AP542" s="26" t="str">
        <f t="shared" si="297"/>
        <v>AVORD</v>
      </c>
      <c r="AQ542" s="26" t="str">
        <f t="shared" si="298"/>
        <v>EMERGENCY SHELTER</v>
      </c>
      <c r="AR542" s="26" t="str">
        <f t="shared" si="299"/>
        <v>Unknown</v>
      </c>
      <c r="AS542" s="55" t="str">
        <f>_xlfn.IFNA(VLOOKUP(TRIM(AF542),Lookups!$R$1:$S$14,2,0),"N/A")</f>
        <v>N/A</v>
      </c>
      <c r="AT542" s="29" t="str">
        <f t="shared" si="300"/>
        <v>Completed</v>
      </c>
      <c r="AU542" s="70" t="str">
        <f>IF(TRIM(X542)="", "N/A",VLOOKUP(TRIM(X542),Lookups!$V$1:$W$8,2,0))</f>
        <v>PIDP</v>
      </c>
      <c r="AV542" s="26" t="str">
        <f t="shared" si="301"/>
        <v>Urban</v>
      </c>
      <c r="AW542" s="26" t="str">
        <f t="shared" si="302"/>
        <v>Cash</v>
      </c>
      <c r="AX542" s="55" t="str">
        <f>IF(TRIM(M542)="","N/A",VLOOKUP(TRIM(M542),Table2[#All],2,0))</f>
        <v>Hiraan</v>
      </c>
      <c r="AY542" s="55" t="str">
        <f>IF(TRIM(N542)="","N/A",VLOOKUP(TRIM(N542),Table4[#All],2,0))</f>
        <v>Belet Weyne</v>
      </c>
      <c r="AZ542" s="55" t="str">
        <f t="shared" si="303"/>
        <v>N/A</v>
      </c>
      <c r="BA542" s="32">
        <f t="shared" si="304"/>
        <v>44104</v>
      </c>
      <c r="BB542" s="32">
        <f t="shared" si="305"/>
        <v>44104</v>
      </c>
      <c r="BC542" s="31">
        <f t="shared" si="306"/>
        <v>2020</v>
      </c>
      <c r="BD542" s="33">
        <f t="shared" si="257"/>
        <v>44104</v>
      </c>
      <c r="BE542" s="30">
        <f t="shared" si="307"/>
        <v>12000</v>
      </c>
      <c r="BF542" s="30">
        <f t="shared" si="308"/>
        <v>2000</v>
      </c>
      <c r="BG542" s="30">
        <f t="shared" si="309"/>
        <v>1801</v>
      </c>
      <c r="BH542" s="30">
        <f t="shared" si="310"/>
        <v>1792</v>
      </c>
      <c r="BI542" s="30">
        <f t="shared" si="311"/>
        <v>4214</v>
      </c>
      <c r="BJ542" s="30">
        <f t="shared" si="312"/>
        <v>4214</v>
      </c>
      <c r="BK542" s="30">
        <v>2200000</v>
      </c>
      <c r="BL542" s="30">
        <v>1400000</v>
      </c>
      <c r="BM542" s="30" t="str">
        <f t="shared" si="313"/>
        <v>Unk</v>
      </c>
      <c r="BN542" s="30" t="str">
        <f t="shared" si="314"/>
        <v>Unk</v>
      </c>
      <c r="BO542" s="30">
        <v>2020</v>
      </c>
      <c r="BP542" s="30">
        <v>539</v>
      </c>
      <c r="BQ542" s="30" t="str">
        <f>VLOOKUP(AQ542,Table3[#All],2,FALSE)</f>
        <v>SHELTER</v>
      </c>
    </row>
    <row r="543" spans="1:69" ht="28.5" customHeight="1" x14ac:dyDescent="0.25">
      <c r="A543" s="69" t="s">
        <v>168</v>
      </c>
      <c r="B543" s="69" t="s">
        <v>204</v>
      </c>
      <c r="C543" s="69" t="s">
        <v>335</v>
      </c>
      <c r="D543" s="69" t="s">
        <v>199</v>
      </c>
      <c r="E543" s="69" t="s">
        <v>946</v>
      </c>
      <c r="F543" s="69" t="s">
        <v>207</v>
      </c>
      <c r="G543" s="69" t="s">
        <v>210</v>
      </c>
      <c r="H543" s="69" t="s">
        <v>979</v>
      </c>
      <c r="I543" s="69" t="s">
        <v>979</v>
      </c>
      <c r="J543" s="69"/>
      <c r="K543" s="69" t="s">
        <v>979</v>
      </c>
      <c r="L543" s="69" t="s">
        <v>979</v>
      </c>
      <c r="M543" s="69" t="s">
        <v>84</v>
      </c>
      <c r="N543" s="69" t="s">
        <v>85</v>
      </c>
      <c r="O543" s="69" t="s">
        <v>695</v>
      </c>
      <c r="P543" s="69"/>
      <c r="Q543" s="69" t="s">
        <v>114</v>
      </c>
      <c r="R543" s="69" t="s">
        <v>166</v>
      </c>
      <c r="S543" s="69" t="s">
        <v>203</v>
      </c>
      <c r="T543" s="32">
        <v>44097</v>
      </c>
      <c r="U543" s="21">
        <v>44098</v>
      </c>
      <c r="V543" s="69">
        <v>2.1415799999999998</v>
      </c>
      <c r="W543" s="69">
        <v>45.118698000000002</v>
      </c>
      <c r="X543" s="69" t="s">
        <v>186</v>
      </c>
      <c r="Y543" s="1">
        <v>6000</v>
      </c>
      <c r="Z543" s="69">
        <v>6000</v>
      </c>
      <c r="AA543" s="69">
        <v>1000</v>
      </c>
      <c r="AB543" s="69">
        <v>904</v>
      </c>
      <c r="AC543" s="69">
        <v>1096</v>
      </c>
      <c r="AD543" s="69">
        <v>1808</v>
      </c>
      <c r="AE543" s="69">
        <v>2193</v>
      </c>
      <c r="AF543" s="69" t="s">
        <v>979</v>
      </c>
      <c r="AG543" s="26" t="s">
        <v>979</v>
      </c>
      <c r="AJ543" s="16" t="s">
        <v>979</v>
      </c>
      <c r="AK543" s="16" t="s">
        <v>979</v>
      </c>
      <c r="AL543" s="16" t="s">
        <v>979</v>
      </c>
      <c r="AM543" s="16" t="s">
        <v>979</v>
      </c>
      <c r="AN543" s="69" t="s">
        <v>979</v>
      </c>
      <c r="AO543" s="26" t="str">
        <f t="shared" si="296"/>
        <v>UNHCR</v>
      </c>
      <c r="AP543" s="26" t="str">
        <f t="shared" si="297"/>
        <v>SSWC</v>
      </c>
      <c r="AQ543" s="26" t="str">
        <f t="shared" si="298"/>
        <v>NFI KITS</v>
      </c>
      <c r="AR543" s="26" t="str">
        <f t="shared" si="299"/>
        <v>Unknown</v>
      </c>
      <c r="AS543" s="55" t="str">
        <f>_xlfn.IFNA(VLOOKUP(TRIM(AF543),Lookups!$R$1:$S$14,2,0),"N/A")</f>
        <v>N/A</v>
      </c>
      <c r="AT543" s="29" t="str">
        <f t="shared" si="300"/>
        <v>Completed</v>
      </c>
      <c r="AU543" s="70" t="str">
        <f>IF(TRIM(X543)="", "N/A",VLOOKUP(TRIM(X543),Lookups!$V$1:$W$8,2,0))</f>
        <v>NIDP</v>
      </c>
      <c r="AV543" s="26" t="str">
        <f t="shared" si="301"/>
        <v>Rural</v>
      </c>
      <c r="AW543" s="26" t="str">
        <f t="shared" si="302"/>
        <v>In-Kind</v>
      </c>
      <c r="AX543" s="55" t="str">
        <f>IF(TRIM(M543)="","N/A",VLOOKUP(TRIM(M543),Table2[#All],2,0))</f>
        <v>Lower Shabelle</v>
      </c>
      <c r="AY543" s="55" t="str">
        <f>IF(TRIM(N543)="","N/A",VLOOKUP(TRIM(N543),Table4[#All],2,0))</f>
        <v>Afgooye</v>
      </c>
      <c r="AZ543" s="55" t="str">
        <f t="shared" si="303"/>
        <v>N/A</v>
      </c>
      <c r="BA543" s="32">
        <f t="shared" si="304"/>
        <v>44104</v>
      </c>
      <c r="BB543" s="32">
        <f t="shared" si="305"/>
        <v>44104</v>
      </c>
      <c r="BC543" s="31">
        <f t="shared" si="306"/>
        <v>2020</v>
      </c>
      <c r="BD543" s="33">
        <f t="shared" si="257"/>
        <v>44104</v>
      </c>
      <c r="BE543" s="30">
        <f t="shared" si="307"/>
        <v>6000</v>
      </c>
      <c r="BF543" s="30">
        <f t="shared" si="308"/>
        <v>1000</v>
      </c>
      <c r="BG543" s="30">
        <f t="shared" si="309"/>
        <v>1096</v>
      </c>
      <c r="BH543" s="30">
        <f t="shared" si="310"/>
        <v>904</v>
      </c>
      <c r="BI543" s="30">
        <f t="shared" si="311"/>
        <v>2193</v>
      </c>
      <c r="BJ543" s="30">
        <f t="shared" si="312"/>
        <v>2193</v>
      </c>
      <c r="BK543" s="30">
        <v>2200000</v>
      </c>
      <c r="BL543" s="30">
        <v>1400000</v>
      </c>
      <c r="BM543" s="30" t="str">
        <f t="shared" si="313"/>
        <v>Unk</v>
      </c>
      <c r="BN543" s="30" t="str">
        <f t="shared" si="314"/>
        <v>Unk</v>
      </c>
      <c r="BO543" s="30">
        <v>2020</v>
      </c>
      <c r="BP543" s="30">
        <v>540</v>
      </c>
      <c r="BQ543" s="30" t="str">
        <f>VLOOKUP(AQ543,Table3[#All],2,FALSE)</f>
        <v>NFI</v>
      </c>
    </row>
    <row r="544" spans="1:69" ht="28.5" customHeight="1" x14ac:dyDescent="0.25">
      <c r="A544" s="69" t="s">
        <v>168</v>
      </c>
      <c r="B544" s="69" t="s">
        <v>217</v>
      </c>
      <c r="C544" s="69" t="s">
        <v>217</v>
      </c>
      <c r="D544" s="69" t="s">
        <v>183</v>
      </c>
      <c r="E544" s="69" t="s">
        <v>913</v>
      </c>
      <c r="F544" s="69" t="s">
        <v>295</v>
      </c>
      <c r="G544" s="69" t="s">
        <v>174</v>
      </c>
      <c r="H544" s="69" t="s">
        <v>979</v>
      </c>
      <c r="I544" s="69" t="s">
        <v>979</v>
      </c>
      <c r="J544" s="69"/>
      <c r="K544" s="69" t="s">
        <v>979</v>
      </c>
      <c r="L544" s="69" t="s">
        <v>979</v>
      </c>
      <c r="M544" s="69" t="s">
        <v>34</v>
      </c>
      <c r="N544" s="69" t="s">
        <v>136</v>
      </c>
      <c r="O544" s="69" t="s">
        <v>914</v>
      </c>
      <c r="P544" s="69"/>
      <c r="Q544" s="69" t="s">
        <v>114</v>
      </c>
      <c r="R544" s="69" t="s">
        <v>895</v>
      </c>
      <c r="S544" s="69" t="s">
        <v>674</v>
      </c>
      <c r="T544" s="32">
        <v>43952</v>
      </c>
      <c r="U544" s="21">
        <v>44316</v>
      </c>
      <c r="V544" s="69">
        <v>9.0096856699999996</v>
      </c>
      <c r="W544" s="69">
        <v>43.999017000000002</v>
      </c>
      <c r="X544" s="69" t="s">
        <v>186</v>
      </c>
      <c r="Y544" s="1">
        <v>600</v>
      </c>
      <c r="Z544" s="69">
        <v>600</v>
      </c>
      <c r="AA544" s="69">
        <v>100</v>
      </c>
      <c r="AB544" s="69">
        <v>120</v>
      </c>
      <c r="AC544" s="69">
        <v>130</v>
      </c>
      <c r="AD544" s="69">
        <v>168</v>
      </c>
      <c r="AE544" s="69">
        <v>182</v>
      </c>
      <c r="AF544" s="69" t="s">
        <v>192</v>
      </c>
      <c r="AG544" s="26" t="s">
        <v>965</v>
      </c>
      <c r="AH544" s="26" t="s">
        <v>201</v>
      </c>
      <c r="AI544" s="26" t="s">
        <v>202</v>
      </c>
      <c r="AJ544" s="16" t="s">
        <v>962</v>
      </c>
      <c r="AK544" s="16" t="s">
        <v>818</v>
      </c>
      <c r="AL544" s="16" t="s">
        <v>963</v>
      </c>
      <c r="AM544" s="16" t="s">
        <v>964</v>
      </c>
      <c r="AN544" s="69" t="s">
        <v>966</v>
      </c>
      <c r="AO544" s="26" t="str">
        <f t="shared" si="296"/>
        <v>ACTED</v>
      </c>
      <c r="AP544" s="26" t="str">
        <f t="shared" si="297"/>
        <v>ACTED</v>
      </c>
      <c r="AQ544" s="26" t="str">
        <f t="shared" si="298"/>
        <v>EMERGENCY SHELTER</v>
      </c>
      <c r="AR544" s="26" t="str">
        <f t="shared" si="299"/>
        <v>ECHO</v>
      </c>
      <c r="AS544" s="55" t="str">
        <f>_xlfn.IFNA(VLOOKUP(TRIM(AF544),Lookups!$R$1:$S$14,2,0),"N/A")</f>
        <v>Drought</v>
      </c>
      <c r="AT544" s="29" t="str">
        <f t="shared" si="300"/>
        <v>Ongoing</v>
      </c>
      <c r="AU544" s="70" t="str">
        <f>IF(TRIM(X544)="", "N/A",VLOOKUP(TRIM(X544),Lookups!$V$1:$W$8,2,0))</f>
        <v>NIDP</v>
      </c>
      <c r="AV544" s="26" t="str">
        <f t="shared" si="301"/>
        <v>Rural</v>
      </c>
      <c r="AW544" s="26" t="str">
        <f t="shared" si="302"/>
        <v>In-Kind</v>
      </c>
      <c r="AX544" s="55" t="str">
        <f>IF(TRIM(M544)="","N/A",VLOOKUP(TRIM(M544),Table2[#All],2,0))</f>
        <v>Woqooyi Galbeed</v>
      </c>
      <c r="AY544" s="55" t="str">
        <f>IF(TRIM(N544)="","N/A",VLOOKUP(TRIM(N544),Table4[#All],2,0))</f>
        <v>Hargeysa</v>
      </c>
      <c r="AZ544" s="55" t="str">
        <f t="shared" si="303"/>
        <v>N/A</v>
      </c>
      <c r="BA544" s="32">
        <f t="shared" si="304"/>
        <v>43982</v>
      </c>
      <c r="BB544" s="32">
        <f t="shared" si="305"/>
        <v>44316</v>
      </c>
      <c r="BC544" s="31">
        <f t="shared" si="306"/>
        <v>2021</v>
      </c>
      <c r="BD544" s="33">
        <f t="shared" si="257"/>
        <v>44104</v>
      </c>
      <c r="BE544" s="30">
        <f t="shared" si="307"/>
        <v>600</v>
      </c>
      <c r="BF544" s="30">
        <f t="shared" si="308"/>
        <v>100</v>
      </c>
      <c r="BG544" s="30">
        <f t="shared" si="309"/>
        <v>130</v>
      </c>
      <c r="BH544" s="30">
        <f t="shared" si="310"/>
        <v>120</v>
      </c>
      <c r="BI544" s="30">
        <f t="shared" si="311"/>
        <v>182</v>
      </c>
      <c r="BJ544" s="30">
        <f t="shared" si="312"/>
        <v>182</v>
      </c>
      <c r="BK544" s="30">
        <v>2200000</v>
      </c>
      <c r="BL544" s="30">
        <v>1400000</v>
      </c>
      <c r="BM544" s="30" t="str">
        <f t="shared" si="313"/>
        <v>No</v>
      </c>
      <c r="BN544" s="30" t="str">
        <f t="shared" si="314"/>
        <v>Yes</v>
      </c>
      <c r="BO544" s="30">
        <v>2020</v>
      </c>
      <c r="BP544" s="30">
        <v>541</v>
      </c>
      <c r="BQ544" s="30" t="str">
        <f>VLOOKUP(AQ544,Table3[#All],2,FALSE)</f>
        <v>SHELTER</v>
      </c>
    </row>
    <row r="545" spans="1:69" ht="28.5" customHeight="1" x14ac:dyDescent="0.25">
      <c r="A545" s="69" t="s">
        <v>168</v>
      </c>
      <c r="B545" s="69" t="s">
        <v>217</v>
      </c>
      <c r="C545" s="69" t="s">
        <v>217</v>
      </c>
      <c r="D545" s="69" t="s">
        <v>199</v>
      </c>
      <c r="E545" s="69" t="s">
        <v>915</v>
      </c>
      <c r="F545" s="69" t="s">
        <v>295</v>
      </c>
      <c r="G545" s="69" t="s">
        <v>174</v>
      </c>
      <c r="H545" s="69" t="s">
        <v>979</v>
      </c>
      <c r="I545" s="69" t="s">
        <v>979</v>
      </c>
      <c r="J545" s="69"/>
      <c r="K545" s="69" t="s">
        <v>979</v>
      </c>
      <c r="L545" s="69" t="s">
        <v>979</v>
      </c>
      <c r="M545" s="69" t="s">
        <v>34</v>
      </c>
      <c r="N545" s="69" t="s">
        <v>136</v>
      </c>
      <c r="O545" s="69" t="s">
        <v>914</v>
      </c>
      <c r="P545" s="69"/>
      <c r="Q545" s="69" t="s">
        <v>114</v>
      </c>
      <c r="R545" s="69" t="s">
        <v>895</v>
      </c>
      <c r="S545" s="69" t="s">
        <v>674</v>
      </c>
      <c r="T545" s="32">
        <v>43952</v>
      </c>
      <c r="U545" s="21">
        <v>44316</v>
      </c>
      <c r="V545" s="69">
        <v>9.0096856699999996</v>
      </c>
      <c r="W545" s="69">
        <v>43.999017000000002</v>
      </c>
      <c r="X545" s="69" t="s">
        <v>186</v>
      </c>
      <c r="Y545" s="1">
        <v>600</v>
      </c>
      <c r="Z545" s="69">
        <v>600</v>
      </c>
      <c r="AA545" s="69">
        <v>100</v>
      </c>
      <c r="AB545" s="69">
        <v>120</v>
      </c>
      <c r="AC545" s="69">
        <v>130</v>
      </c>
      <c r="AD545" s="69">
        <v>168</v>
      </c>
      <c r="AE545" s="69">
        <v>182</v>
      </c>
      <c r="AF545" s="69" t="s">
        <v>192</v>
      </c>
      <c r="AG545" s="26" t="s">
        <v>965</v>
      </c>
      <c r="AH545" s="26" t="s">
        <v>201</v>
      </c>
      <c r="AI545" s="26" t="s">
        <v>202</v>
      </c>
      <c r="AJ545" s="16" t="s">
        <v>962</v>
      </c>
      <c r="AK545" s="16" t="s">
        <v>818</v>
      </c>
      <c r="AL545" s="16" t="s">
        <v>963</v>
      </c>
      <c r="AM545" s="16" t="s">
        <v>964</v>
      </c>
      <c r="AN545" s="69" t="s">
        <v>966</v>
      </c>
      <c r="AO545" s="26" t="str">
        <f t="shared" si="296"/>
        <v>ACTED</v>
      </c>
      <c r="AP545" s="26" t="str">
        <f t="shared" si="297"/>
        <v>ACTED</v>
      </c>
      <c r="AQ545" s="26" t="str">
        <f t="shared" si="298"/>
        <v>NFI KITS</v>
      </c>
      <c r="AR545" s="26" t="str">
        <f t="shared" si="299"/>
        <v>ECHO</v>
      </c>
      <c r="AS545" s="55" t="str">
        <f>_xlfn.IFNA(VLOOKUP(TRIM(AF545),Lookups!$R$1:$S$14,2,0),"N/A")</f>
        <v>Drought</v>
      </c>
      <c r="AT545" s="29" t="str">
        <f t="shared" si="300"/>
        <v>Ongoing</v>
      </c>
      <c r="AU545" s="70" t="str">
        <f>IF(TRIM(X545)="", "N/A",VLOOKUP(TRIM(X545),Lookups!$V$1:$W$8,2,0))</f>
        <v>NIDP</v>
      </c>
      <c r="AV545" s="26" t="str">
        <f t="shared" si="301"/>
        <v>Rural</v>
      </c>
      <c r="AW545" s="26" t="str">
        <f t="shared" si="302"/>
        <v>In-Kind</v>
      </c>
      <c r="AX545" s="55" t="str">
        <f>IF(TRIM(M545)="","N/A",VLOOKUP(TRIM(M545),Table2[#All],2,0))</f>
        <v>Woqooyi Galbeed</v>
      </c>
      <c r="AY545" s="55" t="str">
        <f>IF(TRIM(N545)="","N/A",VLOOKUP(TRIM(N545),Table4[#All],2,0))</f>
        <v>Hargeysa</v>
      </c>
      <c r="AZ545" s="55" t="str">
        <f t="shared" si="303"/>
        <v>N/A</v>
      </c>
      <c r="BA545" s="32">
        <f t="shared" si="304"/>
        <v>43982</v>
      </c>
      <c r="BB545" s="32">
        <f t="shared" si="305"/>
        <v>44316</v>
      </c>
      <c r="BC545" s="31">
        <f t="shared" si="306"/>
        <v>2021</v>
      </c>
      <c r="BD545" s="33">
        <f t="shared" si="257"/>
        <v>44104</v>
      </c>
      <c r="BE545" s="30">
        <f t="shared" si="307"/>
        <v>600</v>
      </c>
      <c r="BF545" s="30">
        <f t="shared" si="308"/>
        <v>100</v>
      </c>
      <c r="BG545" s="30">
        <f t="shared" si="309"/>
        <v>130</v>
      </c>
      <c r="BH545" s="30">
        <f t="shared" si="310"/>
        <v>120</v>
      </c>
      <c r="BI545" s="30">
        <f t="shared" si="311"/>
        <v>182</v>
      </c>
      <c r="BJ545" s="30">
        <f t="shared" si="312"/>
        <v>182</v>
      </c>
      <c r="BK545" s="30">
        <v>2200000</v>
      </c>
      <c r="BL545" s="30">
        <v>1400000</v>
      </c>
      <c r="BM545" s="30" t="str">
        <f t="shared" si="313"/>
        <v>No</v>
      </c>
      <c r="BN545" s="30" t="str">
        <f t="shared" si="314"/>
        <v>Yes</v>
      </c>
      <c r="BO545" s="30">
        <v>2020</v>
      </c>
      <c r="BP545" s="30">
        <v>542</v>
      </c>
      <c r="BQ545" s="30" t="str">
        <f>VLOOKUP(AQ545,Table3[#All],2,FALSE)</f>
        <v>NFI</v>
      </c>
    </row>
    <row r="546" spans="1:69" ht="28.5" customHeight="1" x14ac:dyDescent="0.25">
      <c r="A546" s="69" t="s">
        <v>168</v>
      </c>
      <c r="B546" s="69" t="s">
        <v>217</v>
      </c>
      <c r="C546" s="69" t="s">
        <v>217</v>
      </c>
      <c r="D546" s="69" t="s">
        <v>183</v>
      </c>
      <c r="E546" s="69" t="s">
        <v>913</v>
      </c>
      <c r="F546" s="69" t="s">
        <v>295</v>
      </c>
      <c r="G546" s="69" t="s">
        <v>174</v>
      </c>
      <c r="H546" s="69" t="s">
        <v>979</v>
      </c>
      <c r="I546" s="69" t="s">
        <v>979</v>
      </c>
      <c r="J546" s="69"/>
      <c r="K546" s="69" t="s">
        <v>979</v>
      </c>
      <c r="L546" s="69" t="s">
        <v>979</v>
      </c>
      <c r="M546" s="69" t="s">
        <v>34</v>
      </c>
      <c r="N546" s="69" t="s">
        <v>136</v>
      </c>
      <c r="O546" s="69" t="s">
        <v>19</v>
      </c>
      <c r="P546" s="69"/>
      <c r="Q546" s="69" t="s">
        <v>114</v>
      </c>
      <c r="R546" s="69" t="s">
        <v>895</v>
      </c>
      <c r="S546" s="69" t="s">
        <v>674</v>
      </c>
      <c r="T546" s="32">
        <v>43952</v>
      </c>
      <c r="U546" s="21">
        <v>44316</v>
      </c>
      <c r="V546" s="69">
        <v>9.0181134600000004</v>
      </c>
      <c r="W546" s="69">
        <v>44.193393</v>
      </c>
      <c r="X546" s="69" t="s">
        <v>186</v>
      </c>
      <c r="Y546" s="1">
        <v>1800</v>
      </c>
      <c r="Z546" s="69">
        <v>1800</v>
      </c>
      <c r="AA546" s="69">
        <v>300</v>
      </c>
      <c r="AB546" s="69">
        <v>361</v>
      </c>
      <c r="AC546" s="69">
        <v>391</v>
      </c>
      <c r="AD546" s="69">
        <v>503</v>
      </c>
      <c r="AE546" s="69">
        <v>545</v>
      </c>
      <c r="AF546" s="69" t="s">
        <v>192</v>
      </c>
      <c r="AG546" s="26" t="s">
        <v>965</v>
      </c>
      <c r="AH546" s="26" t="s">
        <v>201</v>
      </c>
      <c r="AI546" s="26" t="s">
        <v>202</v>
      </c>
      <c r="AJ546" s="16" t="s">
        <v>962</v>
      </c>
      <c r="AK546" s="16" t="s">
        <v>818</v>
      </c>
      <c r="AL546" s="16" t="s">
        <v>963</v>
      </c>
      <c r="AM546" s="16" t="s">
        <v>964</v>
      </c>
      <c r="AN546" s="69" t="s">
        <v>966</v>
      </c>
      <c r="AO546" s="26" t="str">
        <f t="shared" si="296"/>
        <v>ACTED</v>
      </c>
      <c r="AP546" s="26" t="str">
        <f t="shared" si="297"/>
        <v>ACTED</v>
      </c>
      <c r="AQ546" s="26" t="str">
        <f t="shared" si="298"/>
        <v>EMERGENCY SHELTER</v>
      </c>
      <c r="AR546" s="26" t="str">
        <f t="shared" si="299"/>
        <v>ECHO</v>
      </c>
      <c r="AS546" s="55" t="str">
        <f>_xlfn.IFNA(VLOOKUP(TRIM(AF546),Lookups!$R$1:$S$14,2,0),"N/A")</f>
        <v>Drought</v>
      </c>
      <c r="AT546" s="29" t="str">
        <f t="shared" si="300"/>
        <v>Ongoing</v>
      </c>
      <c r="AU546" s="70" t="str">
        <f>IF(TRIM(X546)="", "N/A",VLOOKUP(TRIM(X546),Lookups!$V$1:$W$8,2,0))</f>
        <v>NIDP</v>
      </c>
      <c r="AV546" s="26" t="str">
        <f t="shared" si="301"/>
        <v>Rural</v>
      </c>
      <c r="AW546" s="26" t="str">
        <f t="shared" si="302"/>
        <v>In-Kind</v>
      </c>
      <c r="AX546" s="55" t="str">
        <f>IF(TRIM(M546)="","N/A",VLOOKUP(TRIM(M546),Table2[#All],2,0))</f>
        <v>Woqooyi Galbeed</v>
      </c>
      <c r="AY546" s="55" t="str">
        <f>IF(TRIM(N546)="","N/A",VLOOKUP(TRIM(N546),Table4[#All],2,0))</f>
        <v>Hargeysa</v>
      </c>
      <c r="AZ546" s="55" t="str">
        <f t="shared" si="303"/>
        <v>N/A</v>
      </c>
      <c r="BA546" s="32">
        <f t="shared" si="304"/>
        <v>43982</v>
      </c>
      <c r="BB546" s="32">
        <f t="shared" si="305"/>
        <v>44316</v>
      </c>
      <c r="BC546" s="31">
        <f t="shared" si="306"/>
        <v>2021</v>
      </c>
      <c r="BD546" s="33">
        <f t="shared" si="257"/>
        <v>44104</v>
      </c>
      <c r="BE546" s="30">
        <f t="shared" si="307"/>
        <v>1800</v>
      </c>
      <c r="BF546" s="30">
        <f t="shared" si="308"/>
        <v>300</v>
      </c>
      <c r="BG546" s="30">
        <f t="shared" si="309"/>
        <v>391</v>
      </c>
      <c r="BH546" s="30">
        <f t="shared" si="310"/>
        <v>361</v>
      </c>
      <c r="BI546" s="30">
        <f t="shared" si="311"/>
        <v>545</v>
      </c>
      <c r="BJ546" s="30">
        <f t="shared" si="312"/>
        <v>545</v>
      </c>
      <c r="BK546" s="30">
        <v>2200000</v>
      </c>
      <c r="BL546" s="30">
        <v>1400000</v>
      </c>
      <c r="BM546" s="30" t="str">
        <f t="shared" si="313"/>
        <v>No</v>
      </c>
      <c r="BN546" s="30" t="str">
        <f t="shared" si="314"/>
        <v>Yes</v>
      </c>
      <c r="BO546" s="30">
        <v>2020</v>
      </c>
      <c r="BP546" s="30">
        <v>543</v>
      </c>
      <c r="BQ546" s="30" t="str">
        <f>VLOOKUP(AQ546,Table3[#All],2,FALSE)</f>
        <v>SHELTER</v>
      </c>
    </row>
    <row r="547" spans="1:69" ht="28.5" customHeight="1" x14ac:dyDescent="0.25">
      <c r="A547" s="69" t="s">
        <v>168</v>
      </c>
      <c r="B547" s="69" t="s">
        <v>217</v>
      </c>
      <c r="C547" s="69" t="s">
        <v>217</v>
      </c>
      <c r="D547" s="69" t="s">
        <v>199</v>
      </c>
      <c r="E547" s="69" t="s">
        <v>915</v>
      </c>
      <c r="F547" s="69" t="s">
        <v>295</v>
      </c>
      <c r="G547" s="69" t="s">
        <v>174</v>
      </c>
      <c r="H547" s="69" t="s">
        <v>979</v>
      </c>
      <c r="I547" s="69" t="s">
        <v>979</v>
      </c>
      <c r="J547" s="69"/>
      <c r="K547" s="69" t="s">
        <v>979</v>
      </c>
      <c r="L547" s="69" t="s">
        <v>979</v>
      </c>
      <c r="M547" s="69" t="s">
        <v>34</v>
      </c>
      <c r="N547" s="69" t="s">
        <v>136</v>
      </c>
      <c r="O547" s="69" t="s">
        <v>19</v>
      </c>
      <c r="P547" s="69"/>
      <c r="Q547" s="69" t="s">
        <v>114</v>
      </c>
      <c r="R547" s="69" t="s">
        <v>895</v>
      </c>
      <c r="S547" s="69" t="s">
        <v>674</v>
      </c>
      <c r="T547" s="32">
        <v>43952</v>
      </c>
      <c r="U547" s="21">
        <v>44316</v>
      </c>
      <c r="V547" s="69">
        <v>9.0181134600000004</v>
      </c>
      <c r="W547" s="69">
        <v>44.193393</v>
      </c>
      <c r="X547" s="69" t="s">
        <v>186</v>
      </c>
      <c r="Y547" s="1">
        <v>1800</v>
      </c>
      <c r="Z547" s="69">
        <v>1800</v>
      </c>
      <c r="AA547" s="69">
        <v>300</v>
      </c>
      <c r="AB547" s="69">
        <v>361</v>
      </c>
      <c r="AC547" s="69">
        <v>391</v>
      </c>
      <c r="AD547" s="69">
        <v>503</v>
      </c>
      <c r="AE547" s="69">
        <v>545</v>
      </c>
      <c r="AF547" s="69" t="s">
        <v>192</v>
      </c>
      <c r="AG547" s="26" t="s">
        <v>965</v>
      </c>
      <c r="AH547" s="26" t="s">
        <v>201</v>
      </c>
      <c r="AI547" s="26" t="s">
        <v>202</v>
      </c>
      <c r="AJ547" s="16" t="s">
        <v>962</v>
      </c>
      <c r="AK547" s="16" t="s">
        <v>818</v>
      </c>
      <c r="AL547" s="16" t="s">
        <v>963</v>
      </c>
      <c r="AM547" s="16" t="s">
        <v>964</v>
      </c>
      <c r="AN547" s="69" t="s">
        <v>966</v>
      </c>
      <c r="AO547" s="26" t="str">
        <f t="shared" ref="AO547:AO554" si="315">TRIM(IF(TRIM(B547)="","N/A",B547))</f>
        <v>ACTED</v>
      </c>
      <c r="AP547" s="26" t="str">
        <f t="shared" ref="AP547:AP554" si="316">TRIM(IF(TRIM(C547)="","N/A",C547))</f>
        <v>ACTED</v>
      </c>
      <c r="AQ547" s="26" t="str">
        <f t="shared" ref="AQ547:AQ554" si="317">TRIM(UPPER(IF(TRIM(D547)="","N/A",D547)))</f>
        <v>NFI KITS</v>
      </c>
      <c r="AR547" s="26" t="str">
        <f t="shared" ref="AR547:AR554" si="318">TRIM(IF(TRIM(F547)="","N/A",F547))</f>
        <v>ECHO</v>
      </c>
      <c r="AS547" s="55" t="str">
        <f>_xlfn.IFNA(VLOOKUP(TRIM(AF547),Lookups!$R$1:$S$14,2,0),"N/A")</f>
        <v>Drought</v>
      </c>
      <c r="AT547" s="29" t="str">
        <f t="shared" ref="AT547:AT554" si="319">TRIM(IF(TRIM(R547)="","N/A",PROPER(R547)))</f>
        <v>Ongoing</v>
      </c>
      <c r="AU547" s="70" t="str">
        <f>IF(TRIM(X547)="", "N/A",VLOOKUP(TRIM(X547),Lookups!$V$1:$W$8,2,0))</f>
        <v>NIDP</v>
      </c>
      <c r="AV547" s="26" t="str">
        <f t="shared" ref="AV547:AV554" si="320">TRIM(IF(TRIM(Q547)="","N/A",Q547))</f>
        <v>Rural</v>
      </c>
      <c r="AW547" s="26" t="str">
        <f t="shared" ref="AW547:AW554" si="321">TRIM(IF(TRIM(G547)="","N/A",PROPER(LEFT(TRIM(G547),10))))</f>
        <v>In-Kind</v>
      </c>
      <c r="AX547" s="55" t="str">
        <f>IF(TRIM(M547)="","N/A",VLOOKUP(TRIM(M547),Table2[#All],2,0))</f>
        <v>Woqooyi Galbeed</v>
      </c>
      <c r="AY547" s="55" t="str">
        <f>IF(TRIM(N547)="","N/A",VLOOKUP(TRIM(N547),Table4[#All],2,0))</f>
        <v>Hargeysa</v>
      </c>
      <c r="AZ547" s="55" t="str">
        <f t="shared" ref="AZ547:AZ554" si="322">IF(TRIM(P547)="","N/A",TRIM(P547))</f>
        <v>N/A</v>
      </c>
      <c r="BA547" s="32">
        <f t="shared" ref="BA547:BA554" si="323">EOMONTH(T547,0)</f>
        <v>43982</v>
      </c>
      <c r="BB547" s="32">
        <f t="shared" ref="BB547:BB554" si="324">EOMONTH(U547,0)</f>
        <v>44316</v>
      </c>
      <c r="BC547" s="31">
        <f t="shared" ref="BC547:BC554" si="325">YEAR(BB547)</f>
        <v>2021</v>
      </c>
      <c r="BD547" s="33">
        <f t="shared" si="257"/>
        <v>44104</v>
      </c>
      <c r="BE547" s="30">
        <f t="shared" ref="BE547:BE554" si="326">Y547</f>
        <v>1800</v>
      </c>
      <c r="BF547" s="30">
        <f t="shared" ref="BF547:BF554" si="327">AA547</f>
        <v>300</v>
      </c>
      <c r="BG547" s="30">
        <f t="shared" ref="BG547:BG554" si="328">AC547</f>
        <v>391</v>
      </c>
      <c r="BH547" s="30">
        <f t="shared" ref="BH547:BH554" si="329">AB547</f>
        <v>361</v>
      </c>
      <c r="BI547" s="30">
        <f t="shared" ref="BI547:BI554" si="330">AE547</f>
        <v>545</v>
      </c>
      <c r="BJ547" s="30">
        <f t="shared" ref="BJ547:BJ554" si="331">AE547</f>
        <v>545</v>
      </c>
      <c r="BK547" s="30">
        <v>2200000</v>
      </c>
      <c r="BL547" s="30">
        <v>1400000</v>
      </c>
      <c r="BM547" s="30" t="str">
        <f t="shared" ref="BM547:BM554" si="332">IF(ISBLANK(AH547),"Unk",AH547)</f>
        <v>No</v>
      </c>
      <c r="BN547" s="30" t="str">
        <f t="shared" ref="BN547:BN554" si="333">IF(ISBLANK(AI547),"Unk",AI547)</f>
        <v>Yes</v>
      </c>
      <c r="BO547" s="30">
        <v>2020</v>
      </c>
      <c r="BP547" s="30">
        <v>544</v>
      </c>
      <c r="BQ547" s="30" t="str">
        <f>VLOOKUP(AQ547,Table3[#All],2,FALSE)</f>
        <v>NFI</v>
      </c>
    </row>
    <row r="548" spans="1:69" ht="28.5" customHeight="1" x14ac:dyDescent="0.25">
      <c r="A548" s="69" t="s">
        <v>168</v>
      </c>
      <c r="B548" s="69" t="s">
        <v>217</v>
      </c>
      <c r="C548" s="69" t="s">
        <v>217</v>
      </c>
      <c r="D548" s="69" t="s">
        <v>183</v>
      </c>
      <c r="E548" s="69" t="s">
        <v>913</v>
      </c>
      <c r="F548" s="69" t="s">
        <v>295</v>
      </c>
      <c r="G548" s="69" t="s">
        <v>174</v>
      </c>
      <c r="H548" s="69" t="s">
        <v>979</v>
      </c>
      <c r="I548" s="69" t="s">
        <v>979</v>
      </c>
      <c r="J548" s="69"/>
      <c r="K548" s="69" t="s">
        <v>979</v>
      </c>
      <c r="L548" s="69" t="s">
        <v>979</v>
      </c>
      <c r="M548" s="69" t="s">
        <v>34</v>
      </c>
      <c r="N548" s="69" t="s">
        <v>136</v>
      </c>
      <c r="O548" s="69" t="s">
        <v>916</v>
      </c>
      <c r="P548" s="69"/>
      <c r="Q548" s="69" t="s">
        <v>114</v>
      </c>
      <c r="R548" s="69" t="s">
        <v>895</v>
      </c>
      <c r="S548" s="69" t="s">
        <v>674</v>
      </c>
      <c r="T548" s="32">
        <v>43952</v>
      </c>
      <c r="U548" s="21">
        <v>44316</v>
      </c>
      <c r="V548" s="69">
        <v>9.1250649999999993</v>
      </c>
      <c r="W548" s="69">
        <v>44.489170000000001</v>
      </c>
      <c r="X548" s="69" t="s">
        <v>186</v>
      </c>
      <c r="Y548" s="1">
        <v>2400</v>
      </c>
      <c r="Z548" s="69">
        <v>2400</v>
      </c>
      <c r="AA548" s="69">
        <v>400</v>
      </c>
      <c r="AB548" s="69">
        <v>481</v>
      </c>
      <c r="AC548" s="69">
        <v>521</v>
      </c>
      <c r="AD548" s="69">
        <v>671</v>
      </c>
      <c r="AE548" s="69">
        <v>727</v>
      </c>
      <c r="AF548" s="69" t="s">
        <v>192</v>
      </c>
      <c r="AG548" s="26" t="s">
        <v>965</v>
      </c>
      <c r="AH548" s="26" t="s">
        <v>201</v>
      </c>
      <c r="AI548" s="26" t="s">
        <v>202</v>
      </c>
      <c r="AJ548" s="16" t="s">
        <v>962</v>
      </c>
      <c r="AK548" s="16" t="s">
        <v>818</v>
      </c>
      <c r="AL548" s="16" t="s">
        <v>963</v>
      </c>
      <c r="AM548" s="16" t="s">
        <v>964</v>
      </c>
      <c r="AN548" s="69" t="s">
        <v>966</v>
      </c>
      <c r="AO548" s="26" t="str">
        <f t="shared" si="315"/>
        <v>ACTED</v>
      </c>
      <c r="AP548" s="26" t="str">
        <f t="shared" si="316"/>
        <v>ACTED</v>
      </c>
      <c r="AQ548" s="26" t="str">
        <f t="shared" si="317"/>
        <v>EMERGENCY SHELTER</v>
      </c>
      <c r="AR548" s="26" t="str">
        <f t="shared" si="318"/>
        <v>ECHO</v>
      </c>
      <c r="AS548" s="55" t="str">
        <f>_xlfn.IFNA(VLOOKUP(TRIM(AF548),Lookups!$R$1:$S$14,2,0),"N/A")</f>
        <v>Drought</v>
      </c>
      <c r="AT548" s="29" t="str">
        <f t="shared" si="319"/>
        <v>Ongoing</v>
      </c>
      <c r="AU548" s="70" t="str">
        <f>IF(TRIM(X548)="", "N/A",VLOOKUP(TRIM(X548),Lookups!$V$1:$W$8,2,0))</f>
        <v>NIDP</v>
      </c>
      <c r="AV548" s="26" t="str">
        <f t="shared" si="320"/>
        <v>Rural</v>
      </c>
      <c r="AW548" s="26" t="str">
        <f t="shared" si="321"/>
        <v>In-Kind</v>
      </c>
      <c r="AX548" s="55" t="str">
        <f>IF(TRIM(M548)="","N/A",VLOOKUP(TRIM(M548),Table2[#All],2,0))</f>
        <v>Woqooyi Galbeed</v>
      </c>
      <c r="AY548" s="55" t="str">
        <f>IF(TRIM(N548)="","N/A",VLOOKUP(TRIM(N548),Table4[#All],2,0))</f>
        <v>Hargeysa</v>
      </c>
      <c r="AZ548" s="55" t="str">
        <f t="shared" si="322"/>
        <v>N/A</v>
      </c>
      <c r="BA548" s="32">
        <f t="shared" si="323"/>
        <v>43982</v>
      </c>
      <c r="BB548" s="32">
        <f t="shared" si="324"/>
        <v>44316</v>
      </c>
      <c r="BC548" s="31">
        <f t="shared" si="325"/>
        <v>2021</v>
      </c>
      <c r="BD548" s="33">
        <f t="shared" si="257"/>
        <v>44104</v>
      </c>
      <c r="BE548" s="30">
        <f t="shared" si="326"/>
        <v>2400</v>
      </c>
      <c r="BF548" s="30">
        <f t="shared" si="327"/>
        <v>400</v>
      </c>
      <c r="BG548" s="30">
        <f t="shared" si="328"/>
        <v>521</v>
      </c>
      <c r="BH548" s="30">
        <f t="shared" si="329"/>
        <v>481</v>
      </c>
      <c r="BI548" s="30">
        <f t="shared" si="330"/>
        <v>727</v>
      </c>
      <c r="BJ548" s="30">
        <f t="shared" si="331"/>
        <v>727</v>
      </c>
      <c r="BK548" s="30">
        <v>2200000</v>
      </c>
      <c r="BL548" s="30">
        <v>1400000</v>
      </c>
      <c r="BM548" s="30" t="str">
        <f t="shared" si="332"/>
        <v>No</v>
      </c>
      <c r="BN548" s="30" t="str">
        <f t="shared" si="333"/>
        <v>Yes</v>
      </c>
      <c r="BO548" s="30">
        <v>2020</v>
      </c>
      <c r="BP548" s="30">
        <v>545</v>
      </c>
      <c r="BQ548" s="30" t="str">
        <f>VLOOKUP(AQ548,Table3[#All],2,FALSE)</f>
        <v>SHELTER</v>
      </c>
    </row>
    <row r="549" spans="1:69" ht="28.5" customHeight="1" x14ac:dyDescent="0.25">
      <c r="A549" s="69" t="s">
        <v>168</v>
      </c>
      <c r="B549" s="69" t="s">
        <v>217</v>
      </c>
      <c r="C549" s="69" t="s">
        <v>217</v>
      </c>
      <c r="D549" s="69" t="s">
        <v>199</v>
      </c>
      <c r="E549" s="69" t="s">
        <v>915</v>
      </c>
      <c r="F549" s="69" t="s">
        <v>295</v>
      </c>
      <c r="G549" s="69" t="s">
        <v>174</v>
      </c>
      <c r="H549" s="69" t="s">
        <v>979</v>
      </c>
      <c r="I549" s="69" t="s">
        <v>979</v>
      </c>
      <c r="J549" s="69"/>
      <c r="K549" s="69" t="s">
        <v>979</v>
      </c>
      <c r="L549" s="69" t="s">
        <v>979</v>
      </c>
      <c r="M549" s="69" t="s">
        <v>34</v>
      </c>
      <c r="N549" s="69" t="s">
        <v>136</v>
      </c>
      <c r="O549" s="69" t="s">
        <v>916</v>
      </c>
      <c r="P549" s="69"/>
      <c r="Q549" s="69" t="s">
        <v>114</v>
      </c>
      <c r="R549" s="69" t="s">
        <v>895</v>
      </c>
      <c r="S549" s="69" t="s">
        <v>674</v>
      </c>
      <c r="T549" s="32">
        <v>43952</v>
      </c>
      <c r="U549" s="21">
        <v>44316</v>
      </c>
      <c r="V549" s="69">
        <v>9.1250649999999993</v>
      </c>
      <c r="W549" s="69">
        <v>44.489170000000001</v>
      </c>
      <c r="X549" s="69" t="s">
        <v>186</v>
      </c>
      <c r="Y549" s="1">
        <v>2400</v>
      </c>
      <c r="Z549" s="69">
        <v>2400</v>
      </c>
      <c r="AA549" s="69">
        <v>400</v>
      </c>
      <c r="AB549" s="69">
        <v>481</v>
      </c>
      <c r="AC549" s="69">
        <v>521</v>
      </c>
      <c r="AD549" s="69">
        <v>671</v>
      </c>
      <c r="AE549" s="69">
        <v>727</v>
      </c>
      <c r="AF549" s="69" t="s">
        <v>192</v>
      </c>
      <c r="AG549" s="26" t="s">
        <v>965</v>
      </c>
      <c r="AH549" s="26" t="s">
        <v>201</v>
      </c>
      <c r="AI549" s="26" t="s">
        <v>202</v>
      </c>
      <c r="AJ549" s="16" t="s">
        <v>962</v>
      </c>
      <c r="AK549" s="16" t="s">
        <v>818</v>
      </c>
      <c r="AL549" s="16" t="s">
        <v>963</v>
      </c>
      <c r="AM549" s="16" t="s">
        <v>964</v>
      </c>
      <c r="AN549" s="69" t="s">
        <v>966</v>
      </c>
      <c r="AO549" s="26" t="str">
        <f t="shared" si="315"/>
        <v>ACTED</v>
      </c>
      <c r="AP549" s="26" t="str">
        <f t="shared" si="316"/>
        <v>ACTED</v>
      </c>
      <c r="AQ549" s="26" t="str">
        <f t="shared" si="317"/>
        <v>NFI KITS</v>
      </c>
      <c r="AR549" s="26" t="str">
        <f t="shared" si="318"/>
        <v>ECHO</v>
      </c>
      <c r="AS549" s="55" t="str">
        <f>_xlfn.IFNA(VLOOKUP(TRIM(AF549),Lookups!$R$1:$S$14,2,0),"N/A")</f>
        <v>Drought</v>
      </c>
      <c r="AT549" s="29" t="str">
        <f t="shared" si="319"/>
        <v>Ongoing</v>
      </c>
      <c r="AU549" s="70" t="str">
        <f>IF(TRIM(X549)="", "N/A",VLOOKUP(TRIM(X549),Lookups!$V$1:$W$8,2,0))</f>
        <v>NIDP</v>
      </c>
      <c r="AV549" s="26" t="str">
        <f t="shared" si="320"/>
        <v>Rural</v>
      </c>
      <c r="AW549" s="26" t="str">
        <f t="shared" si="321"/>
        <v>In-Kind</v>
      </c>
      <c r="AX549" s="55" t="str">
        <f>IF(TRIM(M549)="","N/A",VLOOKUP(TRIM(M549),Table2[#All],2,0))</f>
        <v>Woqooyi Galbeed</v>
      </c>
      <c r="AY549" s="55" t="str">
        <f>IF(TRIM(N549)="","N/A",VLOOKUP(TRIM(N549),Table4[#All],2,0))</f>
        <v>Hargeysa</v>
      </c>
      <c r="AZ549" s="55" t="str">
        <f t="shared" si="322"/>
        <v>N/A</v>
      </c>
      <c r="BA549" s="32">
        <f t="shared" si="323"/>
        <v>43982</v>
      </c>
      <c r="BB549" s="32">
        <f t="shared" si="324"/>
        <v>44316</v>
      </c>
      <c r="BC549" s="31">
        <f t="shared" si="325"/>
        <v>2021</v>
      </c>
      <c r="BD549" s="33">
        <f t="shared" si="257"/>
        <v>44104</v>
      </c>
      <c r="BE549" s="30">
        <f t="shared" si="326"/>
        <v>2400</v>
      </c>
      <c r="BF549" s="30">
        <f t="shared" si="327"/>
        <v>400</v>
      </c>
      <c r="BG549" s="30">
        <f t="shared" si="328"/>
        <v>521</v>
      </c>
      <c r="BH549" s="30">
        <f t="shared" si="329"/>
        <v>481</v>
      </c>
      <c r="BI549" s="30">
        <f t="shared" si="330"/>
        <v>727</v>
      </c>
      <c r="BJ549" s="30">
        <f t="shared" si="331"/>
        <v>727</v>
      </c>
      <c r="BK549" s="30">
        <v>2200000</v>
      </c>
      <c r="BL549" s="30">
        <v>1400000</v>
      </c>
      <c r="BM549" s="30" t="str">
        <f t="shared" si="332"/>
        <v>No</v>
      </c>
      <c r="BN549" s="30" t="str">
        <f t="shared" si="333"/>
        <v>Yes</v>
      </c>
      <c r="BO549" s="30">
        <v>2020</v>
      </c>
      <c r="BP549" s="30">
        <v>546</v>
      </c>
      <c r="BQ549" s="30" t="str">
        <f>VLOOKUP(AQ549,Table3[#All],2,FALSE)</f>
        <v>NFI</v>
      </c>
    </row>
    <row r="550" spans="1:69" ht="28.5" customHeight="1" x14ac:dyDescent="0.25">
      <c r="A550" s="69" t="s">
        <v>168</v>
      </c>
      <c r="B550" s="69" t="s">
        <v>217</v>
      </c>
      <c r="C550" s="69" t="s">
        <v>217</v>
      </c>
      <c r="D550" s="69" t="s">
        <v>183</v>
      </c>
      <c r="E550" s="69" t="s">
        <v>913</v>
      </c>
      <c r="F550" s="69" t="s">
        <v>295</v>
      </c>
      <c r="G550" s="69" t="s">
        <v>174</v>
      </c>
      <c r="H550" s="69" t="s">
        <v>979</v>
      </c>
      <c r="I550" s="69" t="s">
        <v>979</v>
      </c>
      <c r="J550" s="69"/>
      <c r="K550" s="69" t="s">
        <v>979</v>
      </c>
      <c r="L550" s="69" t="s">
        <v>979</v>
      </c>
      <c r="M550" s="69" t="s">
        <v>33</v>
      </c>
      <c r="N550" s="69" t="s">
        <v>139</v>
      </c>
      <c r="O550" s="69" t="s">
        <v>917</v>
      </c>
      <c r="P550" s="69"/>
      <c r="Q550" s="69" t="s">
        <v>114</v>
      </c>
      <c r="R550" s="69" t="s">
        <v>895</v>
      </c>
      <c r="S550" s="69" t="s">
        <v>674</v>
      </c>
      <c r="T550" s="32">
        <v>43952</v>
      </c>
      <c r="U550" s="21">
        <v>44316</v>
      </c>
      <c r="V550" s="69">
        <v>10.025683000000001</v>
      </c>
      <c r="W550" s="69">
        <v>47.778820000000003</v>
      </c>
      <c r="X550" s="69" t="s">
        <v>186</v>
      </c>
      <c r="Y550" s="1">
        <v>1518</v>
      </c>
      <c r="Z550" s="69">
        <v>1518</v>
      </c>
      <c r="AA550" s="69">
        <v>253</v>
      </c>
      <c r="AB550" s="69">
        <v>272</v>
      </c>
      <c r="AC550" s="69">
        <v>293</v>
      </c>
      <c r="AD550" s="69">
        <v>458</v>
      </c>
      <c r="AE550" s="69">
        <v>495</v>
      </c>
      <c r="AF550" s="69" t="s">
        <v>192</v>
      </c>
      <c r="AG550" s="26" t="s">
        <v>965</v>
      </c>
      <c r="AH550" s="26" t="s">
        <v>201</v>
      </c>
      <c r="AI550" s="26" t="s">
        <v>202</v>
      </c>
      <c r="AJ550" s="16" t="s">
        <v>962</v>
      </c>
      <c r="AK550" s="16" t="s">
        <v>818</v>
      </c>
      <c r="AL550" s="16" t="s">
        <v>963</v>
      </c>
      <c r="AM550" s="16" t="s">
        <v>964</v>
      </c>
      <c r="AN550" s="69" t="s">
        <v>966</v>
      </c>
      <c r="AO550" s="26" t="str">
        <f t="shared" si="315"/>
        <v>ACTED</v>
      </c>
      <c r="AP550" s="26" t="str">
        <f t="shared" si="316"/>
        <v>ACTED</v>
      </c>
      <c r="AQ550" s="26" t="str">
        <f t="shared" si="317"/>
        <v>EMERGENCY SHELTER</v>
      </c>
      <c r="AR550" s="26" t="str">
        <f t="shared" si="318"/>
        <v>ECHO</v>
      </c>
      <c r="AS550" s="55" t="str">
        <f>_xlfn.IFNA(VLOOKUP(TRIM(AF550),Lookups!$R$1:$S$14,2,0),"N/A")</f>
        <v>Drought</v>
      </c>
      <c r="AT550" s="29" t="str">
        <f t="shared" si="319"/>
        <v>Ongoing</v>
      </c>
      <c r="AU550" s="70" t="str">
        <f>IF(TRIM(X550)="", "N/A",VLOOKUP(TRIM(X550),Lookups!$V$1:$W$8,2,0))</f>
        <v>NIDP</v>
      </c>
      <c r="AV550" s="26" t="str">
        <f t="shared" si="320"/>
        <v>Rural</v>
      </c>
      <c r="AW550" s="26" t="str">
        <f t="shared" si="321"/>
        <v>In-Kind</v>
      </c>
      <c r="AX550" s="55" t="str">
        <f>IF(TRIM(M550)="","N/A",VLOOKUP(TRIM(M550),Table2[#All],2,0))</f>
        <v>Sanaag</v>
      </c>
      <c r="AY550" s="55" t="str">
        <f>IF(TRIM(N550)="","N/A",VLOOKUP(TRIM(N550),Table4[#All],2,0))</f>
        <v>Ceerigaabo</v>
      </c>
      <c r="AZ550" s="55" t="str">
        <f t="shared" si="322"/>
        <v>N/A</v>
      </c>
      <c r="BA550" s="32">
        <f t="shared" si="323"/>
        <v>43982</v>
      </c>
      <c r="BB550" s="32">
        <f t="shared" si="324"/>
        <v>44316</v>
      </c>
      <c r="BC550" s="31">
        <f t="shared" si="325"/>
        <v>2021</v>
      </c>
      <c r="BD550" s="33">
        <f t="shared" si="257"/>
        <v>44104</v>
      </c>
      <c r="BE550" s="30">
        <f t="shared" si="326"/>
        <v>1518</v>
      </c>
      <c r="BF550" s="30">
        <f t="shared" si="327"/>
        <v>253</v>
      </c>
      <c r="BG550" s="30">
        <f t="shared" si="328"/>
        <v>293</v>
      </c>
      <c r="BH550" s="30">
        <f t="shared" si="329"/>
        <v>272</v>
      </c>
      <c r="BI550" s="30">
        <f t="shared" si="330"/>
        <v>495</v>
      </c>
      <c r="BJ550" s="30">
        <f t="shared" si="331"/>
        <v>495</v>
      </c>
      <c r="BK550" s="30">
        <v>2200000</v>
      </c>
      <c r="BL550" s="30">
        <v>1400000</v>
      </c>
      <c r="BM550" s="30" t="str">
        <f t="shared" si="332"/>
        <v>No</v>
      </c>
      <c r="BN550" s="30" t="str">
        <f t="shared" si="333"/>
        <v>Yes</v>
      </c>
      <c r="BO550" s="30">
        <v>2020</v>
      </c>
      <c r="BP550" s="30">
        <v>547</v>
      </c>
      <c r="BQ550" s="30" t="str">
        <f>VLOOKUP(AQ550,Table3[#All],2,FALSE)</f>
        <v>SHELTER</v>
      </c>
    </row>
    <row r="551" spans="1:69" ht="28.5" customHeight="1" x14ac:dyDescent="0.25">
      <c r="A551" s="69" t="s">
        <v>168</v>
      </c>
      <c r="B551" s="69" t="s">
        <v>217</v>
      </c>
      <c r="C551" s="69" t="s">
        <v>217</v>
      </c>
      <c r="D551" s="69" t="s">
        <v>199</v>
      </c>
      <c r="E551" s="69" t="s">
        <v>915</v>
      </c>
      <c r="F551" s="69" t="s">
        <v>295</v>
      </c>
      <c r="G551" s="69" t="s">
        <v>174</v>
      </c>
      <c r="H551" s="69" t="s">
        <v>979</v>
      </c>
      <c r="I551" s="69" t="s">
        <v>979</v>
      </c>
      <c r="J551" s="69"/>
      <c r="K551" s="69" t="s">
        <v>979</v>
      </c>
      <c r="L551" s="69" t="s">
        <v>979</v>
      </c>
      <c r="M551" s="69" t="s">
        <v>33</v>
      </c>
      <c r="N551" s="69" t="s">
        <v>139</v>
      </c>
      <c r="O551" s="69" t="s">
        <v>917</v>
      </c>
      <c r="P551" s="69"/>
      <c r="Q551" s="69" t="s">
        <v>114</v>
      </c>
      <c r="R551" s="69" t="s">
        <v>895</v>
      </c>
      <c r="S551" s="69" t="s">
        <v>674</v>
      </c>
      <c r="T551" s="32">
        <v>43952</v>
      </c>
      <c r="U551" s="21">
        <v>44316</v>
      </c>
      <c r="V551" s="69">
        <v>10.025683000000001</v>
      </c>
      <c r="W551" s="69">
        <v>47.778820000000003</v>
      </c>
      <c r="X551" s="69" t="s">
        <v>186</v>
      </c>
      <c r="Y551" s="1">
        <v>1518</v>
      </c>
      <c r="Z551" s="69">
        <v>1518</v>
      </c>
      <c r="AA551" s="69">
        <v>253</v>
      </c>
      <c r="AB551" s="69">
        <v>272</v>
      </c>
      <c r="AC551" s="69">
        <v>293</v>
      </c>
      <c r="AD551" s="69">
        <v>458</v>
      </c>
      <c r="AE551" s="69">
        <v>495</v>
      </c>
      <c r="AF551" s="69" t="s">
        <v>192</v>
      </c>
      <c r="AG551" s="26" t="s">
        <v>965</v>
      </c>
      <c r="AH551" s="26" t="s">
        <v>201</v>
      </c>
      <c r="AI551" s="26" t="s">
        <v>202</v>
      </c>
      <c r="AJ551" s="16" t="s">
        <v>962</v>
      </c>
      <c r="AK551" s="16" t="s">
        <v>818</v>
      </c>
      <c r="AL551" s="16" t="s">
        <v>963</v>
      </c>
      <c r="AM551" s="16" t="s">
        <v>964</v>
      </c>
      <c r="AN551" s="69" t="s">
        <v>966</v>
      </c>
      <c r="AO551" s="26" t="str">
        <f t="shared" si="315"/>
        <v>ACTED</v>
      </c>
      <c r="AP551" s="26" t="str">
        <f t="shared" si="316"/>
        <v>ACTED</v>
      </c>
      <c r="AQ551" s="26" t="str">
        <f t="shared" si="317"/>
        <v>NFI KITS</v>
      </c>
      <c r="AR551" s="26" t="str">
        <f t="shared" si="318"/>
        <v>ECHO</v>
      </c>
      <c r="AS551" s="55" t="str">
        <f>_xlfn.IFNA(VLOOKUP(TRIM(AF551),Lookups!$R$1:$S$14,2,0),"N/A")</f>
        <v>Drought</v>
      </c>
      <c r="AT551" s="29" t="str">
        <f t="shared" si="319"/>
        <v>Ongoing</v>
      </c>
      <c r="AU551" s="70" t="str">
        <f>IF(TRIM(X551)="", "N/A",VLOOKUP(TRIM(X551),Lookups!$V$1:$W$8,2,0))</f>
        <v>NIDP</v>
      </c>
      <c r="AV551" s="26" t="str">
        <f t="shared" si="320"/>
        <v>Rural</v>
      </c>
      <c r="AW551" s="26" t="str">
        <f t="shared" si="321"/>
        <v>In-Kind</v>
      </c>
      <c r="AX551" s="55" t="str">
        <f>IF(TRIM(M551)="","N/A",VLOOKUP(TRIM(M551),Table2[#All],2,0))</f>
        <v>Sanaag</v>
      </c>
      <c r="AY551" s="55" t="str">
        <f>IF(TRIM(N551)="","N/A",VLOOKUP(TRIM(N551),Table4[#All],2,0))</f>
        <v>Ceerigaabo</v>
      </c>
      <c r="AZ551" s="55" t="str">
        <f t="shared" si="322"/>
        <v>N/A</v>
      </c>
      <c r="BA551" s="32">
        <f t="shared" si="323"/>
        <v>43982</v>
      </c>
      <c r="BB551" s="32">
        <f t="shared" si="324"/>
        <v>44316</v>
      </c>
      <c r="BC551" s="31">
        <f t="shared" si="325"/>
        <v>2021</v>
      </c>
      <c r="BD551" s="33">
        <f t="shared" si="257"/>
        <v>44104</v>
      </c>
      <c r="BE551" s="30">
        <f t="shared" si="326"/>
        <v>1518</v>
      </c>
      <c r="BF551" s="30">
        <f t="shared" si="327"/>
        <v>253</v>
      </c>
      <c r="BG551" s="30">
        <f t="shared" si="328"/>
        <v>293</v>
      </c>
      <c r="BH551" s="30">
        <f t="shared" si="329"/>
        <v>272</v>
      </c>
      <c r="BI551" s="30">
        <f t="shared" si="330"/>
        <v>495</v>
      </c>
      <c r="BJ551" s="30">
        <f t="shared" si="331"/>
        <v>495</v>
      </c>
      <c r="BK551" s="30">
        <v>2200000</v>
      </c>
      <c r="BL551" s="30">
        <v>1400000</v>
      </c>
      <c r="BM551" s="30" t="str">
        <f t="shared" si="332"/>
        <v>No</v>
      </c>
      <c r="BN551" s="30" t="str">
        <f t="shared" si="333"/>
        <v>Yes</v>
      </c>
      <c r="BO551" s="30">
        <v>2020</v>
      </c>
      <c r="BP551" s="30">
        <v>548</v>
      </c>
      <c r="BQ551" s="30" t="str">
        <f>VLOOKUP(AQ551,Table3[#All],2,FALSE)</f>
        <v>NFI</v>
      </c>
    </row>
    <row r="552" spans="1:69" ht="28.5" customHeight="1" x14ac:dyDescent="0.25">
      <c r="A552" s="69" t="s">
        <v>168</v>
      </c>
      <c r="B552" s="69" t="s">
        <v>217</v>
      </c>
      <c r="C552" s="69" t="s">
        <v>217</v>
      </c>
      <c r="D552" s="69" t="s">
        <v>183</v>
      </c>
      <c r="E552" s="69" t="s">
        <v>913</v>
      </c>
      <c r="F552" s="69" t="s">
        <v>295</v>
      </c>
      <c r="G552" s="69" t="s">
        <v>174</v>
      </c>
      <c r="H552" s="69" t="s">
        <v>979</v>
      </c>
      <c r="I552" s="69" t="s">
        <v>979</v>
      </c>
      <c r="J552" s="69"/>
      <c r="K552" s="69" t="s">
        <v>979</v>
      </c>
      <c r="L552" s="69" t="s">
        <v>979</v>
      </c>
      <c r="M552" s="69" t="s">
        <v>33</v>
      </c>
      <c r="N552" s="69" t="s">
        <v>139</v>
      </c>
      <c r="O552" s="69" t="s">
        <v>918</v>
      </c>
      <c r="P552" s="69"/>
      <c r="Q552" s="69" t="s">
        <v>114</v>
      </c>
      <c r="R552" s="69" t="s">
        <v>895</v>
      </c>
      <c r="S552" s="69" t="s">
        <v>674</v>
      </c>
      <c r="T552" s="32">
        <v>43952</v>
      </c>
      <c r="U552" s="21">
        <v>44316</v>
      </c>
      <c r="V552" s="69">
        <v>10.141842</v>
      </c>
      <c r="W552" s="69">
        <v>47.905777</v>
      </c>
      <c r="X552" s="69" t="s">
        <v>186</v>
      </c>
      <c r="Y552" s="1">
        <v>1800</v>
      </c>
      <c r="Z552" s="69">
        <v>1800</v>
      </c>
      <c r="AA552" s="69">
        <v>300</v>
      </c>
      <c r="AB552" s="69">
        <v>322</v>
      </c>
      <c r="AC552" s="69">
        <v>348</v>
      </c>
      <c r="AD552" s="69">
        <v>543</v>
      </c>
      <c r="AE552" s="69">
        <v>586</v>
      </c>
      <c r="AF552" s="69" t="s">
        <v>192</v>
      </c>
      <c r="AG552" s="26" t="s">
        <v>965</v>
      </c>
      <c r="AH552" s="26" t="s">
        <v>201</v>
      </c>
      <c r="AI552" s="26" t="s">
        <v>202</v>
      </c>
      <c r="AJ552" s="16" t="s">
        <v>962</v>
      </c>
      <c r="AK552" s="16" t="s">
        <v>818</v>
      </c>
      <c r="AL552" s="16" t="s">
        <v>963</v>
      </c>
      <c r="AM552" s="16" t="s">
        <v>964</v>
      </c>
      <c r="AN552" s="69" t="s">
        <v>966</v>
      </c>
      <c r="AO552" s="26" t="str">
        <f t="shared" si="315"/>
        <v>ACTED</v>
      </c>
      <c r="AP552" s="26" t="str">
        <f t="shared" si="316"/>
        <v>ACTED</v>
      </c>
      <c r="AQ552" s="26" t="str">
        <f t="shared" si="317"/>
        <v>EMERGENCY SHELTER</v>
      </c>
      <c r="AR552" s="26" t="str">
        <f t="shared" si="318"/>
        <v>ECHO</v>
      </c>
      <c r="AS552" s="55" t="str">
        <f>_xlfn.IFNA(VLOOKUP(TRIM(AF552),Lookups!$R$1:$S$14,2,0),"N/A")</f>
        <v>Drought</v>
      </c>
      <c r="AT552" s="29" t="str">
        <f t="shared" si="319"/>
        <v>Ongoing</v>
      </c>
      <c r="AU552" s="70" t="str">
        <f>IF(TRIM(X552)="", "N/A",VLOOKUP(TRIM(X552),Lookups!$V$1:$W$8,2,0))</f>
        <v>NIDP</v>
      </c>
      <c r="AV552" s="26" t="str">
        <f t="shared" si="320"/>
        <v>Rural</v>
      </c>
      <c r="AW552" s="26" t="str">
        <f t="shared" si="321"/>
        <v>In-Kind</v>
      </c>
      <c r="AX552" s="55" t="str">
        <f>IF(TRIM(M552)="","N/A",VLOOKUP(TRIM(M552),Table2[#All],2,0))</f>
        <v>Sanaag</v>
      </c>
      <c r="AY552" s="55" t="str">
        <f>IF(TRIM(N552)="","N/A",VLOOKUP(TRIM(N552),Table4[#All],2,0))</f>
        <v>Ceerigaabo</v>
      </c>
      <c r="AZ552" s="55" t="str">
        <f t="shared" si="322"/>
        <v>N/A</v>
      </c>
      <c r="BA552" s="32">
        <f t="shared" si="323"/>
        <v>43982</v>
      </c>
      <c r="BB552" s="32">
        <f t="shared" si="324"/>
        <v>44316</v>
      </c>
      <c r="BC552" s="31">
        <f t="shared" si="325"/>
        <v>2021</v>
      </c>
      <c r="BD552" s="33">
        <f t="shared" si="257"/>
        <v>44104</v>
      </c>
      <c r="BE552" s="30">
        <f t="shared" si="326"/>
        <v>1800</v>
      </c>
      <c r="BF552" s="30">
        <f t="shared" si="327"/>
        <v>300</v>
      </c>
      <c r="BG552" s="30">
        <f t="shared" si="328"/>
        <v>348</v>
      </c>
      <c r="BH552" s="30">
        <f t="shared" si="329"/>
        <v>322</v>
      </c>
      <c r="BI552" s="30">
        <f t="shared" si="330"/>
        <v>586</v>
      </c>
      <c r="BJ552" s="30">
        <f t="shared" si="331"/>
        <v>586</v>
      </c>
      <c r="BK552" s="30">
        <v>2200000</v>
      </c>
      <c r="BL552" s="30">
        <v>1400000</v>
      </c>
      <c r="BM552" s="30" t="str">
        <f t="shared" si="332"/>
        <v>No</v>
      </c>
      <c r="BN552" s="30" t="str">
        <f t="shared" si="333"/>
        <v>Yes</v>
      </c>
      <c r="BO552" s="30">
        <v>2020</v>
      </c>
      <c r="BP552" s="30">
        <v>549</v>
      </c>
      <c r="BQ552" s="30" t="str">
        <f>VLOOKUP(AQ552,Table3[#All],2,FALSE)</f>
        <v>SHELTER</v>
      </c>
    </row>
    <row r="553" spans="1:69" ht="28.5" customHeight="1" x14ac:dyDescent="0.25">
      <c r="A553" s="69" t="s">
        <v>168</v>
      </c>
      <c r="B553" s="69" t="s">
        <v>217</v>
      </c>
      <c r="C553" s="69" t="s">
        <v>217</v>
      </c>
      <c r="D553" s="69" t="s">
        <v>199</v>
      </c>
      <c r="E553" s="69" t="s">
        <v>915</v>
      </c>
      <c r="F553" s="69" t="s">
        <v>295</v>
      </c>
      <c r="G553" s="69" t="s">
        <v>174</v>
      </c>
      <c r="H553" s="69" t="s">
        <v>979</v>
      </c>
      <c r="I553" s="69" t="s">
        <v>979</v>
      </c>
      <c r="J553" s="69"/>
      <c r="K553" s="69" t="s">
        <v>979</v>
      </c>
      <c r="L553" s="69" t="s">
        <v>979</v>
      </c>
      <c r="M553" s="69" t="s">
        <v>33</v>
      </c>
      <c r="N553" s="69" t="s">
        <v>139</v>
      </c>
      <c r="O553" s="69" t="s">
        <v>918</v>
      </c>
      <c r="P553" s="69"/>
      <c r="Q553" s="69" t="s">
        <v>114</v>
      </c>
      <c r="R553" s="69" t="s">
        <v>895</v>
      </c>
      <c r="S553" s="69" t="s">
        <v>674</v>
      </c>
      <c r="T553" s="32">
        <v>43952</v>
      </c>
      <c r="U553" s="21">
        <v>44316</v>
      </c>
      <c r="V553" s="69">
        <v>10.141842</v>
      </c>
      <c r="W553" s="69">
        <v>47.905777</v>
      </c>
      <c r="X553" s="69" t="s">
        <v>186</v>
      </c>
      <c r="Y553" s="1">
        <v>1800</v>
      </c>
      <c r="Z553" s="69">
        <v>1800</v>
      </c>
      <c r="AA553" s="69">
        <v>300</v>
      </c>
      <c r="AB553" s="69">
        <v>322</v>
      </c>
      <c r="AC553" s="69">
        <v>348</v>
      </c>
      <c r="AD553" s="69">
        <v>543</v>
      </c>
      <c r="AE553" s="69">
        <v>586</v>
      </c>
      <c r="AF553" s="69" t="s">
        <v>192</v>
      </c>
      <c r="AG553" s="26" t="s">
        <v>965</v>
      </c>
      <c r="AH553" s="26" t="s">
        <v>201</v>
      </c>
      <c r="AI553" s="26" t="s">
        <v>202</v>
      </c>
      <c r="AJ553" s="16" t="s">
        <v>962</v>
      </c>
      <c r="AK553" s="16" t="s">
        <v>818</v>
      </c>
      <c r="AL553" s="16" t="s">
        <v>963</v>
      </c>
      <c r="AM553" s="16" t="s">
        <v>964</v>
      </c>
      <c r="AN553" s="69" t="s">
        <v>966</v>
      </c>
      <c r="AO553" s="26" t="str">
        <f t="shared" si="315"/>
        <v>ACTED</v>
      </c>
      <c r="AP553" s="26" t="str">
        <f t="shared" si="316"/>
        <v>ACTED</v>
      </c>
      <c r="AQ553" s="26" t="str">
        <f t="shared" si="317"/>
        <v>NFI KITS</v>
      </c>
      <c r="AR553" s="26" t="str">
        <f t="shared" si="318"/>
        <v>ECHO</v>
      </c>
      <c r="AS553" s="55" t="str">
        <f>_xlfn.IFNA(VLOOKUP(TRIM(AF553),Lookups!$R$1:$S$14,2,0),"N/A")</f>
        <v>Drought</v>
      </c>
      <c r="AT553" s="29" t="str">
        <f t="shared" si="319"/>
        <v>Ongoing</v>
      </c>
      <c r="AU553" s="70" t="str">
        <f>IF(TRIM(X553)="", "N/A",VLOOKUP(TRIM(X553),Lookups!$V$1:$W$8,2,0))</f>
        <v>NIDP</v>
      </c>
      <c r="AV553" s="26" t="str">
        <f t="shared" si="320"/>
        <v>Rural</v>
      </c>
      <c r="AW553" s="26" t="str">
        <f t="shared" si="321"/>
        <v>In-Kind</v>
      </c>
      <c r="AX553" s="55" t="str">
        <f>IF(TRIM(M553)="","N/A",VLOOKUP(TRIM(M553),Table2[#All],2,0))</f>
        <v>Sanaag</v>
      </c>
      <c r="AY553" s="55" t="str">
        <f>IF(TRIM(N553)="","N/A",VLOOKUP(TRIM(N553),Table4[#All],2,0))</f>
        <v>Ceerigaabo</v>
      </c>
      <c r="AZ553" s="55" t="str">
        <f t="shared" si="322"/>
        <v>N/A</v>
      </c>
      <c r="BA553" s="32">
        <f t="shared" si="323"/>
        <v>43982</v>
      </c>
      <c r="BB553" s="32">
        <f t="shared" si="324"/>
        <v>44316</v>
      </c>
      <c r="BC553" s="31">
        <f t="shared" si="325"/>
        <v>2021</v>
      </c>
      <c r="BD553" s="33">
        <f t="shared" si="257"/>
        <v>44104</v>
      </c>
      <c r="BE553" s="30">
        <f t="shared" si="326"/>
        <v>1800</v>
      </c>
      <c r="BF553" s="30">
        <f t="shared" si="327"/>
        <v>300</v>
      </c>
      <c r="BG553" s="30">
        <f t="shared" si="328"/>
        <v>348</v>
      </c>
      <c r="BH553" s="30">
        <f t="shared" si="329"/>
        <v>322</v>
      </c>
      <c r="BI553" s="30">
        <f t="shared" si="330"/>
        <v>586</v>
      </c>
      <c r="BJ553" s="30">
        <f t="shared" si="331"/>
        <v>586</v>
      </c>
      <c r="BK553" s="30">
        <v>2200000</v>
      </c>
      <c r="BL553" s="30">
        <v>1400000</v>
      </c>
      <c r="BM553" s="30" t="str">
        <f t="shared" si="332"/>
        <v>No</v>
      </c>
      <c r="BN553" s="30" t="str">
        <f t="shared" si="333"/>
        <v>Yes</v>
      </c>
      <c r="BO553" s="30">
        <v>2020</v>
      </c>
      <c r="BP553" s="30">
        <v>550</v>
      </c>
      <c r="BQ553" s="30" t="str">
        <f>VLOOKUP(AQ553,Table3[#All],2,FALSE)</f>
        <v>NFI</v>
      </c>
    </row>
    <row r="554" spans="1:69" ht="28.5" customHeight="1" x14ac:dyDescent="0.25">
      <c r="A554" s="69" t="s">
        <v>168</v>
      </c>
      <c r="B554" s="69" t="s">
        <v>217</v>
      </c>
      <c r="C554" s="69" t="s">
        <v>217</v>
      </c>
      <c r="D554" s="69" t="s">
        <v>183</v>
      </c>
      <c r="E554" s="69" t="s">
        <v>913</v>
      </c>
      <c r="F554" s="69" t="s">
        <v>295</v>
      </c>
      <c r="G554" s="69" t="s">
        <v>174</v>
      </c>
      <c r="H554" s="69" t="s">
        <v>979</v>
      </c>
      <c r="I554" s="69" t="s">
        <v>979</v>
      </c>
      <c r="J554" s="69"/>
      <c r="K554" s="69" t="s">
        <v>979</v>
      </c>
      <c r="L554" s="69" t="s">
        <v>979</v>
      </c>
      <c r="M554" s="69" t="s">
        <v>33</v>
      </c>
      <c r="N554" s="69" t="s">
        <v>139</v>
      </c>
      <c r="O554" s="69" t="s">
        <v>919</v>
      </c>
      <c r="P554" s="69"/>
      <c r="Q554" s="69" t="s">
        <v>114</v>
      </c>
      <c r="R554" s="69" t="s">
        <v>895</v>
      </c>
      <c r="S554" s="69" t="s">
        <v>674</v>
      </c>
      <c r="T554" s="32">
        <v>43952</v>
      </c>
      <c r="U554" s="21">
        <v>44316</v>
      </c>
      <c r="V554" s="69">
        <v>10.577712999999999</v>
      </c>
      <c r="W554" s="69">
        <v>47.119675000000001</v>
      </c>
      <c r="X554" s="69" t="s">
        <v>186</v>
      </c>
      <c r="Y554" s="1">
        <v>1740</v>
      </c>
      <c r="Z554" s="69">
        <v>1740</v>
      </c>
      <c r="AA554" s="69">
        <v>290</v>
      </c>
      <c r="AB554" s="69">
        <v>312</v>
      </c>
      <c r="AC554" s="69">
        <v>336</v>
      </c>
      <c r="AD554" s="69">
        <v>525</v>
      </c>
      <c r="AE554" s="69">
        <v>567</v>
      </c>
      <c r="AF554" s="69" t="s">
        <v>192</v>
      </c>
      <c r="AG554" s="26" t="s">
        <v>965</v>
      </c>
      <c r="AH554" s="26" t="s">
        <v>201</v>
      </c>
      <c r="AI554" s="26" t="s">
        <v>202</v>
      </c>
      <c r="AJ554" s="16" t="s">
        <v>962</v>
      </c>
      <c r="AK554" s="16" t="s">
        <v>818</v>
      </c>
      <c r="AL554" s="16" t="s">
        <v>963</v>
      </c>
      <c r="AM554" s="16" t="s">
        <v>964</v>
      </c>
      <c r="AN554" s="69" t="s">
        <v>966</v>
      </c>
      <c r="AO554" s="26" t="str">
        <f t="shared" si="315"/>
        <v>ACTED</v>
      </c>
      <c r="AP554" s="26" t="str">
        <f t="shared" si="316"/>
        <v>ACTED</v>
      </c>
      <c r="AQ554" s="26" t="str">
        <f t="shared" si="317"/>
        <v>EMERGENCY SHELTER</v>
      </c>
      <c r="AR554" s="26" t="str">
        <f t="shared" si="318"/>
        <v>ECHO</v>
      </c>
      <c r="AS554" s="55" t="str">
        <f>_xlfn.IFNA(VLOOKUP(TRIM(AF554),Lookups!$R$1:$S$14,2,0),"N/A")</f>
        <v>Drought</v>
      </c>
      <c r="AT554" s="29" t="str">
        <f t="shared" si="319"/>
        <v>Ongoing</v>
      </c>
      <c r="AU554" s="70" t="str">
        <f>IF(TRIM(X554)="", "N/A",VLOOKUP(TRIM(X554),Lookups!$V$1:$W$8,2,0))</f>
        <v>NIDP</v>
      </c>
      <c r="AV554" s="26" t="str">
        <f t="shared" si="320"/>
        <v>Rural</v>
      </c>
      <c r="AW554" s="26" t="str">
        <f t="shared" si="321"/>
        <v>In-Kind</v>
      </c>
      <c r="AX554" s="55" t="str">
        <f>IF(TRIM(M554)="","N/A",VLOOKUP(TRIM(M554),Table2[#All],2,0))</f>
        <v>Sanaag</v>
      </c>
      <c r="AY554" s="55" t="str">
        <f>IF(TRIM(N554)="","N/A",VLOOKUP(TRIM(N554),Table4[#All],2,0))</f>
        <v>Ceerigaabo</v>
      </c>
      <c r="AZ554" s="55" t="str">
        <f t="shared" si="322"/>
        <v>N/A</v>
      </c>
      <c r="BA554" s="32">
        <f t="shared" si="323"/>
        <v>43982</v>
      </c>
      <c r="BB554" s="32">
        <f t="shared" si="324"/>
        <v>44316</v>
      </c>
      <c r="BC554" s="31">
        <f t="shared" si="325"/>
        <v>2021</v>
      </c>
      <c r="BD554" s="33">
        <f t="shared" si="257"/>
        <v>44104</v>
      </c>
      <c r="BE554" s="30">
        <f t="shared" si="326"/>
        <v>1740</v>
      </c>
      <c r="BF554" s="30">
        <f t="shared" si="327"/>
        <v>290</v>
      </c>
      <c r="BG554" s="30">
        <f t="shared" si="328"/>
        <v>336</v>
      </c>
      <c r="BH554" s="30">
        <f t="shared" si="329"/>
        <v>312</v>
      </c>
      <c r="BI554" s="30">
        <f t="shared" si="330"/>
        <v>567</v>
      </c>
      <c r="BJ554" s="30">
        <f t="shared" si="331"/>
        <v>567</v>
      </c>
      <c r="BK554" s="30">
        <v>2200000</v>
      </c>
      <c r="BL554" s="30">
        <v>1400000</v>
      </c>
      <c r="BM554" s="30" t="str">
        <f t="shared" si="332"/>
        <v>No</v>
      </c>
      <c r="BN554" s="30" t="str">
        <f t="shared" si="333"/>
        <v>Yes</v>
      </c>
      <c r="BO554" s="30">
        <v>2020</v>
      </c>
      <c r="BP554" s="30">
        <v>551</v>
      </c>
      <c r="BQ554" s="30" t="str">
        <f>VLOOKUP(AQ554,Table3[#All],2,FALSE)</f>
        <v>SHELTER</v>
      </c>
    </row>
    <row r="555" spans="1:69" ht="28.5" customHeight="1" x14ac:dyDescent="0.25">
      <c r="A555" s="69" t="s">
        <v>168</v>
      </c>
      <c r="B555" s="69" t="s">
        <v>217</v>
      </c>
      <c r="C555" s="69" t="s">
        <v>217</v>
      </c>
      <c r="D555" s="69" t="s">
        <v>199</v>
      </c>
      <c r="E555" s="69" t="s">
        <v>915</v>
      </c>
      <c r="F555" s="69" t="s">
        <v>295</v>
      </c>
      <c r="G555" s="69" t="s">
        <v>174</v>
      </c>
      <c r="H555" s="69" t="s">
        <v>979</v>
      </c>
      <c r="I555" s="69" t="s">
        <v>979</v>
      </c>
      <c r="J555" s="69"/>
      <c r="K555" s="69" t="s">
        <v>979</v>
      </c>
      <c r="L555" s="69" t="s">
        <v>979</v>
      </c>
      <c r="M555" s="69" t="s">
        <v>33</v>
      </c>
      <c r="N555" s="69" t="s">
        <v>139</v>
      </c>
      <c r="O555" s="69" t="s">
        <v>919</v>
      </c>
      <c r="P555" s="69"/>
      <c r="Q555" s="69" t="s">
        <v>114</v>
      </c>
      <c r="R555" s="69" t="s">
        <v>895</v>
      </c>
      <c r="S555" s="69" t="s">
        <v>674</v>
      </c>
      <c r="T555" s="32">
        <v>43952</v>
      </c>
      <c r="U555" s="21">
        <v>44316</v>
      </c>
      <c r="V555" s="69">
        <v>10.577712999999999</v>
      </c>
      <c r="W555" s="69">
        <v>47.119675000000001</v>
      </c>
      <c r="X555" s="69" t="s">
        <v>186</v>
      </c>
      <c r="Y555" s="1">
        <v>1740</v>
      </c>
      <c r="Z555" s="69">
        <v>1740</v>
      </c>
      <c r="AA555" s="69">
        <v>290</v>
      </c>
      <c r="AB555" s="69">
        <v>312</v>
      </c>
      <c r="AC555" s="69">
        <v>336</v>
      </c>
      <c r="AD555" s="69">
        <v>525</v>
      </c>
      <c r="AE555" s="69">
        <v>567</v>
      </c>
      <c r="AF555" s="69" t="s">
        <v>192</v>
      </c>
      <c r="AG555" s="26" t="s">
        <v>965</v>
      </c>
      <c r="AH555" s="26" t="s">
        <v>201</v>
      </c>
      <c r="AI555" s="26" t="s">
        <v>202</v>
      </c>
      <c r="AJ555" s="16" t="s">
        <v>962</v>
      </c>
      <c r="AK555" s="16" t="s">
        <v>818</v>
      </c>
      <c r="AL555" s="16" t="s">
        <v>963</v>
      </c>
      <c r="AM555" s="16" t="s">
        <v>964</v>
      </c>
      <c r="AN555" s="69" t="s">
        <v>966</v>
      </c>
      <c r="AO555" s="26" t="str">
        <f t="shared" ref="AO555:AO576" si="334">TRIM(IF(TRIM(B555)="","N/A",B555))</f>
        <v>ACTED</v>
      </c>
      <c r="AP555" s="26" t="str">
        <f t="shared" ref="AP555:AP576" si="335">TRIM(IF(TRIM(C555)="","N/A",C555))</f>
        <v>ACTED</v>
      </c>
      <c r="AQ555" s="26" t="str">
        <f t="shared" ref="AQ555:AQ576" si="336">TRIM(UPPER(IF(TRIM(D555)="","N/A",D555)))</f>
        <v>NFI KITS</v>
      </c>
      <c r="AR555" s="26" t="str">
        <f t="shared" ref="AR555:AR576" si="337">TRIM(IF(TRIM(F555)="","N/A",F555))</f>
        <v>ECHO</v>
      </c>
      <c r="AS555" s="55" t="str">
        <f>_xlfn.IFNA(VLOOKUP(TRIM(AF555),Lookups!$R$1:$S$14,2,0),"N/A")</f>
        <v>Drought</v>
      </c>
      <c r="AT555" s="29" t="str">
        <f t="shared" ref="AT555:AT576" si="338">TRIM(IF(TRIM(R555)="","N/A",PROPER(R555)))</f>
        <v>Ongoing</v>
      </c>
      <c r="AU555" s="70" t="str">
        <f>IF(TRIM(X555)="", "N/A",VLOOKUP(TRIM(X555),Lookups!$V$1:$W$8,2,0))</f>
        <v>NIDP</v>
      </c>
      <c r="AV555" s="26" t="str">
        <f t="shared" ref="AV555:AV576" si="339">TRIM(IF(TRIM(Q555)="","N/A",Q555))</f>
        <v>Rural</v>
      </c>
      <c r="AW555" s="26" t="str">
        <f t="shared" ref="AW555:AW576" si="340">TRIM(IF(TRIM(G555)="","N/A",PROPER(LEFT(TRIM(G555),10))))</f>
        <v>In-Kind</v>
      </c>
      <c r="AX555" s="55" t="str">
        <f>IF(TRIM(M555)="","N/A",VLOOKUP(TRIM(M555),Table2[#All],2,0))</f>
        <v>Sanaag</v>
      </c>
      <c r="AY555" s="55" t="str">
        <f>IF(TRIM(N555)="","N/A",VLOOKUP(TRIM(N555),Table4[#All],2,0))</f>
        <v>Ceerigaabo</v>
      </c>
      <c r="AZ555" s="55" t="str">
        <f t="shared" ref="AZ555:AZ576" si="341">IF(TRIM(P555)="","N/A",TRIM(P555))</f>
        <v>N/A</v>
      </c>
      <c r="BA555" s="32">
        <f t="shared" ref="BA555:BA576" si="342">EOMONTH(T555,0)</f>
        <v>43982</v>
      </c>
      <c r="BB555" s="32">
        <f t="shared" ref="BB555:BB576" si="343">EOMONTH(U555,0)</f>
        <v>44316</v>
      </c>
      <c r="BC555" s="31">
        <f t="shared" ref="BC555:BC576" si="344">YEAR(BB555)</f>
        <v>2021</v>
      </c>
      <c r="BD555" s="33">
        <f t="shared" si="257"/>
        <v>44104</v>
      </c>
      <c r="BE555" s="30">
        <f t="shared" ref="BE555:BE576" si="345">Y555</f>
        <v>1740</v>
      </c>
      <c r="BF555" s="30">
        <f t="shared" ref="BF555:BF576" si="346">AA555</f>
        <v>290</v>
      </c>
      <c r="BG555" s="30">
        <f t="shared" ref="BG555:BG576" si="347">AC555</f>
        <v>336</v>
      </c>
      <c r="BH555" s="30">
        <f t="shared" ref="BH555:BH576" si="348">AB555</f>
        <v>312</v>
      </c>
      <c r="BI555" s="30">
        <f t="shared" ref="BI555:BI576" si="349">AE555</f>
        <v>567</v>
      </c>
      <c r="BJ555" s="30">
        <f t="shared" ref="BJ555:BJ576" si="350">AE555</f>
        <v>567</v>
      </c>
      <c r="BK555" s="30">
        <v>2200000</v>
      </c>
      <c r="BL555" s="30">
        <v>1400000</v>
      </c>
      <c r="BM555" s="30" t="str">
        <f t="shared" ref="BM555:BM576" si="351">IF(ISBLANK(AH555),"Unk",AH555)</f>
        <v>No</v>
      </c>
      <c r="BN555" s="30" t="str">
        <f t="shared" ref="BN555:BN576" si="352">IF(ISBLANK(AI555),"Unk",AI555)</f>
        <v>Yes</v>
      </c>
      <c r="BO555" s="30">
        <v>2020</v>
      </c>
      <c r="BP555" s="30">
        <v>552</v>
      </c>
      <c r="BQ555" s="30" t="str">
        <f>VLOOKUP(AQ555,Table3[#All],2,FALSE)</f>
        <v>NFI</v>
      </c>
    </row>
    <row r="556" spans="1:69" ht="28.5" customHeight="1" x14ac:dyDescent="0.25">
      <c r="A556" s="69" t="s">
        <v>168</v>
      </c>
      <c r="B556" s="69" t="s">
        <v>217</v>
      </c>
      <c r="C556" s="69" t="s">
        <v>217</v>
      </c>
      <c r="D556" s="69" t="s">
        <v>183</v>
      </c>
      <c r="E556" s="69" t="s">
        <v>913</v>
      </c>
      <c r="F556" s="69" t="s">
        <v>295</v>
      </c>
      <c r="G556" s="69" t="s">
        <v>174</v>
      </c>
      <c r="H556" s="69" t="s">
        <v>979</v>
      </c>
      <c r="I556" s="69" t="s">
        <v>979</v>
      </c>
      <c r="J556" s="69"/>
      <c r="K556" s="69" t="s">
        <v>979</v>
      </c>
      <c r="L556" s="69" t="s">
        <v>979</v>
      </c>
      <c r="M556" s="69" t="s">
        <v>33</v>
      </c>
      <c r="N556" s="69" t="s">
        <v>140</v>
      </c>
      <c r="O556" s="69" t="s">
        <v>920</v>
      </c>
      <c r="P556" s="69"/>
      <c r="Q556" s="69" t="s">
        <v>114</v>
      </c>
      <c r="R556" s="69" t="s">
        <v>895</v>
      </c>
      <c r="S556" s="69" t="s">
        <v>674</v>
      </c>
      <c r="T556" s="32">
        <v>43952</v>
      </c>
      <c r="U556" s="21">
        <v>44316</v>
      </c>
      <c r="V556" s="69">
        <v>9.7098499999999994</v>
      </c>
      <c r="W556" s="69">
        <v>47.326740000000001</v>
      </c>
      <c r="X556" s="69" t="s">
        <v>186</v>
      </c>
      <c r="Y556" s="1">
        <v>2550</v>
      </c>
      <c r="Z556" s="69">
        <v>2550</v>
      </c>
      <c r="AA556" s="69">
        <v>425</v>
      </c>
      <c r="AB556" s="69">
        <v>452</v>
      </c>
      <c r="AC556" s="69">
        <v>477</v>
      </c>
      <c r="AD556" s="69">
        <v>789</v>
      </c>
      <c r="AE556" s="69">
        <v>832</v>
      </c>
      <c r="AF556" s="69" t="s">
        <v>192</v>
      </c>
      <c r="AG556" s="26" t="s">
        <v>965</v>
      </c>
      <c r="AH556" s="26" t="s">
        <v>201</v>
      </c>
      <c r="AI556" s="26" t="s">
        <v>202</v>
      </c>
      <c r="AJ556" s="16" t="s">
        <v>962</v>
      </c>
      <c r="AK556" s="16" t="s">
        <v>818</v>
      </c>
      <c r="AL556" s="16" t="s">
        <v>963</v>
      </c>
      <c r="AM556" s="16" t="s">
        <v>964</v>
      </c>
      <c r="AN556" s="69" t="s">
        <v>966</v>
      </c>
      <c r="AO556" s="26" t="str">
        <f t="shared" si="334"/>
        <v>ACTED</v>
      </c>
      <c r="AP556" s="26" t="str">
        <f t="shared" si="335"/>
        <v>ACTED</v>
      </c>
      <c r="AQ556" s="26" t="str">
        <f t="shared" si="336"/>
        <v>EMERGENCY SHELTER</v>
      </c>
      <c r="AR556" s="26" t="str">
        <f t="shared" si="337"/>
        <v>ECHO</v>
      </c>
      <c r="AS556" s="55" t="str">
        <f>_xlfn.IFNA(VLOOKUP(TRIM(AF556),Lookups!$R$1:$S$14,2,0),"N/A")</f>
        <v>Drought</v>
      </c>
      <c r="AT556" s="29" t="str">
        <f t="shared" si="338"/>
        <v>Ongoing</v>
      </c>
      <c r="AU556" s="70" t="str">
        <f>IF(TRIM(X556)="", "N/A",VLOOKUP(TRIM(X556),Lookups!$V$1:$W$8,2,0))</f>
        <v>NIDP</v>
      </c>
      <c r="AV556" s="26" t="str">
        <f t="shared" si="339"/>
        <v>Rural</v>
      </c>
      <c r="AW556" s="26" t="str">
        <f t="shared" si="340"/>
        <v>In-Kind</v>
      </c>
      <c r="AX556" s="55" t="str">
        <f>IF(TRIM(M556)="","N/A",VLOOKUP(TRIM(M556),Table2[#All],2,0))</f>
        <v>Sanaag</v>
      </c>
      <c r="AY556" s="55" t="str">
        <f>IF(TRIM(N556)="","N/A",VLOOKUP(TRIM(N556),Table4[#All],2,0))</f>
        <v>Ceel Afweyn</v>
      </c>
      <c r="AZ556" s="55" t="str">
        <f t="shared" si="341"/>
        <v>N/A</v>
      </c>
      <c r="BA556" s="32">
        <f t="shared" si="342"/>
        <v>43982</v>
      </c>
      <c r="BB556" s="32">
        <f t="shared" si="343"/>
        <v>44316</v>
      </c>
      <c r="BC556" s="31">
        <f t="shared" si="344"/>
        <v>2021</v>
      </c>
      <c r="BD556" s="33">
        <f t="shared" si="257"/>
        <v>44104</v>
      </c>
      <c r="BE556" s="30">
        <f t="shared" si="345"/>
        <v>2550</v>
      </c>
      <c r="BF556" s="30">
        <f t="shared" si="346"/>
        <v>425</v>
      </c>
      <c r="BG556" s="30">
        <f t="shared" si="347"/>
        <v>477</v>
      </c>
      <c r="BH556" s="30">
        <f t="shared" si="348"/>
        <v>452</v>
      </c>
      <c r="BI556" s="30">
        <f t="shared" si="349"/>
        <v>832</v>
      </c>
      <c r="BJ556" s="30">
        <f t="shared" si="350"/>
        <v>832</v>
      </c>
      <c r="BK556" s="30">
        <v>2200000</v>
      </c>
      <c r="BL556" s="30">
        <v>1400000</v>
      </c>
      <c r="BM556" s="30" t="str">
        <f t="shared" si="351"/>
        <v>No</v>
      </c>
      <c r="BN556" s="30" t="str">
        <f t="shared" si="352"/>
        <v>Yes</v>
      </c>
      <c r="BO556" s="30">
        <v>2020</v>
      </c>
      <c r="BP556" s="30">
        <v>553</v>
      </c>
      <c r="BQ556" s="30" t="str">
        <f>VLOOKUP(AQ556,Table3[#All],2,FALSE)</f>
        <v>SHELTER</v>
      </c>
    </row>
    <row r="557" spans="1:69" ht="28.5" customHeight="1" x14ac:dyDescent="0.25">
      <c r="A557" s="69" t="s">
        <v>168</v>
      </c>
      <c r="B557" s="69" t="s">
        <v>217</v>
      </c>
      <c r="C557" s="69" t="s">
        <v>217</v>
      </c>
      <c r="D557" s="69" t="s">
        <v>199</v>
      </c>
      <c r="E557" s="69" t="s">
        <v>915</v>
      </c>
      <c r="F557" s="69" t="s">
        <v>295</v>
      </c>
      <c r="G557" s="69" t="s">
        <v>174</v>
      </c>
      <c r="H557" s="69" t="s">
        <v>979</v>
      </c>
      <c r="I557" s="69" t="s">
        <v>979</v>
      </c>
      <c r="J557" s="69"/>
      <c r="K557" s="69" t="s">
        <v>979</v>
      </c>
      <c r="L557" s="69" t="s">
        <v>979</v>
      </c>
      <c r="M557" s="69" t="s">
        <v>33</v>
      </c>
      <c r="N557" s="69" t="s">
        <v>140</v>
      </c>
      <c r="O557" s="69" t="s">
        <v>920</v>
      </c>
      <c r="P557" s="69"/>
      <c r="Q557" s="69" t="s">
        <v>114</v>
      </c>
      <c r="R557" s="69" t="s">
        <v>895</v>
      </c>
      <c r="S557" s="69" t="s">
        <v>674</v>
      </c>
      <c r="T557" s="32">
        <v>43952</v>
      </c>
      <c r="U557" s="21">
        <v>44316</v>
      </c>
      <c r="V557" s="69">
        <v>9.7098499999999994</v>
      </c>
      <c r="W557" s="69">
        <v>47.326740000000001</v>
      </c>
      <c r="X557" s="69" t="s">
        <v>186</v>
      </c>
      <c r="Y557" s="1">
        <v>2550</v>
      </c>
      <c r="Z557" s="69">
        <v>2550</v>
      </c>
      <c r="AA557" s="69">
        <v>425</v>
      </c>
      <c r="AB557" s="69">
        <v>452</v>
      </c>
      <c r="AC557" s="69">
        <v>477</v>
      </c>
      <c r="AD557" s="69">
        <v>789</v>
      </c>
      <c r="AE557" s="69">
        <v>832</v>
      </c>
      <c r="AF557" s="69" t="s">
        <v>192</v>
      </c>
      <c r="AG557" s="26" t="s">
        <v>965</v>
      </c>
      <c r="AH557" s="26" t="s">
        <v>201</v>
      </c>
      <c r="AI557" s="26" t="s">
        <v>202</v>
      </c>
      <c r="AJ557" s="16" t="s">
        <v>962</v>
      </c>
      <c r="AK557" s="16" t="s">
        <v>818</v>
      </c>
      <c r="AL557" s="16" t="s">
        <v>963</v>
      </c>
      <c r="AM557" s="16" t="s">
        <v>964</v>
      </c>
      <c r="AN557" s="69" t="s">
        <v>966</v>
      </c>
      <c r="AO557" s="26" t="str">
        <f t="shared" si="334"/>
        <v>ACTED</v>
      </c>
      <c r="AP557" s="26" t="str">
        <f t="shared" si="335"/>
        <v>ACTED</v>
      </c>
      <c r="AQ557" s="26" t="str">
        <f t="shared" si="336"/>
        <v>NFI KITS</v>
      </c>
      <c r="AR557" s="26" t="str">
        <f t="shared" si="337"/>
        <v>ECHO</v>
      </c>
      <c r="AS557" s="55" t="str">
        <f>_xlfn.IFNA(VLOOKUP(TRIM(AF557),Lookups!$R$1:$S$14,2,0),"N/A")</f>
        <v>Drought</v>
      </c>
      <c r="AT557" s="29" t="str">
        <f t="shared" si="338"/>
        <v>Ongoing</v>
      </c>
      <c r="AU557" s="70" t="str">
        <f>IF(TRIM(X557)="", "N/A",VLOOKUP(TRIM(X557),Lookups!$V$1:$W$8,2,0))</f>
        <v>NIDP</v>
      </c>
      <c r="AV557" s="26" t="str">
        <f t="shared" si="339"/>
        <v>Rural</v>
      </c>
      <c r="AW557" s="26" t="str">
        <f t="shared" si="340"/>
        <v>In-Kind</v>
      </c>
      <c r="AX557" s="55" t="str">
        <f>IF(TRIM(M557)="","N/A",VLOOKUP(TRIM(M557),Table2[#All],2,0))</f>
        <v>Sanaag</v>
      </c>
      <c r="AY557" s="55" t="str">
        <f>IF(TRIM(N557)="","N/A",VLOOKUP(TRIM(N557),Table4[#All],2,0))</f>
        <v>Ceel Afweyn</v>
      </c>
      <c r="AZ557" s="55" t="str">
        <f t="shared" si="341"/>
        <v>N/A</v>
      </c>
      <c r="BA557" s="32">
        <f t="shared" si="342"/>
        <v>43982</v>
      </c>
      <c r="BB557" s="32">
        <f t="shared" si="343"/>
        <v>44316</v>
      </c>
      <c r="BC557" s="31">
        <f t="shared" si="344"/>
        <v>2021</v>
      </c>
      <c r="BD557" s="33">
        <f t="shared" si="257"/>
        <v>44104</v>
      </c>
      <c r="BE557" s="30">
        <f t="shared" si="345"/>
        <v>2550</v>
      </c>
      <c r="BF557" s="30">
        <f t="shared" si="346"/>
        <v>425</v>
      </c>
      <c r="BG557" s="30">
        <f t="shared" si="347"/>
        <v>477</v>
      </c>
      <c r="BH557" s="30">
        <f t="shared" si="348"/>
        <v>452</v>
      </c>
      <c r="BI557" s="30">
        <f t="shared" si="349"/>
        <v>832</v>
      </c>
      <c r="BJ557" s="30">
        <f t="shared" si="350"/>
        <v>832</v>
      </c>
      <c r="BK557" s="30">
        <v>2200000</v>
      </c>
      <c r="BL557" s="30">
        <v>1400000</v>
      </c>
      <c r="BM557" s="30" t="str">
        <f t="shared" si="351"/>
        <v>No</v>
      </c>
      <c r="BN557" s="30" t="str">
        <f t="shared" si="352"/>
        <v>Yes</v>
      </c>
      <c r="BO557" s="30">
        <v>2020</v>
      </c>
      <c r="BP557" s="30">
        <v>554</v>
      </c>
      <c r="BQ557" s="30" t="str">
        <f>VLOOKUP(AQ557,Table3[#All],2,FALSE)</f>
        <v>NFI</v>
      </c>
    </row>
    <row r="558" spans="1:69" ht="28.5" customHeight="1" x14ac:dyDescent="0.25">
      <c r="A558" s="69" t="s">
        <v>168</v>
      </c>
      <c r="B558" s="69" t="s">
        <v>217</v>
      </c>
      <c r="C558" s="69" t="s">
        <v>217</v>
      </c>
      <c r="D558" s="69" t="s">
        <v>183</v>
      </c>
      <c r="E558" s="69" t="s">
        <v>913</v>
      </c>
      <c r="F558" s="69" t="s">
        <v>295</v>
      </c>
      <c r="G558" s="69" t="s">
        <v>174</v>
      </c>
      <c r="H558" s="69" t="s">
        <v>979</v>
      </c>
      <c r="I558" s="69" t="s">
        <v>979</v>
      </c>
      <c r="J558" s="69"/>
      <c r="K558" s="69" t="s">
        <v>979</v>
      </c>
      <c r="L558" s="69" t="s">
        <v>979</v>
      </c>
      <c r="M558" s="69" t="s">
        <v>33</v>
      </c>
      <c r="N558" s="69" t="s">
        <v>140</v>
      </c>
      <c r="O558" s="69" t="s">
        <v>921</v>
      </c>
      <c r="P558" s="69"/>
      <c r="Q558" s="69" t="s">
        <v>114</v>
      </c>
      <c r="R558" s="69" t="s">
        <v>895</v>
      </c>
      <c r="S558" s="69" t="s">
        <v>674</v>
      </c>
      <c r="T558" s="32">
        <v>43952</v>
      </c>
      <c r="U558" s="21">
        <v>44316</v>
      </c>
      <c r="V558" s="69">
        <v>9.7579019999999996</v>
      </c>
      <c r="W558" s="69">
        <v>47.530521999999998</v>
      </c>
      <c r="X558" s="69" t="s">
        <v>186</v>
      </c>
      <c r="Y558" s="1">
        <v>5100</v>
      </c>
      <c r="Z558" s="69">
        <v>5100</v>
      </c>
      <c r="AA558" s="69">
        <v>850</v>
      </c>
      <c r="AB558" s="69">
        <v>905</v>
      </c>
      <c r="AC558" s="69">
        <v>954</v>
      </c>
      <c r="AD558" s="69">
        <v>1578</v>
      </c>
      <c r="AE558" s="69">
        <v>1663</v>
      </c>
      <c r="AF558" s="69" t="s">
        <v>192</v>
      </c>
      <c r="AG558" s="26" t="s">
        <v>965</v>
      </c>
      <c r="AH558" s="26" t="s">
        <v>201</v>
      </c>
      <c r="AI558" s="26" t="s">
        <v>202</v>
      </c>
      <c r="AJ558" s="16" t="s">
        <v>962</v>
      </c>
      <c r="AK558" s="16" t="s">
        <v>818</v>
      </c>
      <c r="AL558" s="16" t="s">
        <v>963</v>
      </c>
      <c r="AM558" s="16" t="s">
        <v>964</v>
      </c>
      <c r="AN558" s="69" t="s">
        <v>966</v>
      </c>
      <c r="AO558" s="26" t="str">
        <f t="shared" si="334"/>
        <v>ACTED</v>
      </c>
      <c r="AP558" s="26" t="str">
        <f t="shared" si="335"/>
        <v>ACTED</v>
      </c>
      <c r="AQ558" s="26" t="str">
        <f t="shared" si="336"/>
        <v>EMERGENCY SHELTER</v>
      </c>
      <c r="AR558" s="26" t="str">
        <f t="shared" si="337"/>
        <v>ECHO</v>
      </c>
      <c r="AS558" s="55" t="str">
        <f>_xlfn.IFNA(VLOOKUP(TRIM(AF558),Lookups!$R$1:$S$14,2,0),"N/A")</f>
        <v>Drought</v>
      </c>
      <c r="AT558" s="29" t="str">
        <f t="shared" si="338"/>
        <v>Ongoing</v>
      </c>
      <c r="AU558" s="70" t="str">
        <f>IF(TRIM(X558)="", "N/A",VLOOKUP(TRIM(X558),Lookups!$V$1:$W$8,2,0))</f>
        <v>NIDP</v>
      </c>
      <c r="AV558" s="26" t="str">
        <f t="shared" si="339"/>
        <v>Rural</v>
      </c>
      <c r="AW558" s="26" t="str">
        <f t="shared" si="340"/>
        <v>In-Kind</v>
      </c>
      <c r="AX558" s="55" t="str">
        <f>IF(TRIM(M558)="","N/A",VLOOKUP(TRIM(M558),Table2[#All],2,0))</f>
        <v>Sanaag</v>
      </c>
      <c r="AY558" s="55" t="str">
        <f>IF(TRIM(N558)="","N/A",VLOOKUP(TRIM(N558),Table4[#All],2,0))</f>
        <v>Ceel Afweyn</v>
      </c>
      <c r="AZ558" s="55" t="str">
        <f t="shared" si="341"/>
        <v>N/A</v>
      </c>
      <c r="BA558" s="32">
        <f t="shared" si="342"/>
        <v>43982</v>
      </c>
      <c r="BB558" s="32">
        <f t="shared" si="343"/>
        <v>44316</v>
      </c>
      <c r="BC558" s="31">
        <f t="shared" si="344"/>
        <v>2021</v>
      </c>
      <c r="BD558" s="33">
        <f t="shared" si="257"/>
        <v>44104</v>
      </c>
      <c r="BE558" s="30">
        <f t="shared" si="345"/>
        <v>5100</v>
      </c>
      <c r="BF558" s="30">
        <f t="shared" si="346"/>
        <v>850</v>
      </c>
      <c r="BG558" s="30">
        <f t="shared" si="347"/>
        <v>954</v>
      </c>
      <c r="BH558" s="30">
        <f t="shared" si="348"/>
        <v>905</v>
      </c>
      <c r="BI558" s="30">
        <f t="shared" si="349"/>
        <v>1663</v>
      </c>
      <c r="BJ558" s="30">
        <f t="shared" si="350"/>
        <v>1663</v>
      </c>
      <c r="BK558" s="30">
        <v>2200000</v>
      </c>
      <c r="BL558" s="30">
        <v>1400000</v>
      </c>
      <c r="BM558" s="30" t="str">
        <f t="shared" si="351"/>
        <v>No</v>
      </c>
      <c r="BN558" s="30" t="str">
        <f t="shared" si="352"/>
        <v>Yes</v>
      </c>
      <c r="BO558" s="30">
        <v>2020</v>
      </c>
      <c r="BP558" s="30">
        <v>555</v>
      </c>
      <c r="BQ558" s="30" t="str">
        <f>VLOOKUP(AQ558,Table3[#All],2,FALSE)</f>
        <v>SHELTER</v>
      </c>
    </row>
    <row r="559" spans="1:69" ht="28.5" customHeight="1" x14ac:dyDescent="0.25">
      <c r="A559" s="69" t="s">
        <v>168</v>
      </c>
      <c r="B559" s="69" t="s">
        <v>217</v>
      </c>
      <c r="C559" s="69" t="s">
        <v>217</v>
      </c>
      <c r="D559" s="69" t="s">
        <v>199</v>
      </c>
      <c r="E559" s="69" t="s">
        <v>915</v>
      </c>
      <c r="F559" s="69" t="s">
        <v>295</v>
      </c>
      <c r="G559" s="69" t="s">
        <v>174</v>
      </c>
      <c r="H559" s="69" t="s">
        <v>979</v>
      </c>
      <c r="I559" s="69" t="s">
        <v>979</v>
      </c>
      <c r="J559" s="69"/>
      <c r="K559" s="69" t="s">
        <v>979</v>
      </c>
      <c r="L559" s="69" t="s">
        <v>979</v>
      </c>
      <c r="M559" s="69" t="s">
        <v>33</v>
      </c>
      <c r="N559" s="69" t="s">
        <v>140</v>
      </c>
      <c r="O559" s="69" t="s">
        <v>921</v>
      </c>
      <c r="P559" s="69"/>
      <c r="Q559" s="69" t="s">
        <v>114</v>
      </c>
      <c r="R559" s="69" t="s">
        <v>895</v>
      </c>
      <c r="S559" s="69" t="s">
        <v>674</v>
      </c>
      <c r="T559" s="32">
        <v>43952</v>
      </c>
      <c r="U559" s="21">
        <v>44316</v>
      </c>
      <c r="V559" s="69">
        <v>9.7579019999999996</v>
      </c>
      <c r="W559" s="69">
        <v>47.530521999999998</v>
      </c>
      <c r="X559" s="69" t="s">
        <v>186</v>
      </c>
      <c r="Y559" s="1">
        <v>5100</v>
      </c>
      <c r="Z559" s="69">
        <v>5100</v>
      </c>
      <c r="AA559" s="69">
        <v>850</v>
      </c>
      <c r="AB559" s="69">
        <v>905</v>
      </c>
      <c r="AC559" s="69">
        <v>954</v>
      </c>
      <c r="AD559" s="69">
        <v>1578</v>
      </c>
      <c r="AE559" s="69">
        <v>1663</v>
      </c>
      <c r="AF559" s="69" t="s">
        <v>192</v>
      </c>
      <c r="AG559" s="26" t="s">
        <v>965</v>
      </c>
      <c r="AH559" s="26" t="s">
        <v>201</v>
      </c>
      <c r="AI559" s="26" t="s">
        <v>202</v>
      </c>
      <c r="AJ559" s="16" t="s">
        <v>962</v>
      </c>
      <c r="AK559" s="16" t="s">
        <v>818</v>
      </c>
      <c r="AL559" s="16" t="s">
        <v>963</v>
      </c>
      <c r="AM559" s="16" t="s">
        <v>964</v>
      </c>
      <c r="AN559" s="69" t="s">
        <v>966</v>
      </c>
      <c r="AO559" s="26" t="str">
        <f t="shared" si="334"/>
        <v>ACTED</v>
      </c>
      <c r="AP559" s="26" t="str">
        <f t="shared" si="335"/>
        <v>ACTED</v>
      </c>
      <c r="AQ559" s="26" t="str">
        <f t="shared" si="336"/>
        <v>NFI KITS</v>
      </c>
      <c r="AR559" s="26" t="str">
        <f t="shared" si="337"/>
        <v>ECHO</v>
      </c>
      <c r="AS559" s="55" t="str">
        <f>_xlfn.IFNA(VLOOKUP(TRIM(AF559),Lookups!$R$1:$S$14,2,0),"N/A")</f>
        <v>Drought</v>
      </c>
      <c r="AT559" s="29" t="str">
        <f t="shared" si="338"/>
        <v>Ongoing</v>
      </c>
      <c r="AU559" s="70" t="str">
        <f>IF(TRIM(X559)="", "N/A",VLOOKUP(TRIM(X559),Lookups!$V$1:$W$8,2,0))</f>
        <v>NIDP</v>
      </c>
      <c r="AV559" s="26" t="str">
        <f t="shared" si="339"/>
        <v>Rural</v>
      </c>
      <c r="AW559" s="26" t="str">
        <f t="shared" si="340"/>
        <v>In-Kind</v>
      </c>
      <c r="AX559" s="55" t="str">
        <f>IF(TRIM(M559)="","N/A",VLOOKUP(TRIM(M559),Table2[#All],2,0))</f>
        <v>Sanaag</v>
      </c>
      <c r="AY559" s="55" t="str">
        <f>IF(TRIM(N559)="","N/A",VLOOKUP(TRIM(N559),Table4[#All],2,0))</f>
        <v>Ceel Afweyn</v>
      </c>
      <c r="AZ559" s="55" t="str">
        <f t="shared" si="341"/>
        <v>N/A</v>
      </c>
      <c r="BA559" s="32">
        <f t="shared" si="342"/>
        <v>43982</v>
      </c>
      <c r="BB559" s="32">
        <f t="shared" si="343"/>
        <v>44316</v>
      </c>
      <c r="BC559" s="31">
        <f t="shared" si="344"/>
        <v>2021</v>
      </c>
      <c r="BD559" s="33">
        <f t="shared" si="257"/>
        <v>44104</v>
      </c>
      <c r="BE559" s="30">
        <f t="shared" si="345"/>
        <v>5100</v>
      </c>
      <c r="BF559" s="30">
        <f t="shared" si="346"/>
        <v>850</v>
      </c>
      <c r="BG559" s="30">
        <f t="shared" si="347"/>
        <v>954</v>
      </c>
      <c r="BH559" s="30">
        <f t="shared" si="348"/>
        <v>905</v>
      </c>
      <c r="BI559" s="30">
        <f t="shared" si="349"/>
        <v>1663</v>
      </c>
      <c r="BJ559" s="30">
        <f t="shared" si="350"/>
        <v>1663</v>
      </c>
      <c r="BK559" s="30">
        <v>2200000</v>
      </c>
      <c r="BL559" s="30">
        <v>1400000</v>
      </c>
      <c r="BM559" s="30" t="str">
        <f t="shared" si="351"/>
        <v>No</v>
      </c>
      <c r="BN559" s="30" t="str">
        <f t="shared" si="352"/>
        <v>Yes</v>
      </c>
      <c r="BO559" s="30">
        <v>2020</v>
      </c>
      <c r="BP559" s="30">
        <v>556</v>
      </c>
      <c r="BQ559" s="30" t="str">
        <f>VLOOKUP(AQ559,Table3[#All],2,FALSE)</f>
        <v>NFI</v>
      </c>
    </row>
    <row r="560" spans="1:69" ht="28.5" customHeight="1" x14ac:dyDescent="0.25">
      <c r="A560" s="69" t="s">
        <v>168</v>
      </c>
      <c r="B560" s="69" t="s">
        <v>338</v>
      </c>
      <c r="C560" s="69" t="s">
        <v>338</v>
      </c>
      <c r="D560" s="69" t="s">
        <v>183</v>
      </c>
      <c r="E560" s="69" t="s">
        <v>894</v>
      </c>
      <c r="F560" s="69" t="s">
        <v>219</v>
      </c>
      <c r="G560" s="69" t="s">
        <v>210</v>
      </c>
      <c r="H560" s="69" t="s">
        <v>979</v>
      </c>
      <c r="I560" s="69" t="s">
        <v>979</v>
      </c>
      <c r="J560" s="69"/>
      <c r="K560" s="69" t="s">
        <v>979</v>
      </c>
      <c r="L560" s="69" t="s">
        <v>979</v>
      </c>
      <c r="M560" s="69" t="s">
        <v>143</v>
      </c>
      <c r="N560" s="69" t="s">
        <v>86</v>
      </c>
      <c r="O560" s="69" t="s">
        <v>22</v>
      </c>
      <c r="P560" s="69"/>
      <c r="Q560" s="69" t="s">
        <v>176</v>
      </c>
      <c r="R560" s="69" t="s">
        <v>895</v>
      </c>
      <c r="S560" s="69" t="s">
        <v>674</v>
      </c>
      <c r="T560" s="32">
        <v>43952</v>
      </c>
      <c r="U560" s="21">
        <v>44316</v>
      </c>
      <c r="V560" s="69">
        <v>4.12303</v>
      </c>
      <c r="W560" s="69">
        <v>43.890121000000001</v>
      </c>
      <c r="X560" s="69" t="s">
        <v>187</v>
      </c>
      <c r="Y560" s="1">
        <v>1500</v>
      </c>
      <c r="Z560" s="69">
        <v>1500</v>
      </c>
      <c r="AA560" s="69">
        <v>250</v>
      </c>
      <c r="AB560" s="69">
        <v>274</v>
      </c>
      <c r="AC560" s="69">
        <v>322</v>
      </c>
      <c r="AD560" s="69">
        <v>416</v>
      </c>
      <c r="AE560" s="69">
        <v>488</v>
      </c>
      <c r="AF560" s="69" t="s">
        <v>193</v>
      </c>
      <c r="AG560" s="26" t="s">
        <v>979</v>
      </c>
      <c r="AJ560" s="16" t="s">
        <v>979</v>
      </c>
      <c r="AK560" s="16" t="s">
        <v>979</v>
      </c>
      <c r="AL560" s="16" t="s">
        <v>979</v>
      </c>
      <c r="AM560" s="16" t="s">
        <v>979</v>
      </c>
      <c r="AN560" s="69" t="s">
        <v>979</v>
      </c>
      <c r="AO560" s="26" t="str">
        <f t="shared" si="334"/>
        <v>AVORD</v>
      </c>
      <c r="AP560" s="26" t="str">
        <f t="shared" si="335"/>
        <v>AVORD</v>
      </c>
      <c r="AQ560" s="26" t="str">
        <f t="shared" si="336"/>
        <v>EMERGENCY SHELTER</v>
      </c>
      <c r="AR560" s="26" t="str">
        <f t="shared" si="337"/>
        <v>SHF</v>
      </c>
      <c r="AS560" s="55" t="str">
        <f>_xlfn.IFNA(VLOOKUP(TRIM(AF560),Lookups!$R$1:$S$14,2,0),"N/A")</f>
        <v>Protracted</v>
      </c>
      <c r="AT560" s="29" t="str">
        <f t="shared" si="338"/>
        <v>Ongoing</v>
      </c>
      <c r="AU560" s="70" t="str">
        <f>IF(TRIM(X560)="", "N/A",VLOOKUP(TRIM(X560),Lookups!$V$1:$W$8,2,0))</f>
        <v>PIDP</v>
      </c>
      <c r="AV560" s="26" t="str">
        <f t="shared" si="339"/>
        <v>Urban</v>
      </c>
      <c r="AW560" s="26" t="str">
        <f t="shared" si="340"/>
        <v>In-Kind</v>
      </c>
      <c r="AX560" s="55" t="str">
        <f>IF(TRIM(M560)="","N/A",VLOOKUP(TRIM(M560),Table2[#All],2,0))</f>
        <v>Bakool</v>
      </c>
      <c r="AY560" s="55" t="str">
        <f>IF(TRIM(N560)="","N/A",VLOOKUP(TRIM(N560),Table4[#All],2,0))</f>
        <v>Xudur</v>
      </c>
      <c r="AZ560" s="55" t="str">
        <f t="shared" si="341"/>
        <v>N/A</v>
      </c>
      <c r="BA560" s="32">
        <f t="shared" si="342"/>
        <v>43982</v>
      </c>
      <c r="BB560" s="32">
        <f t="shared" si="343"/>
        <v>44316</v>
      </c>
      <c r="BC560" s="31">
        <f t="shared" si="344"/>
        <v>2021</v>
      </c>
      <c r="BD560" s="33">
        <f t="shared" si="257"/>
        <v>44104</v>
      </c>
      <c r="BE560" s="30">
        <f t="shared" si="345"/>
        <v>1500</v>
      </c>
      <c r="BF560" s="30">
        <f t="shared" si="346"/>
        <v>250</v>
      </c>
      <c r="BG560" s="30">
        <f t="shared" si="347"/>
        <v>322</v>
      </c>
      <c r="BH560" s="30">
        <f t="shared" si="348"/>
        <v>274</v>
      </c>
      <c r="BI560" s="30">
        <f t="shared" si="349"/>
        <v>488</v>
      </c>
      <c r="BJ560" s="30">
        <f t="shared" si="350"/>
        <v>488</v>
      </c>
      <c r="BK560" s="30">
        <v>2200000</v>
      </c>
      <c r="BL560" s="30">
        <v>1400000</v>
      </c>
      <c r="BM560" s="30" t="str">
        <f t="shared" si="351"/>
        <v>Unk</v>
      </c>
      <c r="BN560" s="30" t="str">
        <f t="shared" si="352"/>
        <v>Unk</v>
      </c>
      <c r="BO560" s="30">
        <v>2020</v>
      </c>
      <c r="BP560" s="30">
        <v>557</v>
      </c>
      <c r="BQ560" s="30" t="str">
        <f>VLOOKUP(AQ560,Table3[#All],2,FALSE)</f>
        <v>SHELTER</v>
      </c>
    </row>
    <row r="561" spans="1:69" ht="28.5" customHeight="1" x14ac:dyDescent="0.25">
      <c r="A561" s="69" t="s">
        <v>168</v>
      </c>
      <c r="B561" s="69" t="s">
        <v>281</v>
      </c>
      <c r="C561" s="69" t="s">
        <v>281</v>
      </c>
      <c r="D561" s="69" t="s">
        <v>752</v>
      </c>
      <c r="E561" s="69" t="s">
        <v>898</v>
      </c>
      <c r="F561" s="69" t="s">
        <v>764</v>
      </c>
      <c r="G561" s="69" t="s">
        <v>174</v>
      </c>
      <c r="H561" s="69" t="s">
        <v>979</v>
      </c>
      <c r="I561" s="69" t="s">
        <v>979</v>
      </c>
      <c r="J561" s="69"/>
      <c r="K561" s="69" t="s">
        <v>979</v>
      </c>
      <c r="L561" s="69" t="s">
        <v>979</v>
      </c>
      <c r="M561" s="69" t="s">
        <v>56</v>
      </c>
      <c r="N561" s="69" t="s">
        <v>126</v>
      </c>
      <c r="O561" s="69" t="s">
        <v>28</v>
      </c>
      <c r="P561" s="69"/>
      <c r="Q561" s="69" t="s">
        <v>176</v>
      </c>
      <c r="R561" s="69" t="s">
        <v>895</v>
      </c>
      <c r="S561" s="69" t="s">
        <v>446</v>
      </c>
      <c r="T561" s="32">
        <v>43467</v>
      </c>
      <c r="U561" s="21">
        <v>44196</v>
      </c>
      <c r="V561" s="69">
        <v>4.1635799999999996</v>
      </c>
      <c r="W561" s="69">
        <v>42.076169999999998</v>
      </c>
      <c r="X561" s="69" t="s">
        <v>186</v>
      </c>
      <c r="Y561" s="1">
        <v>1560</v>
      </c>
      <c r="Z561" s="69">
        <v>1560</v>
      </c>
      <c r="AA561" s="69">
        <v>260</v>
      </c>
      <c r="AB561" s="69">
        <v>276</v>
      </c>
      <c r="AC561" s="69">
        <v>312</v>
      </c>
      <c r="AD561" s="69">
        <v>456</v>
      </c>
      <c r="AE561" s="69">
        <v>516</v>
      </c>
      <c r="AF561" s="69" t="s">
        <v>192</v>
      </c>
      <c r="AG561" s="26" t="s">
        <v>948</v>
      </c>
      <c r="AJ561" s="16" t="s">
        <v>979</v>
      </c>
      <c r="AK561" s="16" t="s">
        <v>979</v>
      </c>
      <c r="AL561" s="16" t="s">
        <v>979</v>
      </c>
      <c r="AM561" s="16" t="s">
        <v>979</v>
      </c>
      <c r="AN561" s="69" t="s">
        <v>979</v>
      </c>
      <c r="AO561" s="26" t="str">
        <f t="shared" si="334"/>
        <v>DRC</v>
      </c>
      <c r="AP561" s="26" t="str">
        <f t="shared" si="335"/>
        <v>DRC</v>
      </c>
      <c r="AQ561" s="26" t="str">
        <f t="shared" si="336"/>
        <v>DURABLE SHELTER</v>
      </c>
      <c r="AR561" s="26" t="str">
        <f t="shared" si="337"/>
        <v>DANIDA</v>
      </c>
      <c r="AS561" s="55" t="str">
        <f>_xlfn.IFNA(VLOOKUP(TRIM(AF561),Lookups!$R$1:$S$14,2,0),"N/A")</f>
        <v>Drought</v>
      </c>
      <c r="AT561" s="29" t="str">
        <f t="shared" si="338"/>
        <v>Ongoing</v>
      </c>
      <c r="AU561" s="70" t="str">
        <f>IF(TRIM(X561)="", "N/A",VLOOKUP(TRIM(X561),Lookups!$V$1:$W$8,2,0))</f>
        <v>NIDP</v>
      </c>
      <c r="AV561" s="26" t="str">
        <f t="shared" si="339"/>
        <v>Urban</v>
      </c>
      <c r="AW561" s="26" t="str">
        <f t="shared" si="340"/>
        <v>In-Kind</v>
      </c>
      <c r="AX561" s="55" t="str">
        <f>IF(TRIM(M561)="","N/A",VLOOKUP(TRIM(M561),Table2[#All],2,0))</f>
        <v>Gedo</v>
      </c>
      <c r="AY561" s="55" t="str">
        <f>IF(TRIM(N561)="","N/A",VLOOKUP(TRIM(N561),Table4[#All],2,0))</f>
        <v>Doolow</v>
      </c>
      <c r="AZ561" s="55" t="str">
        <f t="shared" si="341"/>
        <v>N/A</v>
      </c>
      <c r="BA561" s="32">
        <f t="shared" si="342"/>
        <v>43496</v>
      </c>
      <c r="BB561" s="32">
        <f t="shared" si="343"/>
        <v>44196</v>
      </c>
      <c r="BC561" s="31">
        <f t="shared" si="344"/>
        <v>2020</v>
      </c>
      <c r="BD561" s="33">
        <f t="shared" si="257"/>
        <v>44104</v>
      </c>
      <c r="BE561" s="30">
        <f t="shared" si="345"/>
        <v>1560</v>
      </c>
      <c r="BF561" s="30">
        <f t="shared" si="346"/>
        <v>260</v>
      </c>
      <c r="BG561" s="30">
        <f t="shared" si="347"/>
        <v>312</v>
      </c>
      <c r="BH561" s="30">
        <f t="shared" si="348"/>
        <v>276</v>
      </c>
      <c r="BI561" s="30">
        <f t="shared" si="349"/>
        <v>516</v>
      </c>
      <c r="BJ561" s="30">
        <f t="shared" si="350"/>
        <v>516</v>
      </c>
      <c r="BK561" s="30">
        <v>2200000</v>
      </c>
      <c r="BL561" s="30">
        <v>1400000</v>
      </c>
      <c r="BM561" s="30" t="str">
        <f t="shared" si="351"/>
        <v>Unk</v>
      </c>
      <c r="BN561" s="30" t="str">
        <f t="shared" si="352"/>
        <v>Unk</v>
      </c>
      <c r="BO561" s="30">
        <v>2020</v>
      </c>
      <c r="BP561" s="30">
        <v>558</v>
      </c>
      <c r="BQ561" s="30" t="str">
        <f>VLOOKUP(AQ561,Table3[#All],2,FALSE)</f>
        <v>SHELTER</v>
      </c>
    </row>
    <row r="562" spans="1:69" ht="28.5" customHeight="1" x14ac:dyDescent="0.25">
      <c r="A562" s="69" t="s">
        <v>168</v>
      </c>
      <c r="B562" s="69" t="s">
        <v>298</v>
      </c>
      <c r="C562" s="69" t="s">
        <v>298</v>
      </c>
      <c r="D562" s="69" t="s">
        <v>183</v>
      </c>
      <c r="E562" s="69" t="s">
        <v>904</v>
      </c>
      <c r="F562" s="69" t="s">
        <v>870</v>
      </c>
      <c r="G562" s="69" t="s">
        <v>174</v>
      </c>
      <c r="H562" s="69" t="s">
        <v>979</v>
      </c>
      <c r="I562" s="69" t="s">
        <v>979</v>
      </c>
      <c r="J562" s="69"/>
      <c r="K562" s="69" t="s">
        <v>979</v>
      </c>
      <c r="L562" s="69" t="s">
        <v>979</v>
      </c>
      <c r="M562" s="69" t="s">
        <v>51</v>
      </c>
      <c r="N562" s="69" t="s">
        <v>43</v>
      </c>
      <c r="O562" s="69" t="s">
        <v>23</v>
      </c>
      <c r="P562" s="69"/>
      <c r="Q562" s="69" t="s">
        <v>176</v>
      </c>
      <c r="R562" s="69" t="s">
        <v>895</v>
      </c>
      <c r="S562" s="69" t="s">
        <v>256</v>
      </c>
      <c r="T562" s="32">
        <v>43983</v>
      </c>
      <c r="U562" s="21">
        <v>44166</v>
      </c>
      <c r="V562" s="69">
        <v>2.0413899999999998</v>
      </c>
      <c r="W562" s="69">
        <v>45.333720999999997</v>
      </c>
      <c r="X562" s="69" t="s">
        <v>187</v>
      </c>
      <c r="Y562" s="1">
        <v>3600</v>
      </c>
      <c r="Z562" s="69">
        <v>3600</v>
      </c>
      <c r="AA562" s="69">
        <v>600</v>
      </c>
      <c r="AB562" s="69">
        <v>598</v>
      </c>
      <c r="AC562" s="69">
        <v>638</v>
      </c>
      <c r="AD562" s="69">
        <v>1144</v>
      </c>
      <c r="AE562" s="69">
        <v>1220</v>
      </c>
      <c r="AF562" s="69" t="s">
        <v>846</v>
      </c>
      <c r="AG562" s="26" t="s">
        <v>953</v>
      </c>
      <c r="AH562" s="26" t="s">
        <v>201</v>
      </c>
      <c r="AI562" s="26" t="s">
        <v>201</v>
      </c>
      <c r="AJ562" s="16" t="s">
        <v>954</v>
      </c>
      <c r="AK562" s="16" t="s">
        <v>955</v>
      </c>
      <c r="AL562" s="16" t="s">
        <v>956</v>
      </c>
      <c r="AM562" s="16" t="s">
        <v>957</v>
      </c>
      <c r="AN562" s="69" t="s">
        <v>958</v>
      </c>
      <c r="AO562" s="26" t="str">
        <f t="shared" si="334"/>
        <v>Human Appeal</v>
      </c>
      <c r="AP562" s="26" t="str">
        <f t="shared" si="335"/>
        <v>Human Appeal</v>
      </c>
      <c r="AQ562" s="26" t="str">
        <f t="shared" si="336"/>
        <v>EMERGENCY SHELTER</v>
      </c>
      <c r="AR562" s="26" t="str">
        <f t="shared" si="337"/>
        <v>Human Appeal France</v>
      </c>
      <c r="AS562" s="55" t="str">
        <f>_xlfn.IFNA(VLOOKUP(TRIM(AF562),Lookups!$R$1:$S$14,2,0),"N/A")</f>
        <v>COVID-19</v>
      </c>
      <c r="AT562" s="29" t="str">
        <f t="shared" si="338"/>
        <v>Ongoing</v>
      </c>
      <c r="AU562" s="70" t="str">
        <f>IF(TRIM(X562)="", "N/A",VLOOKUP(TRIM(X562),Lookups!$V$1:$W$8,2,0))</f>
        <v>PIDP</v>
      </c>
      <c r="AV562" s="26" t="str">
        <f t="shared" si="339"/>
        <v>Urban</v>
      </c>
      <c r="AW562" s="26" t="str">
        <f t="shared" si="340"/>
        <v>In-Kind</v>
      </c>
      <c r="AX562" s="55" t="str">
        <f>IF(TRIM(M562)="","N/A",VLOOKUP(TRIM(M562),Table2[#All],2,0))</f>
        <v>Banadir</v>
      </c>
      <c r="AY562" s="55" t="str">
        <f>IF(TRIM(N562)="","N/A",VLOOKUP(TRIM(N562),Table4[#All],2,0))</f>
        <v>Banadir</v>
      </c>
      <c r="AZ562" s="55" t="str">
        <f t="shared" si="341"/>
        <v>N/A</v>
      </c>
      <c r="BA562" s="32">
        <f t="shared" si="342"/>
        <v>44012</v>
      </c>
      <c r="BB562" s="32">
        <f t="shared" si="343"/>
        <v>44196</v>
      </c>
      <c r="BC562" s="31">
        <f t="shared" si="344"/>
        <v>2020</v>
      </c>
      <c r="BD562" s="33">
        <f t="shared" si="257"/>
        <v>44104</v>
      </c>
      <c r="BE562" s="30">
        <f t="shared" si="345"/>
        <v>3600</v>
      </c>
      <c r="BF562" s="30">
        <f t="shared" si="346"/>
        <v>600</v>
      </c>
      <c r="BG562" s="30">
        <f t="shared" si="347"/>
        <v>638</v>
      </c>
      <c r="BH562" s="30">
        <f t="shared" si="348"/>
        <v>598</v>
      </c>
      <c r="BI562" s="30">
        <f t="shared" si="349"/>
        <v>1220</v>
      </c>
      <c r="BJ562" s="30">
        <f t="shared" si="350"/>
        <v>1220</v>
      </c>
      <c r="BK562" s="30">
        <v>2200000</v>
      </c>
      <c r="BL562" s="30">
        <v>1400000</v>
      </c>
      <c r="BM562" s="30" t="str">
        <f t="shared" si="351"/>
        <v>No</v>
      </c>
      <c r="BN562" s="30" t="str">
        <f t="shared" si="352"/>
        <v>No</v>
      </c>
      <c r="BO562" s="30">
        <v>2020</v>
      </c>
      <c r="BP562" s="30">
        <v>559</v>
      </c>
      <c r="BQ562" s="30" t="str">
        <f>VLOOKUP(AQ562,Table3[#All],2,FALSE)</f>
        <v>SHELTER</v>
      </c>
    </row>
    <row r="563" spans="1:69" ht="28.5" customHeight="1" x14ac:dyDescent="0.25">
      <c r="A563" s="69" t="s">
        <v>168</v>
      </c>
      <c r="B563" s="69" t="s">
        <v>739</v>
      </c>
      <c r="C563" s="69" t="s">
        <v>739</v>
      </c>
      <c r="D563" s="69" t="s">
        <v>183</v>
      </c>
      <c r="E563" s="69" t="s">
        <v>922</v>
      </c>
      <c r="F563" s="69" t="s">
        <v>219</v>
      </c>
      <c r="G563" s="69" t="s">
        <v>174</v>
      </c>
      <c r="H563" s="69" t="s">
        <v>979</v>
      </c>
      <c r="I563" s="69" t="s">
        <v>979</v>
      </c>
      <c r="J563" s="69"/>
      <c r="K563" s="69" t="s">
        <v>979</v>
      </c>
      <c r="L563" s="69" t="s">
        <v>979</v>
      </c>
      <c r="M563" s="69" t="s">
        <v>82</v>
      </c>
      <c r="N563" s="69" t="s">
        <v>83</v>
      </c>
      <c r="O563" s="69" t="s">
        <v>690</v>
      </c>
      <c r="P563" s="69"/>
      <c r="Q563" s="69" t="s">
        <v>176</v>
      </c>
      <c r="R563" s="69" t="s">
        <v>895</v>
      </c>
      <c r="S563" s="69" t="s">
        <v>293</v>
      </c>
      <c r="T563" s="32">
        <v>44013</v>
      </c>
      <c r="U563" s="21">
        <v>44377</v>
      </c>
      <c r="V563" s="69">
        <v>3.2143670000000002</v>
      </c>
      <c r="W563" s="69">
        <v>43.198048</v>
      </c>
      <c r="X563" s="69" t="s">
        <v>186</v>
      </c>
      <c r="Y563" s="1">
        <v>750</v>
      </c>
      <c r="Z563" s="69">
        <v>750</v>
      </c>
      <c r="AA563" s="69">
        <v>125</v>
      </c>
      <c r="AB563" s="69">
        <v>112</v>
      </c>
      <c r="AC563" s="69">
        <v>122</v>
      </c>
      <c r="AD563" s="69">
        <v>247</v>
      </c>
      <c r="AE563" s="69">
        <v>270</v>
      </c>
      <c r="AF563" s="69" t="s">
        <v>191</v>
      </c>
      <c r="AG563" s="26" t="s">
        <v>979</v>
      </c>
      <c r="AH563" s="26" t="s">
        <v>201</v>
      </c>
      <c r="AI563" s="26" t="s">
        <v>202</v>
      </c>
      <c r="AJ563" s="16" t="s">
        <v>979</v>
      </c>
      <c r="AK563" s="16" t="s">
        <v>979</v>
      </c>
      <c r="AL563" s="16" t="s">
        <v>979</v>
      </c>
      <c r="AM563" s="16" t="s">
        <v>979</v>
      </c>
      <c r="AN563" s="69" t="s">
        <v>979</v>
      </c>
      <c r="AO563" s="26" t="str">
        <f t="shared" si="334"/>
        <v>WRRS</v>
      </c>
      <c r="AP563" s="26" t="str">
        <f t="shared" si="335"/>
        <v>WRRS</v>
      </c>
      <c r="AQ563" s="26" t="str">
        <f t="shared" si="336"/>
        <v>EMERGENCY SHELTER</v>
      </c>
      <c r="AR563" s="26" t="str">
        <f t="shared" si="337"/>
        <v>SHF</v>
      </c>
      <c r="AS563" s="55" t="str">
        <f>_xlfn.IFNA(VLOOKUP(TRIM(AF563),Lookups!$R$1:$S$14,2,0),"N/A")</f>
        <v>Flood</v>
      </c>
      <c r="AT563" s="29" t="str">
        <f t="shared" si="338"/>
        <v>Ongoing</v>
      </c>
      <c r="AU563" s="70" t="str">
        <f>IF(TRIM(X563)="", "N/A",VLOOKUP(TRIM(X563),Lookups!$V$1:$W$8,2,0))</f>
        <v>NIDP</v>
      </c>
      <c r="AV563" s="26" t="str">
        <f t="shared" si="339"/>
        <v>Urban</v>
      </c>
      <c r="AW563" s="26" t="str">
        <f t="shared" si="340"/>
        <v>In-Kind</v>
      </c>
      <c r="AX563" s="55" t="str">
        <f>IF(TRIM(M563)="","N/A",VLOOKUP(TRIM(M563),Table2[#All],2,0))</f>
        <v>Bay</v>
      </c>
      <c r="AY563" s="55" t="str">
        <f>IF(TRIM(N563)="","N/A",VLOOKUP(TRIM(N563),Table4[#All],2,0))</f>
        <v>Baidoa</v>
      </c>
      <c r="AZ563" s="55" t="str">
        <f t="shared" si="341"/>
        <v>N/A</v>
      </c>
      <c r="BA563" s="32">
        <f t="shared" si="342"/>
        <v>44043</v>
      </c>
      <c r="BB563" s="32">
        <f t="shared" si="343"/>
        <v>44377</v>
      </c>
      <c r="BC563" s="31">
        <f t="shared" si="344"/>
        <v>2021</v>
      </c>
      <c r="BD563" s="33">
        <f t="shared" si="257"/>
        <v>44104</v>
      </c>
      <c r="BE563" s="30">
        <f t="shared" si="345"/>
        <v>750</v>
      </c>
      <c r="BF563" s="30">
        <f t="shared" si="346"/>
        <v>125</v>
      </c>
      <c r="BG563" s="30">
        <f t="shared" si="347"/>
        <v>122</v>
      </c>
      <c r="BH563" s="30">
        <f t="shared" si="348"/>
        <v>112</v>
      </c>
      <c r="BI563" s="30">
        <f t="shared" si="349"/>
        <v>270</v>
      </c>
      <c r="BJ563" s="30">
        <f t="shared" si="350"/>
        <v>270</v>
      </c>
      <c r="BK563" s="30">
        <v>2200000</v>
      </c>
      <c r="BL563" s="30">
        <v>1400000</v>
      </c>
      <c r="BM563" s="30" t="str">
        <f t="shared" si="351"/>
        <v>No</v>
      </c>
      <c r="BN563" s="30" t="str">
        <f t="shared" si="352"/>
        <v>Yes</v>
      </c>
      <c r="BO563" s="30">
        <v>2020</v>
      </c>
      <c r="BP563" s="30">
        <v>560</v>
      </c>
      <c r="BQ563" s="30" t="str">
        <f>VLOOKUP(AQ563,Table3[#All],2,FALSE)</f>
        <v>SHELTER</v>
      </c>
    </row>
    <row r="564" spans="1:69" ht="28.5" customHeight="1" x14ac:dyDescent="0.25">
      <c r="A564" s="69" t="s">
        <v>168</v>
      </c>
      <c r="B564" s="69" t="s">
        <v>739</v>
      </c>
      <c r="C564" s="69" t="s">
        <v>739</v>
      </c>
      <c r="D564" s="69" t="s">
        <v>183</v>
      </c>
      <c r="E564" s="69" t="s">
        <v>922</v>
      </c>
      <c r="F564" s="69" t="s">
        <v>219</v>
      </c>
      <c r="G564" s="69" t="s">
        <v>174</v>
      </c>
      <c r="H564" s="69" t="s">
        <v>979</v>
      </c>
      <c r="I564" s="69" t="s">
        <v>979</v>
      </c>
      <c r="J564" s="69"/>
      <c r="K564" s="69" t="s">
        <v>979</v>
      </c>
      <c r="L564" s="69" t="s">
        <v>979</v>
      </c>
      <c r="M564" s="69" t="s">
        <v>82</v>
      </c>
      <c r="N564" s="69" t="s">
        <v>83</v>
      </c>
      <c r="O564" s="69" t="s">
        <v>690</v>
      </c>
      <c r="P564" s="69"/>
      <c r="Q564" s="69" t="s">
        <v>176</v>
      </c>
      <c r="R564" s="69" t="s">
        <v>895</v>
      </c>
      <c r="S564" s="69" t="s">
        <v>293</v>
      </c>
      <c r="T564" s="32">
        <v>44013</v>
      </c>
      <c r="U564" s="21">
        <v>44377</v>
      </c>
      <c r="V564" s="69">
        <v>3.2143670000000002</v>
      </c>
      <c r="W564" s="69">
        <v>43.198048</v>
      </c>
      <c r="X564" s="69" t="s">
        <v>186</v>
      </c>
      <c r="Y564" s="1">
        <v>780</v>
      </c>
      <c r="Z564" s="69">
        <v>780</v>
      </c>
      <c r="AA564" s="69">
        <v>130</v>
      </c>
      <c r="AB564" s="69">
        <v>116</v>
      </c>
      <c r="AC564" s="69">
        <v>126</v>
      </c>
      <c r="AD564" s="69">
        <v>257</v>
      </c>
      <c r="AE564" s="69">
        <v>280</v>
      </c>
      <c r="AF564" s="69" t="s">
        <v>191</v>
      </c>
      <c r="AG564" s="26" t="s">
        <v>979</v>
      </c>
      <c r="AH564" s="26" t="s">
        <v>201</v>
      </c>
      <c r="AI564" s="26" t="s">
        <v>202</v>
      </c>
      <c r="AJ564" s="16" t="s">
        <v>979</v>
      </c>
      <c r="AK564" s="16" t="s">
        <v>979</v>
      </c>
      <c r="AL564" s="16" t="s">
        <v>979</v>
      </c>
      <c r="AM564" s="16" t="s">
        <v>979</v>
      </c>
      <c r="AN564" s="69" t="s">
        <v>979</v>
      </c>
      <c r="AO564" s="26" t="str">
        <f t="shared" si="334"/>
        <v>WRRS</v>
      </c>
      <c r="AP564" s="26" t="str">
        <f t="shared" si="335"/>
        <v>WRRS</v>
      </c>
      <c r="AQ564" s="26" t="str">
        <f t="shared" si="336"/>
        <v>EMERGENCY SHELTER</v>
      </c>
      <c r="AR564" s="26" t="str">
        <f t="shared" si="337"/>
        <v>SHF</v>
      </c>
      <c r="AS564" s="55" t="str">
        <f>_xlfn.IFNA(VLOOKUP(TRIM(AF564),Lookups!$R$1:$S$14,2,0),"N/A")</f>
        <v>Flood</v>
      </c>
      <c r="AT564" s="29" t="str">
        <f t="shared" si="338"/>
        <v>Ongoing</v>
      </c>
      <c r="AU564" s="70" t="str">
        <f>IF(TRIM(X564)="", "N/A",VLOOKUP(TRIM(X564),Lookups!$V$1:$W$8,2,0))</f>
        <v>NIDP</v>
      </c>
      <c r="AV564" s="26" t="str">
        <f t="shared" si="339"/>
        <v>Urban</v>
      </c>
      <c r="AW564" s="26" t="str">
        <f t="shared" si="340"/>
        <v>In-Kind</v>
      </c>
      <c r="AX564" s="55" t="str">
        <f>IF(TRIM(M564)="","N/A",VLOOKUP(TRIM(M564),Table2[#All],2,0))</f>
        <v>Bay</v>
      </c>
      <c r="AY564" s="55" t="str">
        <f>IF(TRIM(N564)="","N/A",VLOOKUP(TRIM(N564),Table4[#All],2,0))</f>
        <v>Baidoa</v>
      </c>
      <c r="AZ564" s="55" t="str">
        <f t="shared" si="341"/>
        <v>N/A</v>
      </c>
      <c r="BA564" s="32">
        <f t="shared" si="342"/>
        <v>44043</v>
      </c>
      <c r="BB564" s="32">
        <f t="shared" si="343"/>
        <v>44377</v>
      </c>
      <c r="BC564" s="31">
        <f t="shared" si="344"/>
        <v>2021</v>
      </c>
      <c r="BD564" s="33">
        <f t="shared" si="257"/>
        <v>44104</v>
      </c>
      <c r="BE564" s="30">
        <f t="shared" si="345"/>
        <v>780</v>
      </c>
      <c r="BF564" s="30">
        <f t="shared" si="346"/>
        <v>130</v>
      </c>
      <c r="BG564" s="30">
        <f t="shared" si="347"/>
        <v>126</v>
      </c>
      <c r="BH564" s="30">
        <f t="shared" si="348"/>
        <v>116</v>
      </c>
      <c r="BI564" s="30">
        <f t="shared" si="349"/>
        <v>280</v>
      </c>
      <c r="BJ564" s="30">
        <f t="shared" si="350"/>
        <v>280</v>
      </c>
      <c r="BK564" s="30">
        <v>2200000</v>
      </c>
      <c r="BL564" s="30">
        <v>1400000</v>
      </c>
      <c r="BM564" s="30" t="str">
        <f t="shared" si="351"/>
        <v>No</v>
      </c>
      <c r="BN564" s="30" t="str">
        <f t="shared" si="352"/>
        <v>Yes</v>
      </c>
      <c r="BO564" s="30">
        <v>2020</v>
      </c>
      <c r="BP564" s="30">
        <v>561</v>
      </c>
      <c r="BQ564" s="30" t="str">
        <f>VLOOKUP(AQ564,Table3[#All],2,FALSE)</f>
        <v>SHELTER</v>
      </c>
    </row>
    <row r="565" spans="1:69" ht="28.5" customHeight="1" x14ac:dyDescent="0.25">
      <c r="A565" s="69" t="s">
        <v>168</v>
      </c>
      <c r="B565" s="69" t="s">
        <v>739</v>
      </c>
      <c r="C565" s="69" t="s">
        <v>739</v>
      </c>
      <c r="D565" s="69" t="s">
        <v>199</v>
      </c>
      <c r="E565" s="69" t="s">
        <v>923</v>
      </c>
      <c r="F565" s="69" t="s">
        <v>219</v>
      </c>
      <c r="G565" s="69" t="s">
        <v>174</v>
      </c>
      <c r="H565" s="69" t="s">
        <v>979</v>
      </c>
      <c r="I565" s="69" t="s">
        <v>979</v>
      </c>
      <c r="J565" s="69"/>
      <c r="K565" s="69" t="s">
        <v>979</v>
      </c>
      <c r="L565" s="69" t="s">
        <v>979</v>
      </c>
      <c r="M565" s="69" t="s">
        <v>82</v>
      </c>
      <c r="N565" s="69" t="s">
        <v>83</v>
      </c>
      <c r="O565" s="69" t="s">
        <v>690</v>
      </c>
      <c r="P565" s="69"/>
      <c r="Q565" s="69" t="s">
        <v>114</v>
      </c>
      <c r="R565" s="69" t="s">
        <v>895</v>
      </c>
      <c r="S565" s="69" t="s">
        <v>293</v>
      </c>
      <c r="T565" s="32">
        <v>44013</v>
      </c>
      <c r="U565" s="21">
        <v>44377</v>
      </c>
      <c r="V565" s="69">
        <v>3.2143670000000002</v>
      </c>
      <c r="W565" s="69">
        <v>43.198048</v>
      </c>
      <c r="X565" s="69" t="s">
        <v>186</v>
      </c>
      <c r="Y565" s="1">
        <v>750</v>
      </c>
      <c r="Z565" s="69">
        <v>750</v>
      </c>
      <c r="AA565" s="69">
        <v>125</v>
      </c>
      <c r="AB565" s="69">
        <v>112</v>
      </c>
      <c r="AC565" s="69">
        <v>122</v>
      </c>
      <c r="AD565" s="69">
        <v>247</v>
      </c>
      <c r="AE565" s="69">
        <v>270</v>
      </c>
      <c r="AF565" s="69" t="s">
        <v>191</v>
      </c>
      <c r="AG565" s="26" t="s">
        <v>979</v>
      </c>
      <c r="AH565" s="26" t="s">
        <v>201</v>
      </c>
      <c r="AI565" s="26" t="s">
        <v>202</v>
      </c>
      <c r="AJ565" s="16" t="s">
        <v>979</v>
      </c>
      <c r="AK565" s="16" t="s">
        <v>979</v>
      </c>
      <c r="AL565" s="16" t="s">
        <v>979</v>
      </c>
      <c r="AM565" s="16" t="s">
        <v>979</v>
      </c>
      <c r="AN565" s="69" t="s">
        <v>979</v>
      </c>
      <c r="AO565" s="26" t="str">
        <f t="shared" si="334"/>
        <v>WRRS</v>
      </c>
      <c r="AP565" s="26" t="str">
        <f t="shared" si="335"/>
        <v>WRRS</v>
      </c>
      <c r="AQ565" s="26" t="str">
        <f t="shared" si="336"/>
        <v>NFI KITS</v>
      </c>
      <c r="AR565" s="26" t="str">
        <f t="shared" si="337"/>
        <v>SHF</v>
      </c>
      <c r="AS565" s="55" t="str">
        <f>_xlfn.IFNA(VLOOKUP(TRIM(AF565),Lookups!$R$1:$S$14,2,0),"N/A")</f>
        <v>Flood</v>
      </c>
      <c r="AT565" s="29" t="str">
        <f t="shared" si="338"/>
        <v>Ongoing</v>
      </c>
      <c r="AU565" s="70" t="str">
        <f>IF(TRIM(X565)="", "N/A",VLOOKUP(TRIM(X565),Lookups!$V$1:$W$8,2,0))</f>
        <v>NIDP</v>
      </c>
      <c r="AV565" s="26" t="str">
        <f t="shared" si="339"/>
        <v>Rural</v>
      </c>
      <c r="AW565" s="26" t="str">
        <f t="shared" si="340"/>
        <v>In-Kind</v>
      </c>
      <c r="AX565" s="55" t="str">
        <f>IF(TRIM(M565)="","N/A",VLOOKUP(TRIM(M565),Table2[#All],2,0))</f>
        <v>Bay</v>
      </c>
      <c r="AY565" s="55" t="str">
        <f>IF(TRIM(N565)="","N/A",VLOOKUP(TRIM(N565),Table4[#All],2,0))</f>
        <v>Baidoa</v>
      </c>
      <c r="AZ565" s="55" t="str">
        <f t="shared" si="341"/>
        <v>N/A</v>
      </c>
      <c r="BA565" s="32">
        <f t="shared" si="342"/>
        <v>44043</v>
      </c>
      <c r="BB565" s="32">
        <f t="shared" si="343"/>
        <v>44377</v>
      </c>
      <c r="BC565" s="31">
        <f t="shared" si="344"/>
        <v>2021</v>
      </c>
      <c r="BD565" s="33">
        <f t="shared" si="257"/>
        <v>44104</v>
      </c>
      <c r="BE565" s="30">
        <f t="shared" si="345"/>
        <v>750</v>
      </c>
      <c r="BF565" s="30">
        <f t="shared" si="346"/>
        <v>125</v>
      </c>
      <c r="BG565" s="30">
        <f t="shared" si="347"/>
        <v>122</v>
      </c>
      <c r="BH565" s="30">
        <f t="shared" si="348"/>
        <v>112</v>
      </c>
      <c r="BI565" s="30">
        <f t="shared" si="349"/>
        <v>270</v>
      </c>
      <c r="BJ565" s="30">
        <f t="shared" si="350"/>
        <v>270</v>
      </c>
      <c r="BK565" s="30">
        <v>2200000</v>
      </c>
      <c r="BL565" s="30">
        <v>1400000</v>
      </c>
      <c r="BM565" s="30" t="str">
        <f t="shared" si="351"/>
        <v>No</v>
      </c>
      <c r="BN565" s="30" t="str">
        <f t="shared" si="352"/>
        <v>Yes</v>
      </c>
      <c r="BO565" s="30">
        <v>2020</v>
      </c>
      <c r="BP565" s="30">
        <v>562</v>
      </c>
      <c r="BQ565" s="30" t="str">
        <f>VLOOKUP(AQ565,Table3[#All],2,FALSE)</f>
        <v>NFI</v>
      </c>
    </row>
    <row r="566" spans="1:69" ht="28.5" customHeight="1" x14ac:dyDescent="0.25">
      <c r="A566" s="69" t="s">
        <v>168</v>
      </c>
      <c r="B566" s="69" t="s">
        <v>739</v>
      </c>
      <c r="C566" s="69" t="s">
        <v>739</v>
      </c>
      <c r="D566" s="69" t="s">
        <v>183</v>
      </c>
      <c r="E566" s="69" t="s">
        <v>922</v>
      </c>
      <c r="F566" s="69" t="s">
        <v>219</v>
      </c>
      <c r="G566" s="69" t="s">
        <v>174</v>
      </c>
      <c r="H566" s="69" t="s">
        <v>979</v>
      </c>
      <c r="I566" s="69" t="s">
        <v>979</v>
      </c>
      <c r="J566" s="69"/>
      <c r="K566" s="69" t="s">
        <v>979</v>
      </c>
      <c r="L566" s="69" t="s">
        <v>979</v>
      </c>
      <c r="M566" s="69" t="s">
        <v>82</v>
      </c>
      <c r="N566" s="69" t="s">
        <v>83</v>
      </c>
      <c r="O566" s="69" t="s">
        <v>690</v>
      </c>
      <c r="P566" s="69"/>
      <c r="Q566" s="69" t="s">
        <v>176</v>
      </c>
      <c r="R566" s="69" t="s">
        <v>895</v>
      </c>
      <c r="S566" s="69" t="s">
        <v>674</v>
      </c>
      <c r="T566" s="32">
        <v>44013</v>
      </c>
      <c r="U566" s="21">
        <v>44377</v>
      </c>
      <c r="V566" s="69">
        <v>3.2143670000000002</v>
      </c>
      <c r="W566" s="69">
        <v>43.198048</v>
      </c>
      <c r="X566" s="69" t="s">
        <v>186</v>
      </c>
      <c r="Y566" s="1">
        <v>750</v>
      </c>
      <c r="Z566" s="69">
        <v>750</v>
      </c>
      <c r="AA566" s="69">
        <v>125</v>
      </c>
      <c r="AB566" s="69">
        <v>112</v>
      </c>
      <c r="AC566" s="69">
        <v>122</v>
      </c>
      <c r="AD566" s="69">
        <v>247</v>
      </c>
      <c r="AE566" s="69">
        <v>270</v>
      </c>
      <c r="AF566" s="69" t="s">
        <v>191</v>
      </c>
      <c r="AG566" s="26" t="s">
        <v>979</v>
      </c>
      <c r="AH566" s="26" t="s">
        <v>201</v>
      </c>
      <c r="AI566" s="26" t="s">
        <v>202</v>
      </c>
      <c r="AJ566" s="16" t="s">
        <v>979</v>
      </c>
      <c r="AK566" s="16" t="s">
        <v>979</v>
      </c>
      <c r="AL566" s="16" t="s">
        <v>979</v>
      </c>
      <c r="AM566" s="16" t="s">
        <v>979</v>
      </c>
      <c r="AN566" s="69" t="s">
        <v>979</v>
      </c>
      <c r="AO566" s="26" t="str">
        <f t="shared" si="334"/>
        <v>WRRS</v>
      </c>
      <c r="AP566" s="26" t="str">
        <f t="shared" si="335"/>
        <v>WRRS</v>
      </c>
      <c r="AQ566" s="26" t="str">
        <f t="shared" si="336"/>
        <v>EMERGENCY SHELTER</v>
      </c>
      <c r="AR566" s="26" t="str">
        <f t="shared" si="337"/>
        <v>SHF</v>
      </c>
      <c r="AS566" s="55" t="str">
        <f>_xlfn.IFNA(VLOOKUP(TRIM(AF566),Lookups!$R$1:$S$14,2,0),"N/A")</f>
        <v>Flood</v>
      </c>
      <c r="AT566" s="29" t="str">
        <f t="shared" si="338"/>
        <v>Ongoing</v>
      </c>
      <c r="AU566" s="70" t="str">
        <f>IF(TRIM(X566)="", "N/A",VLOOKUP(TRIM(X566),Lookups!$V$1:$W$8,2,0))</f>
        <v>NIDP</v>
      </c>
      <c r="AV566" s="26" t="str">
        <f t="shared" si="339"/>
        <v>Urban</v>
      </c>
      <c r="AW566" s="26" t="str">
        <f t="shared" si="340"/>
        <v>In-Kind</v>
      </c>
      <c r="AX566" s="55" t="str">
        <f>IF(TRIM(M566)="","N/A",VLOOKUP(TRIM(M566),Table2[#All],2,0))</f>
        <v>Bay</v>
      </c>
      <c r="AY566" s="55" t="str">
        <f>IF(TRIM(N566)="","N/A",VLOOKUP(TRIM(N566),Table4[#All],2,0))</f>
        <v>Baidoa</v>
      </c>
      <c r="AZ566" s="55" t="str">
        <f t="shared" si="341"/>
        <v>N/A</v>
      </c>
      <c r="BA566" s="32">
        <f t="shared" si="342"/>
        <v>44043</v>
      </c>
      <c r="BB566" s="32">
        <f t="shared" si="343"/>
        <v>44377</v>
      </c>
      <c r="BC566" s="31">
        <f t="shared" si="344"/>
        <v>2021</v>
      </c>
      <c r="BD566" s="33">
        <f t="shared" si="257"/>
        <v>44104</v>
      </c>
      <c r="BE566" s="30">
        <f t="shared" si="345"/>
        <v>750</v>
      </c>
      <c r="BF566" s="30">
        <f t="shared" si="346"/>
        <v>125</v>
      </c>
      <c r="BG566" s="30">
        <f t="shared" si="347"/>
        <v>122</v>
      </c>
      <c r="BH566" s="30">
        <f t="shared" si="348"/>
        <v>112</v>
      </c>
      <c r="BI566" s="30">
        <f t="shared" si="349"/>
        <v>270</v>
      </c>
      <c r="BJ566" s="30">
        <f t="shared" si="350"/>
        <v>270</v>
      </c>
      <c r="BK566" s="30">
        <v>2200000</v>
      </c>
      <c r="BL566" s="30">
        <v>1400000</v>
      </c>
      <c r="BM566" s="30" t="str">
        <f t="shared" si="351"/>
        <v>No</v>
      </c>
      <c r="BN566" s="30" t="str">
        <f t="shared" si="352"/>
        <v>Yes</v>
      </c>
      <c r="BO566" s="30">
        <v>2020</v>
      </c>
      <c r="BP566" s="30">
        <v>563</v>
      </c>
      <c r="BQ566" s="30" t="str">
        <f>VLOOKUP(AQ566,Table3[#All],2,FALSE)</f>
        <v>SHELTER</v>
      </c>
    </row>
    <row r="567" spans="1:69" ht="28.5" customHeight="1" x14ac:dyDescent="0.25">
      <c r="A567" s="69" t="s">
        <v>168</v>
      </c>
      <c r="B567" s="69" t="s">
        <v>739</v>
      </c>
      <c r="C567" s="69" t="s">
        <v>739</v>
      </c>
      <c r="D567" s="69" t="s">
        <v>199</v>
      </c>
      <c r="E567" s="69" t="s">
        <v>924</v>
      </c>
      <c r="F567" s="69" t="s">
        <v>219</v>
      </c>
      <c r="G567" s="69" t="s">
        <v>174</v>
      </c>
      <c r="H567" s="69" t="s">
        <v>979</v>
      </c>
      <c r="I567" s="69" t="s">
        <v>979</v>
      </c>
      <c r="J567" s="69"/>
      <c r="K567" s="69" t="s">
        <v>979</v>
      </c>
      <c r="L567" s="69" t="s">
        <v>979</v>
      </c>
      <c r="M567" s="69" t="s">
        <v>82</v>
      </c>
      <c r="N567" s="69" t="s">
        <v>83</v>
      </c>
      <c r="O567" s="69" t="s">
        <v>690</v>
      </c>
      <c r="P567" s="69"/>
      <c r="Q567" s="69" t="s">
        <v>176</v>
      </c>
      <c r="R567" s="69" t="s">
        <v>895</v>
      </c>
      <c r="S567" s="69" t="s">
        <v>674</v>
      </c>
      <c r="T567" s="32">
        <v>44013</v>
      </c>
      <c r="U567" s="21">
        <v>44377</v>
      </c>
      <c r="V567" s="69">
        <v>3.2143670000000002</v>
      </c>
      <c r="W567" s="69">
        <v>43.198048</v>
      </c>
      <c r="X567" s="69" t="s">
        <v>186</v>
      </c>
      <c r="Y567" s="1">
        <v>1650</v>
      </c>
      <c r="Z567" s="69">
        <v>1650</v>
      </c>
      <c r="AA567" s="69">
        <v>275</v>
      </c>
      <c r="AB567" s="69">
        <v>245</v>
      </c>
      <c r="AC567" s="69">
        <v>267</v>
      </c>
      <c r="AD567" s="69">
        <v>544</v>
      </c>
      <c r="AE567" s="69">
        <v>593</v>
      </c>
      <c r="AF567" s="69" t="s">
        <v>191</v>
      </c>
      <c r="AG567" s="26" t="s">
        <v>979</v>
      </c>
      <c r="AH567" s="26" t="s">
        <v>201</v>
      </c>
      <c r="AI567" s="26" t="s">
        <v>202</v>
      </c>
      <c r="AJ567" s="16" t="s">
        <v>979</v>
      </c>
      <c r="AK567" s="16" t="s">
        <v>979</v>
      </c>
      <c r="AL567" s="16" t="s">
        <v>979</v>
      </c>
      <c r="AM567" s="16" t="s">
        <v>979</v>
      </c>
      <c r="AN567" s="69" t="s">
        <v>979</v>
      </c>
      <c r="AO567" s="26" t="str">
        <f t="shared" si="334"/>
        <v>WRRS</v>
      </c>
      <c r="AP567" s="26" t="str">
        <f t="shared" si="335"/>
        <v>WRRS</v>
      </c>
      <c r="AQ567" s="26" t="str">
        <f t="shared" si="336"/>
        <v>NFI KITS</v>
      </c>
      <c r="AR567" s="26" t="str">
        <f t="shared" si="337"/>
        <v>SHF</v>
      </c>
      <c r="AS567" s="55" t="str">
        <f>_xlfn.IFNA(VLOOKUP(TRIM(AF567),Lookups!$R$1:$S$14,2,0),"N/A")</f>
        <v>Flood</v>
      </c>
      <c r="AT567" s="29" t="str">
        <f t="shared" si="338"/>
        <v>Ongoing</v>
      </c>
      <c r="AU567" s="70" t="str">
        <f>IF(TRIM(X567)="", "N/A",VLOOKUP(TRIM(X567),Lookups!$V$1:$W$8,2,0))</f>
        <v>NIDP</v>
      </c>
      <c r="AV567" s="26" t="str">
        <f t="shared" si="339"/>
        <v>Urban</v>
      </c>
      <c r="AW567" s="26" t="str">
        <f t="shared" si="340"/>
        <v>In-Kind</v>
      </c>
      <c r="AX567" s="55" t="str">
        <f>IF(TRIM(M567)="","N/A",VLOOKUP(TRIM(M567),Table2[#All],2,0))</f>
        <v>Bay</v>
      </c>
      <c r="AY567" s="55" t="str">
        <f>IF(TRIM(N567)="","N/A",VLOOKUP(TRIM(N567),Table4[#All],2,0))</f>
        <v>Baidoa</v>
      </c>
      <c r="AZ567" s="55" t="str">
        <f t="shared" si="341"/>
        <v>N/A</v>
      </c>
      <c r="BA567" s="32">
        <f t="shared" si="342"/>
        <v>44043</v>
      </c>
      <c r="BB567" s="32">
        <f t="shared" si="343"/>
        <v>44377</v>
      </c>
      <c r="BC567" s="31">
        <f t="shared" si="344"/>
        <v>2021</v>
      </c>
      <c r="BD567" s="33">
        <f t="shared" si="257"/>
        <v>44104</v>
      </c>
      <c r="BE567" s="30">
        <f t="shared" si="345"/>
        <v>1650</v>
      </c>
      <c r="BF567" s="30">
        <f t="shared" si="346"/>
        <v>275</v>
      </c>
      <c r="BG567" s="30">
        <f t="shared" si="347"/>
        <v>267</v>
      </c>
      <c r="BH567" s="30">
        <f t="shared" si="348"/>
        <v>245</v>
      </c>
      <c r="BI567" s="30">
        <f t="shared" si="349"/>
        <v>593</v>
      </c>
      <c r="BJ567" s="30">
        <f t="shared" si="350"/>
        <v>593</v>
      </c>
      <c r="BK567" s="30">
        <v>2200000</v>
      </c>
      <c r="BL567" s="30">
        <v>1400000</v>
      </c>
      <c r="BM567" s="30" t="str">
        <f t="shared" si="351"/>
        <v>No</v>
      </c>
      <c r="BN567" s="30" t="str">
        <f t="shared" si="352"/>
        <v>Yes</v>
      </c>
      <c r="BO567" s="30">
        <v>2020</v>
      </c>
      <c r="BP567" s="30">
        <v>564</v>
      </c>
      <c r="BQ567" s="30" t="str">
        <f>VLOOKUP(AQ567,Table3[#All],2,FALSE)</f>
        <v>NFI</v>
      </c>
    </row>
    <row r="568" spans="1:69" ht="28.5" customHeight="1" x14ac:dyDescent="0.25">
      <c r="A568" s="69" t="s">
        <v>168</v>
      </c>
      <c r="B568" s="69" t="s">
        <v>739</v>
      </c>
      <c r="C568" s="69" t="s">
        <v>739</v>
      </c>
      <c r="D568" s="69" t="s">
        <v>199</v>
      </c>
      <c r="E568" s="69" t="s">
        <v>924</v>
      </c>
      <c r="F568" s="69" t="s">
        <v>219</v>
      </c>
      <c r="G568" s="69" t="s">
        <v>174</v>
      </c>
      <c r="H568" s="69" t="s">
        <v>979</v>
      </c>
      <c r="I568" s="69" t="s">
        <v>979</v>
      </c>
      <c r="J568" s="69"/>
      <c r="K568" s="69" t="s">
        <v>979</v>
      </c>
      <c r="L568" s="69" t="s">
        <v>979</v>
      </c>
      <c r="M568" s="69" t="s">
        <v>82</v>
      </c>
      <c r="N568" s="69" t="s">
        <v>83</v>
      </c>
      <c r="O568" s="69" t="s">
        <v>690</v>
      </c>
      <c r="P568" s="69"/>
      <c r="Q568" s="69" t="s">
        <v>176</v>
      </c>
      <c r="R568" s="69" t="s">
        <v>895</v>
      </c>
      <c r="S568" s="69" t="s">
        <v>674</v>
      </c>
      <c r="T568" s="32">
        <v>44013</v>
      </c>
      <c r="U568" s="21">
        <v>44377</v>
      </c>
      <c r="V568" s="69">
        <v>3.2143670000000002</v>
      </c>
      <c r="W568" s="69">
        <v>43.198048</v>
      </c>
      <c r="X568" s="69" t="s">
        <v>186</v>
      </c>
      <c r="Y568" s="1">
        <v>1650</v>
      </c>
      <c r="Z568" s="69">
        <v>1650</v>
      </c>
      <c r="AA568" s="69">
        <v>275</v>
      </c>
      <c r="AB568" s="69">
        <v>245</v>
      </c>
      <c r="AC568" s="69">
        <v>267</v>
      </c>
      <c r="AD568" s="69">
        <v>544</v>
      </c>
      <c r="AE568" s="69">
        <v>593</v>
      </c>
      <c r="AF568" s="69" t="s">
        <v>191</v>
      </c>
      <c r="AG568" s="26" t="s">
        <v>979</v>
      </c>
      <c r="AH568" s="26" t="s">
        <v>201</v>
      </c>
      <c r="AI568" s="26" t="s">
        <v>202</v>
      </c>
      <c r="AJ568" s="16" t="s">
        <v>979</v>
      </c>
      <c r="AK568" s="16" t="s">
        <v>979</v>
      </c>
      <c r="AL568" s="16" t="s">
        <v>979</v>
      </c>
      <c r="AM568" s="16" t="s">
        <v>979</v>
      </c>
      <c r="AN568" s="69" t="s">
        <v>979</v>
      </c>
      <c r="AO568" s="26" t="str">
        <f t="shared" si="334"/>
        <v>WRRS</v>
      </c>
      <c r="AP568" s="26" t="str">
        <f t="shared" si="335"/>
        <v>WRRS</v>
      </c>
      <c r="AQ568" s="26" t="str">
        <f t="shared" si="336"/>
        <v>NFI KITS</v>
      </c>
      <c r="AR568" s="26" t="str">
        <f t="shared" si="337"/>
        <v>SHF</v>
      </c>
      <c r="AS568" s="55" t="str">
        <f>_xlfn.IFNA(VLOOKUP(TRIM(AF568),Lookups!$R$1:$S$14,2,0),"N/A")</f>
        <v>Flood</v>
      </c>
      <c r="AT568" s="29" t="str">
        <f t="shared" si="338"/>
        <v>Ongoing</v>
      </c>
      <c r="AU568" s="70" t="str">
        <f>IF(TRIM(X568)="", "N/A",VLOOKUP(TRIM(X568),Lookups!$V$1:$W$8,2,0))</f>
        <v>NIDP</v>
      </c>
      <c r="AV568" s="26" t="str">
        <f t="shared" si="339"/>
        <v>Urban</v>
      </c>
      <c r="AW568" s="26" t="str">
        <f t="shared" si="340"/>
        <v>In-Kind</v>
      </c>
      <c r="AX568" s="55" t="str">
        <f>IF(TRIM(M568)="","N/A",VLOOKUP(TRIM(M568),Table2[#All],2,0))</f>
        <v>Bay</v>
      </c>
      <c r="AY568" s="55" t="str">
        <f>IF(TRIM(N568)="","N/A",VLOOKUP(TRIM(N568),Table4[#All],2,0))</f>
        <v>Baidoa</v>
      </c>
      <c r="AZ568" s="55" t="str">
        <f t="shared" si="341"/>
        <v>N/A</v>
      </c>
      <c r="BA568" s="32">
        <f t="shared" si="342"/>
        <v>44043</v>
      </c>
      <c r="BB568" s="32">
        <f t="shared" si="343"/>
        <v>44377</v>
      </c>
      <c r="BC568" s="31">
        <f t="shared" si="344"/>
        <v>2021</v>
      </c>
      <c r="BD568" s="33">
        <f t="shared" si="257"/>
        <v>44104</v>
      </c>
      <c r="BE568" s="30">
        <f t="shared" si="345"/>
        <v>1650</v>
      </c>
      <c r="BF568" s="30">
        <f t="shared" si="346"/>
        <v>275</v>
      </c>
      <c r="BG568" s="30">
        <f t="shared" si="347"/>
        <v>267</v>
      </c>
      <c r="BH568" s="30">
        <f t="shared" si="348"/>
        <v>245</v>
      </c>
      <c r="BI568" s="30">
        <f t="shared" si="349"/>
        <v>593</v>
      </c>
      <c r="BJ568" s="30">
        <f t="shared" si="350"/>
        <v>593</v>
      </c>
      <c r="BK568" s="30">
        <v>2200000</v>
      </c>
      <c r="BL568" s="30">
        <v>1400000</v>
      </c>
      <c r="BM568" s="30" t="str">
        <f t="shared" si="351"/>
        <v>No</v>
      </c>
      <c r="BN568" s="30" t="str">
        <f t="shared" si="352"/>
        <v>Yes</v>
      </c>
      <c r="BO568" s="30">
        <v>2020</v>
      </c>
      <c r="BP568" s="30">
        <v>565</v>
      </c>
      <c r="BQ568" s="30" t="str">
        <f>VLOOKUP(AQ568,Table3[#All],2,FALSE)</f>
        <v>NFI</v>
      </c>
    </row>
    <row r="569" spans="1:69" ht="28.5" customHeight="1" x14ac:dyDescent="0.25">
      <c r="A569" s="69" t="s">
        <v>168</v>
      </c>
      <c r="B569" s="69" t="s">
        <v>739</v>
      </c>
      <c r="C569" s="69" t="s">
        <v>739</v>
      </c>
      <c r="D569" s="69" t="s">
        <v>183</v>
      </c>
      <c r="E569" s="69" t="s">
        <v>1042</v>
      </c>
      <c r="F569" s="69" t="s">
        <v>219</v>
      </c>
      <c r="G569" s="69" t="s">
        <v>174</v>
      </c>
      <c r="H569" s="69" t="s">
        <v>979</v>
      </c>
      <c r="I569" s="69" t="s">
        <v>979</v>
      </c>
      <c r="J569" s="69"/>
      <c r="K569" s="69" t="s">
        <v>979</v>
      </c>
      <c r="L569" s="69" t="s">
        <v>979</v>
      </c>
      <c r="M569" s="69" t="s">
        <v>82</v>
      </c>
      <c r="N569" s="69" t="s">
        <v>83</v>
      </c>
      <c r="O569" s="69" t="s">
        <v>690</v>
      </c>
      <c r="P569" s="69"/>
      <c r="Q569" s="69" t="s">
        <v>114</v>
      </c>
      <c r="R569" s="69" t="s">
        <v>895</v>
      </c>
      <c r="S569" s="69" t="s">
        <v>293</v>
      </c>
      <c r="T569" s="32">
        <v>44013</v>
      </c>
      <c r="U569" s="21">
        <v>44377</v>
      </c>
      <c r="V569" s="69">
        <v>3.2143670000000002</v>
      </c>
      <c r="W569" s="69">
        <v>43.198048</v>
      </c>
      <c r="X569" s="69" t="s">
        <v>186</v>
      </c>
      <c r="Y569" s="1">
        <v>1650</v>
      </c>
      <c r="Z569" s="69">
        <v>1650</v>
      </c>
      <c r="AA569" s="69">
        <v>275</v>
      </c>
      <c r="AB569" s="69">
        <v>245</v>
      </c>
      <c r="AC569" s="69">
        <v>267</v>
      </c>
      <c r="AD569" s="69">
        <v>544</v>
      </c>
      <c r="AE569" s="69">
        <v>593</v>
      </c>
      <c r="AF569" s="69" t="s">
        <v>191</v>
      </c>
      <c r="AG569" s="26" t="s">
        <v>979</v>
      </c>
      <c r="AH569" s="26" t="s">
        <v>201</v>
      </c>
      <c r="AI569" s="26" t="s">
        <v>202</v>
      </c>
      <c r="AJ569" s="16" t="s">
        <v>979</v>
      </c>
      <c r="AK569" s="16" t="s">
        <v>979</v>
      </c>
      <c r="AL569" s="16" t="s">
        <v>979</v>
      </c>
      <c r="AM569" s="16" t="s">
        <v>979</v>
      </c>
      <c r="AN569" s="69" t="s">
        <v>979</v>
      </c>
      <c r="AO569" s="26" t="str">
        <f t="shared" si="334"/>
        <v>WRRS</v>
      </c>
      <c r="AP569" s="26" t="str">
        <f t="shared" si="335"/>
        <v>WRRS</v>
      </c>
      <c r="AQ569" s="26" t="str">
        <f t="shared" si="336"/>
        <v>EMERGENCY SHELTER</v>
      </c>
      <c r="AR569" s="26" t="str">
        <f t="shared" si="337"/>
        <v>SHF</v>
      </c>
      <c r="AS569" s="55" t="str">
        <f>_xlfn.IFNA(VLOOKUP(TRIM(AF569),Lookups!$R$1:$S$14,2,0),"N/A")</f>
        <v>Flood</v>
      </c>
      <c r="AT569" s="29" t="str">
        <f t="shared" si="338"/>
        <v>Ongoing</v>
      </c>
      <c r="AU569" s="70" t="str">
        <f>IF(TRIM(X569)="", "N/A",VLOOKUP(TRIM(X569),Lookups!$V$1:$W$8,2,0))</f>
        <v>NIDP</v>
      </c>
      <c r="AV569" s="26" t="str">
        <f t="shared" si="339"/>
        <v>Rural</v>
      </c>
      <c r="AW569" s="26" t="str">
        <f t="shared" si="340"/>
        <v>In-Kind</v>
      </c>
      <c r="AX569" s="55" t="str">
        <f>IF(TRIM(M569)="","N/A",VLOOKUP(TRIM(M569),Table2[#All],2,0))</f>
        <v>Bay</v>
      </c>
      <c r="AY569" s="55" t="str">
        <f>IF(TRIM(N569)="","N/A",VLOOKUP(TRIM(N569),Table4[#All],2,0))</f>
        <v>Baidoa</v>
      </c>
      <c r="AZ569" s="55" t="str">
        <f t="shared" si="341"/>
        <v>N/A</v>
      </c>
      <c r="BA569" s="32">
        <f t="shared" si="342"/>
        <v>44043</v>
      </c>
      <c r="BB569" s="32">
        <f t="shared" si="343"/>
        <v>44377</v>
      </c>
      <c r="BC569" s="31">
        <f t="shared" si="344"/>
        <v>2021</v>
      </c>
      <c r="BD569" s="33">
        <f t="shared" si="257"/>
        <v>44104</v>
      </c>
      <c r="BE569" s="30">
        <f t="shared" si="345"/>
        <v>1650</v>
      </c>
      <c r="BF569" s="30">
        <f t="shared" si="346"/>
        <v>275</v>
      </c>
      <c r="BG569" s="30">
        <f t="shared" si="347"/>
        <v>267</v>
      </c>
      <c r="BH569" s="30">
        <f t="shared" si="348"/>
        <v>245</v>
      </c>
      <c r="BI569" s="30">
        <f t="shared" si="349"/>
        <v>593</v>
      </c>
      <c r="BJ569" s="30">
        <f t="shared" si="350"/>
        <v>593</v>
      </c>
      <c r="BK569" s="30">
        <v>2200000</v>
      </c>
      <c r="BL569" s="30">
        <v>1400000</v>
      </c>
      <c r="BM569" s="30" t="str">
        <f t="shared" si="351"/>
        <v>No</v>
      </c>
      <c r="BN569" s="30" t="str">
        <f t="shared" si="352"/>
        <v>Yes</v>
      </c>
      <c r="BO569" s="30">
        <v>2020</v>
      </c>
      <c r="BP569" s="30">
        <v>566</v>
      </c>
      <c r="BQ569" s="30" t="str">
        <f>VLOOKUP(AQ569,Table3[#All],2,FALSE)</f>
        <v>SHELTER</v>
      </c>
    </row>
    <row r="570" spans="1:69" ht="28.5" customHeight="1" x14ac:dyDescent="0.25">
      <c r="A570" s="69" t="s">
        <v>168</v>
      </c>
      <c r="B570" s="69" t="s">
        <v>739</v>
      </c>
      <c r="C570" s="69" t="s">
        <v>739</v>
      </c>
      <c r="D570" s="69" t="s">
        <v>199</v>
      </c>
      <c r="E570" s="69" t="s">
        <v>924</v>
      </c>
      <c r="F570" s="69" t="s">
        <v>219</v>
      </c>
      <c r="G570" s="69" t="s">
        <v>174</v>
      </c>
      <c r="H570" s="69" t="s">
        <v>979</v>
      </c>
      <c r="I570" s="69" t="s">
        <v>979</v>
      </c>
      <c r="J570" s="69"/>
      <c r="K570" s="69" t="s">
        <v>979</v>
      </c>
      <c r="L570" s="69" t="s">
        <v>979</v>
      </c>
      <c r="M570" s="69" t="s">
        <v>82</v>
      </c>
      <c r="N570" s="69" t="s">
        <v>83</v>
      </c>
      <c r="O570" s="69" t="s">
        <v>690</v>
      </c>
      <c r="P570" s="69"/>
      <c r="Q570" s="69" t="s">
        <v>176</v>
      </c>
      <c r="R570" s="69" t="s">
        <v>895</v>
      </c>
      <c r="S570" s="69" t="s">
        <v>293</v>
      </c>
      <c r="T570" s="32">
        <v>44013</v>
      </c>
      <c r="U570" s="21">
        <v>44377</v>
      </c>
      <c r="V570" s="69">
        <v>3.2143670000000002</v>
      </c>
      <c r="W570" s="69">
        <v>43.198048</v>
      </c>
      <c r="X570" s="69" t="s">
        <v>186</v>
      </c>
      <c r="Y570" s="1">
        <v>1650</v>
      </c>
      <c r="Z570" s="69">
        <v>1650</v>
      </c>
      <c r="AA570" s="69">
        <v>275</v>
      </c>
      <c r="AB570" s="69">
        <v>245</v>
      </c>
      <c r="AC570" s="69">
        <v>267</v>
      </c>
      <c r="AD570" s="69">
        <v>544</v>
      </c>
      <c r="AE570" s="69">
        <v>593</v>
      </c>
      <c r="AF570" s="69" t="s">
        <v>191</v>
      </c>
      <c r="AG570" s="26" t="s">
        <v>979</v>
      </c>
      <c r="AH570" s="26" t="s">
        <v>201</v>
      </c>
      <c r="AI570" s="26" t="s">
        <v>202</v>
      </c>
      <c r="AJ570" s="16" t="s">
        <v>979</v>
      </c>
      <c r="AK570" s="16" t="s">
        <v>979</v>
      </c>
      <c r="AL570" s="16" t="s">
        <v>979</v>
      </c>
      <c r="AM570" s="16" t="s">
        <v>979</v>
      </c>
      <c r="AN570" s="69" t="s">
        <v>979</v>
      </c>
      <c r="AO570" s="26" t="str">
        <f t="shared" si="334"/>
        <v>WRRS</v>
      </c>
      <c r="AP570" s="26" t="str">
        <f t="shared" si="335"/>
        <v>WRRS</v>
      </c>
      <c r="AQ570" s="26" t="str">
        <f t="shared" si="336"/>
        <v>NFI KITS</v>
      </c>
      <c r="AR570" s="26" t="str">
        <f t="shared" si="337"/>
        <v>SHF</v>
      </c>
      <c r="AS570" s="55" t="str">
        <f>_xlfn.IFNA(VLOOKUP(TRIM(AF570),Lookups!$R$1:$S$14,2,0),"N/A")</f>
        <v>Flood</v>
      </c>
      <c r="AT570" s="29" t="str">
        <f t="shared" si="338"/>
        <v>Ongoing</v>
      </c>
      <c r="AU570" s="70" t="str">
        <f>IF(TRIM(X570)="", "N/A",VLOOKUP(TRIM(X570),Lookups!$V$1:$W$8,2,0))</f>
        <v>NIDP</v>
      </c>
      <c r="AV570" s="26" t="str">
        <f t="shared" si="339"/>
        <v>Urban</v>
      </c>
      <c r="AW570" s="26" t="str">
        <f t="shared" si="340"/>
        <v>In-Kind</v>
      </c>
      <c r="AX570" s="55" t="str">
        <f>IF(TRIM(M570)="","N/A",VLOOKUP(TRIM(M570),Table2[#All],2,0))</f>
        <v>Bay</v>
      </c>
      <c r="AY570" s="55" t="str">
        <f>IF(TRIM(N570)="","N/A",VLOOKUP(TRIM(N570),Table4[#All],2,0))</f>
        <v>Baidoa</v>
      </c>
      <c r="AZ570" s="55" t="str">
        <f t="shared" si="341"/>
        <v>N/A</v>
      </c>
      <c r="BA570" s="32">
        <f t="shared" si="342"/>
        <v>44043</v>
      </c>
      <c r="BB570" s="32">
        <f t="shared" si="343"/>
        <v>44377</v>
      </c>
      <c r="BC570" s="31">
        <f t="shared" si="344"/>
        <v>2021</v>
      </c>
      <c r="BD570" s="33">
        <f t="shared" si="257"/>
        <v>44104</v>
      </c>
      <c r="BE570" s="30">
        <f t="shared" si="345"/>
        <v>1650</v>
      </c>
      <c r="BF570" s="30">
        <f t="shared" si="346"/>
        <v>275</v>
      </c>
      <c r="BG570" s="30">
        <f t="shared" si="347"/>
        <v>267</v>
      </c>
      <c r="BH570" s="30">
        <f t="shared" si="348"/>
        <v>245</v>
      </c>
      <c r="BI570" s="30">
        <f t="shared" si="349"/>
        <v>593</v>
      </c>
      <c r="BJ570" s="30">
        <f t="shared" si="350"/>
        <v>593</v>
      </c>
      <c r="BK570" s="30">
        <v>2200000</v>
      </c>
      <c r="BL570" s="30">
        <v>1400000</v>
      </c>
      <c r="BM570" s="30" t="str">
        <f t="shared" si="351"/>
        <v>No</v>
      </c>
      <c r="BN570" s="30" t="str">
        <f t="shared" si="352"/>
        <v>Yes</v>
      </c>
      <c r="BO570" s="30">
        <v>2020</v>
      </c>
      <c r="BP570" s="30">
        <v>567</v>
      </c>
      <c r="BQ570" s="30" t="str">
        <f>VLOOKUP(AQ570,Table3[#All],2,FALSE)</f>
        <v>NFI</v>
      </c>
    </row>
    <row r="571" spans="1:69" ht="28.5" customHeight="1" x14ac:dyDescent="0.25">
      <c r="A571" s="69" t="s">
        <v>168</v>
      </c>
      <c r="B571" s="69" t="s">
        <v>204</v>
      </c>
      <c r="C571" s="69" t="s">
        <v>630</v>
      </c>
      <c r="D571" s="69" t="s">
        <v>752</v>
      </c>
      <c r="E571" s="69" t="s">
        <v>928</v>
      </c>
      <c r="F571" s="69" t="s">
        <v>207</v>
      </c>
      <c r="G571" s="69" t="s">
        <v>174</v>
      </c>
      <c r="H571" s="69" t="s">
        <v>979</v>
      </c>
      <c r="I571" s="69" t="s">
        <v>979</v>
      </c>
      <c r="J571" s="69"/>
      <c r="K571" s="69" t="s">
        <v>979</v>
      </c>
      <c r="L571" s="69" t="s">
        <v>979</v>
      </c>
      <c r="M571" s="69" t="s">
        <v>82</v>
      </c>
      <c r="N571" s="69" t="s">
        <v>83</v>
      </c>
      <c r="O571" s="69" t="s">
        <v>1</v>
      </c>
      <c r="P571" s="69"/>
      <c r="Q571" s="69" t="s">
        <v>176</v>
      </c>
      <c r="R571" s="69" t="s">
        <v>895</v>
      </c>
      <c r="S571" s="69" t="s">
        <v>293</v>
      </c>
      <c r="T571" s="32">
        <v>43831</v>
      </c>
      <c r="U571" s="21">
        <v>44196</v>
      </c>
      <c r="V571" s="69">
        <v>3.1171799999999998</v>
      </c>
      <c r="W571" s="69">
        <v>43.646900000000002</v>
      </c>
      <c r="X571" s="69" t="s">
        <v>188</v>
      </c>
      <c r="Y571" s="1">
        <v>1200</v>
      </c>
      <c r="Z571" s="69">
        <v>1200</v>
      </c>
      <c r="AA571" s="69">
        <v>200</v>
      </c>
      <c r="AB571" s="69">
        <v>178</v>
      </c>
      <c r="AC571" s="69">
        <v>194</v>
      </c>
      <c r="AD571" s="69">
        <v>396</v>
      </c>
      <c r="AE571" s="69">
        <v>431</v>
      </c>
      <c r="AF571" s="69" t="s">
        <v>194</v>
      </c>
      <c r="AG571" s="26" t="s">
        <v>979</v>
      </c>
      <c r="AJ571" s="16" t="s">
        <v>979</v>
      </c>
      <c r="AK571" s="16" t="s">
        <v>979</v>
      </c>
      <c r="AL571" s="16" t="s">
        <v>979</v>
      </c>
      <c r="AM571" s="16" t="s">
        <v>979</v>
      </c>
      <c r="AN571" s="69" t="s">
        <v>979</v>
      </c>
      <c r="AO571" s="26" t="str">
        <f t="shared" si="334"/>
        <v>UNHCR</v>
      </c>
      <c r="AP571" s="26" t="str">
        <f t="shared" si="335"/>
        <v>INTERSOS</v>
      </c>
      <c r="AQ571" s="26" t="str">
        <f t="shared" si="336"/>
        <v>DURABLE SHELTER</v>
      </c>
      <c r="AR571" s="26" t="str">
        <f t="shared" si="337"/>
        <v>Unknown</v>
      </c>
      <c r="AS571" s="55" t="str">
        <f>_xlfn.IFNA(VLOOKUP(TRIM(AF571),Lookups!$R$1:$S$14,2,0),"N/A")</f>
        <v>Return</v>
      </c>
      <c r="AT571" s="29" t="str">
        <f t="shared" si="338"/>
        <v>Ongoing</v>
      </c>
      <c r="AU571" s="70" t="str">
        <f>IF(TRIM(X571)="", "N/A",VLOOKUP(TRIM(X571),Lookups!$V$1:$W$8,2,0))</f>
        <v>RRET</v>
      </c>
      <c r="AV571" s="26" t="str">
        <f t="shared" si="339"/>
        <v>Urban</v>
      </c>
      <c r="AW571" s="26" t="str">
        <f t="shared" si="340"/>
        <v>In-Kind</v>
      </c>
      <c r="AX571" s="55" t="str">
        <f>IF(TRIM(M571)="","N/A",VLOOKUP(TRIM(M571),Table2[#All],2,0))</f>
        <v>Bay</v>
      </c>
      <c r="AY571" s="55" t="str">
        <f>IF(TRIM(N571)="","N/A",VLOOKUP(TRIM(N571),Table4[#All],2,0))</f>
        <v>Baidoa</v>
      </c>
      <c r="AZ571" s="55" t="str">
        <f t="shared" si="341"/>
        <v>N/A</v>
      </c>
      <c r="BA571" s="32">
        <f t="shared" si="342"/>
        <v>43861</v>
      </c>
      <c r="BB571" s="32">
        <f t="shared" si="343"/>
        <v>44196</v>
      </c>
      <c r="BC571" s="31">
        <f t="shared" si="344"/>
        <v>2020</v>
      </c>
      <c r="BD571" s="33">
        <f t="shared" si="257"/>
        <v>44104</v>
      </c>
      <c r="BE571" s="30">
        <f t="shared" si="345"/>
        <v>1200</v>
      </c>
      <c r="BF571" s="30">
        <f t="shared" si="346"/>
        <v>200</v>
      </c>
      <c r="BG571" s="30">
        <f t="shared" si="347"/>
        <v>194</v>
      </c>
      <c r="BH571" s="30">
        <f t="shared" si="348"/>
        <v>178</v>
      </c>
      <c r="BI571" s="30">
        <f t="shared" si="349"/>
        <v>431</v>
      </c>
      <c r="BJ571" s="30">
        <f t="shared" si="350"/>
        <v>431</v>
      </c>
      <c r="BK571" s="30">
        <v>2200000</v>
      </c>
      <c r="BL571" s="30">
        <v>1400000</v>
      </c>
      <c r="BM571" s="30" t="str">
        <f t="shared" si="351"/>
        <v>Unk</v>
      </c>
      <c r="BN571" s="30" t="str">
        <f t="shared" si="352"/>
        <v>Unk</v>
      </c>
      <c r="BO571" s="30">
        <v>2020</v>
      </c>
      <c r="BP571" s="30">
        <v>568</v>
      </c>
      <c r="BQ571" s="30" t="str">
        <f>VLOOKUP(AQ571,Table3[#All],2,FALSE)</f>
        <v>SHELTER</v>
      </c>
    </row>
    <row r="572" spans="1:69" ht="28.5" customHeight="1" x14ac:dyDescent="0.25">
      <c r="A572" s="69" t="s">
        <v>168</v>
      </c>
      <c r="B572" s="69" t="s">
        <v>1043</v>
      </c>
      <c r="C572" s="69" t="s">
        <v>1043</v>
      </c>
      <c r="D572" s="69" t="s">
        <v>199</v>
      </c>
      <c r="E572" s="69" t="s">
        <v>723</v>
      </c>
      <c r="F572" s="69" t="s">
        <v>1044</v>
      </c>
      <c r="G572" s="69" t="s">
        <v>174</v>
      </c>
      <c r="H572" s="69" t="s">
        <v>979</v>
      </c>
      <c r="I572" s="69" t="s">
        <v>979</v>
      </c>
      <c r="J572" s="69"/>
      <c r="K572" s="69" t="s">
        <v>979</v>
      </c>
      <c r="L572" s="69" t="s">
        <v>979</v>
      </c>
      <c r="M572" s="69" t="s">
        <v>149</v>
      </c>
      <c r="N572" s="69" t="s">
        <v>115</v>
      </c>
      <c r="O572" s="69" t="s">
        <v>6</v>
      </c>
      <c r="P572" s="69"/>
      <c r="Q572" s="69" t="s">
        <v>114</v>
      </c>
      <c r="R572" s="69" t="s">
        <v>895</v>
      </c>
      <c r="S572" s="69" t="s">
        <v>1045</v>
      </c>
      <c r="T572" s="32">
        <v>44104</v>
      </c>
      <c r="U572" s="21">
        <v>44133</v>
      </c>
      <c r="V572" s="69">
        <v>2.7884199999999999</v>
      </c>
      <c r="W572" s="69">
        <v>45.623899999999999</v>
      </c>
      <c r="X572" s="69" t="s">
        <v>187</v>
      </c>
      <c r="Y572" s="1">
        <v>2660</v>
      </c>
      <c r="Z572" s="69">
        <v>2660</v>
      </c>
      <c r="AA572" s="69">
        <v>380</v>
      </c>
      <c r="AB572" s="69">
        <v>495</v>
      </c>
      <c r="AC572" s="69">
        <v>544</v>
      </c>
      <c r="AD572" s="69">
        <v>772</v>
      </c>
      <c r="AE572" s="69">
        <v>849</v>
      </c>
      <c r="AF572" s="69" t="s">
        <v>191</v>
      </c>
      <c r="AG572" s="26" t="s">
        <v>1046</v>
      </c>
      <c r="AH572" s="26" t="s">
        <v>201</v>
      </c>
      <c r="AI572" s="26" t="s">
        <v>201</v>
      </c>
      <c r="AJ572" s="16" t="s">
        <v>1047</v>
      </c>
      <c r="AK572" s="16" t="s">
        <v>979</v>
      </c>
      <c r="AL572" s="16" t="s">
        <v>979</v>
      </c>
      <c r="AM572" s="16" t="s">
        <v>979</v>
      </c>
      <c r="AN572" s="69" t="s">
        <v>1048</v>
      </c>
      <c r="AO572" s="26" t="str">
        <f t="shared" si="334"/>
        <v>VAD</v>
      </c>
      <c r="AP572" s="26" t="str">
        <f t="shared" si="335"/>
        <v>VAD</v>
      </c>
      <c r="AQ572" s="26" t="str">
        <f t="shared" si="336"/>
        <v>NFI KITS</v>
      </c>
      <c r="AR572" s="26" t="str">
        <f t="shared" si="337"/>
        <v>VAD Contrubution</v>
      </c>
      <c r="AS572" s="55" t="str">
        <f>_xlfn.IFNA(VLOOKUP(TRIM(AF572),Lookups!$R$1:$S$14,2,0),"N/A")</f>
        <v>Flood</v>
      </c>
      <c r="AT572" s="29" t="str">
        <f t="shared" si="338"/>
        <v>Ongoing</v>
      </c>
      <c r="AU572" s="70" t="str">
        <f>IF(TRIM(X572)="", "N/A",VLOOKUP(TRIM(X572),Lookups!$V$1:$W$8,2,0))</f>
        <v>PIDP</v>
      </c>
      <c r="AV572" s="26" t="str">
        <f t="shared" si="339"/>
        <v>Rural</v>
      </c>
      <c r="AW572" s="26" t="str">
        <f t="shared" si="340"/>
        <v>In-Kind</v>
      </c>
      <c r="AX572" s="55" t="str">
        <f>IF(TRIM(M572)="","N/A",VLOOKUP(TRIM(M572),Table2[#All],2,0))</f>
        <v>Middle Shabelle</v>
      </c>
      <c r="AY572" s="55" t="str">
        <f>IF(TRIM(N572)="","N/A",VLOOKUP(TRIM(N572),Table4[#All],2,0))</f>
        <v>Jowhar</v>
      </c>
      <c r="AZ572" s="55" t="str">
        <f t="shared" si="341"/>
        <v>N/A</v>
      </c>
      <c r="BA572" s="32">
        <f t="shared" si="342"/>
        <v>44104</v>
      </c>
      <c r="BB572" s="32">
        <f t="shared" si="343"/>
        <v>44135</v>
      </c>
      <c r="BC572" s="31">
        <f t="shared" si="344"/>
        <v>2020</v>
      </c>
      <c r="BD572" s="33">
        <f t="shared" si="257"/>
        <v>44104</v>
      </c>
      <c r="BE572" s="30">
        <f t="shared" si="345"/>
        <v>2660</v>
      </c>
      <c r="BF572" s="30">
        <f t="shared" si="346"/>
        <v>380</v>
      </c>
      <c r="BG572" s="30">
        <f t="shared" si="347"/>
        <v>544</v>
      </c>
      <c r="BH572" s="30">
        <f t="shared" si="348"/>
        <v>495</v>
      </c>
      <c r="BI572" s="30">
        <f t="shared" si="349"/>
        <v>849</v>
      </c>
      <c r="BJ572" s="30">
        <f t="shared" si="350"/>
        <v>849</v>
      </c>
      <c r="BK572" s="30">
        <v>2200000</v>
      </c>
      <c r="BL572" s="30">
        <v>1400000</v>
      </c>
      <c r="BM572" s="30" t="str">
        <f t="shared" si="351"/>
        <v>No</v>
      </c>
      <c r="BN572" s="30" t="str">
        <f t="shared" si="352"/>
        <v>No</v>
      </c>
      <c r="BO572" s="30">
        <v>2020</v>
      </c>
      <c r="BP572" s="30">
        <v>569</v>
      </c>
      <c r="BQ572" s="30" t="str">
        <f>VLOOKUP(AQ572,Table3[#All],2,FALSE)</f>
        <v>NFI</v>
      </c>
    </row>
    <row r="573" spans="1:69" ht="28.5" customHeight="1" x14ac:dyDescent="0.25">
      <c r="A573" s="69" t="s">
        <v>168</v>
      </c>
      <c r="B573" s="69" t="s">
        <v>338</v>
      </c>
      <c r="C573" s="69" t="s">
        <v>338</v>
      </c>
      <c r="D573" s="69" t="s">
        <v>199</v>
      </c>
      <c r="E573" s="69" t="s">
        <v>798</v>
      </c>
      <c r="F573" s="69" t="s">
        <v>219</v>
      </c>
      <c r="G573" s="69" t="s">
        <v>210</v>
      </c>
      <c r="H573" s="69" t="s">
        <v>979</v>
      </c>
      <c r="I573" s="69" t="s">
        <v>979</v>
      </c>
      <c r="J573" s="69"/>
      <c r="K573" s="69" t="s">
        <v>979</v>
      </c>
      <c r="L573" s="69" t="s">
        <v>979</v>
      </c>
      <c r="M573" s="69" t="s">
        <v>82</v>
      </c>
      <c r="N573" s="69" t="s">
        <v>83</v>
      </c>
      <c r="O573" s="69" t="s">
        <v>1</v>
      </c>
      <c r="P573" s="69"/>
      <c r="Q573" s="69" t="s">
        <v>176</v>
      </c>
      <c r="R573" s="69" t="s">
        <v>280</v>
      </c>
      <c r="S573" s="69" t="s">
        <v>896</v>
      </c>
      <c r="T573" s="32">
        <v>43952</v>
      </c>
      <c r="U573" s="21">
        <v>44196</v>
      </c>
      <c r="V573" s="69">
        <v>3.1171799999999998</v>
      </c>
      <c r="W573" s="69">
        <v>43.646900000000002</v>
      </c>
      <c r="X573" s="69" t="s">
        <v>187</v>
      </c>
      <c r="Y573" s="1">
        <v>12900</v>
      </c>
      <c r="Z573" s="69">
        <v>12900</v>
      </c>
      <c r="AA573" s="69">
        <v>2150</v>
      </c>
      <c r="AB573" s="69">
        <v>1919</v>
      </c>
      <c r="AC573" s="69">
        <v>2090</v>
      </c>
      <c r="AD573" s="69">
        <v>4256</v>
      </c>
      <c r="AE573" s="69">
        <v>4636</v>
      </c>
      <c r="AF573" s="69" t="s">
        <v>193</v>
      </c>
      <c r="AG573" s="26" t="s">
        <v>979</v>
      </c>
      <c r="AJ573" s="16" t="s">
        <v>979</v>
      </c>
      <c r="AK573" s="16" t="s">
        <v>979</v>
      </c>
      <c r="AL573" s="16" t="s">
        <v>979</v>
      </c>
      <c r="AM573" s="16" t="s">
        <v>979</v>
      </c>
      <c r="AN573" s="69" t="s">
        <v>979</v>
      </c>
      <c r="AO573" s="26" t="str">
        <f t="shared" si="334"/>
        <v>AVORD</v>
      </c>
      <c r="AP573" s="26" t="str">
        <f t="shared" si="335"/>
        <v>AVORD</v>
      </c>
      <c r="AQ573" s="26" t="str">
        <f t="shared" si="336"/>
        <v>NFI KITS</v>
      </c>
      <c r="AR573" s="26" t="str">
        <f t="shared" si="337"/>
        <v>SHF</v>
      </c>
      <c r="AS573" s="55" t="str">
        <f>_xlfn.IFNA(VLOOKUP(TRIM(AF573),Lookups!$R$1:$S$14,2,0),"N/A")</f>
        <v>Protracted</v>
      </c>
      <c r="AT573" s="29" t="str">
        <f t="shared" si="338"/>
        <v>Planned</v>
      </c>
      <c r="AU573" s="70" t="str">
        <f>IF(TRIM(X573)="", "N/A",VLOOKUP(TRIM(X573),Lookups!$V$1:$W$8,2,0))</f>
        <v>PIDP</v>
      </c>
      <c r="AV573" s="26" t="str">
        <f t="shared" si="339"/>
        <v>Urban</v>
      </c>
      <c r="AW573" s="26" t="str">
        <f t="shared" si="340"/>
        <v>In-Kind</v>
      </c>
      <c r="AX573" s="55" t="str">
        <f>IF(TRIM(M573)="","N/A",VLOOKUP(TRIM(M573),Table2[#All],2,0))</f>
        <v>Bay</v>
      </c>
      <c r="AY573" s="55" t="str">
        <f>IF(TRIM(N573)="","N/A",VLOOKUP(TRIM(N573),Table4[#All],2,0))</f>
        <v>Baidoa</v>
      </c>
      <c r="AZ573" s="55" t="str">
        <f t="shared" si="341"/>
        <v>N/A</v>
      </c>
      <c r="BA573" s="32">
        <f t="shared" si="342"/>
        <v>43982</v>
      </c>
      <c r="BB573" s="32">
        <f t="shared" si="343"/>
        <v>44196</v>
      </c>
      <c r="BC573" s="31">
        <f t="shared" si="344"/>
        <v>2020</v>
      </c>
      <c r="BD573" s="33">
        <f t="shared" si="257"/>
        <v>44104</v>
      </c>
      <c r="BE573" s="30">
        <f t="shared" si="345"/>
        <v>12900</v>
      </c>
      <c r="BF573" s="30">
        <f t="shared" si="346"/>
        <v>2150</v>
      </c>
      <c r="BG573" s="30">
        <f t="shared" si="347"/>
        <v>2090</v>
      </c>
      <c r="BH573" s="30">
        <f t="shared" si="348"/>
        <v>1919</v>
      </c>
      <c r="BI573" s="30">
        <f t="shared" si="349"/>
        <v>4636</v>
      </c>
      <c r="BJ573" s="30">
        <f t="shared" si="350"/>
        <v>4636</v>
      </c>
      <c r="BK573" s="30">
        <v>2200000</v>
      </c>
      <c r="BL573" s="30">
        <v>1400000</v>
      </c>
      <c r="BM573" s="30" t="str">
        <f t="shared" si="351"/>
        <v>Unk</v>
      </c>
      <c r="BN573" s="30" t="str">
        <f t="shared" si="352"/>
        <v>Unk</v>
      </c>
      <c r="BO573" s="30">
        <v>2020</v>
      </c>
      <c r="BP573" s="30">
        <v>570</v>
      </c>
      <c r="BQ573" s="30" t="str">
        <f>VLOOKUP(AQ573,Table3[#All],2,FALSE)</f>
        <v>NFI</v>
      </c>
    </row>
    <row r="574" spans="1:69" ht="28.5" customHeight="1" x14ac:dyDescent="0.25">
      <c r="A574" s="69" t="s">
        <v>168</v>
      </c>
      <c r="B574" s="69" t="s">
        <v>553</v>
      </c>
      <c r="C574" s="69" t="s">
        <v>553</v>
      </c>
      <c r="D574" s="69" t="s">
        <v>199</v>
      </c>
      <c r="E574" s="69" t="s">
        <v>701</v>
      </c>
      <c r="F574" s="69" t="s">
        <v>702</v>
      </c>
      <c r="G574" s="69" t="s">
        <v>174</v>
      </c>
      <c r="H574" s="69" t="s">
        <v>979</v>
      </c>
      <c r="I574" s="69" t="s">
        <v>979</v>
      </c>
      <c r="J574" s="69"/>
      <c r="K574" s="69" t="s">
        <v>979</v>
      </c>
      <c r="L574" s="69" t="s">
        <v>979</v>
      </c>
      <c r="M574" s="69" t="s">
        <v>56</v>
      </c>
      <c r="N574" s="69" t="s">
        <v>57</v>
      </c>
      <c r="O574" s="69" t="s">
        <v>703</v>
      </c>
      <c r="P574" s="69"/>
      <c r="Q574" s="69" t="s">
        <v>176</v>
      </c>
      <c r="R574" s="69" t="s">
        <v>280</v>
      </c>
      <c r="S574" s="69" t="s">
        <v>203</v>
      </c>
      <c r="T574" s="32">
        <v>43784</v>
      </c>
      <c r="U574" s="21">
        <v>44195</v>
      </c>
      <c r="V574" s="69">
        <v>2.3399350000000001</v>
      </c>
      <c r="W574" s="69">
        <v>42.285981</v>
      </c>
      <c r="X574" s="69" t="s">
        <v>186</v>
      </c>
      <c r="Y574" s="1">
        <v>20400</v>
      </c>
      <c r="Z574" s="69">
        <v>20400</v>
      </c>
      <c r="AA574" s="69">
        <v>3400</v>
      </c>
      <c r="AB574" s="69">
        <v>3510</v>
      </c>
      <c r="AC574" s="69">
        <v>4028</v>
      </c>
      <c r="AD574" s="69">
        <v>5989</v>
      </c>
      <c r="AE574" s="69">
        <v>6873</v>
      </c>
      <c r="AF574" s="69" t="s">
        <v>191</v>
      </c>
      <c r="AG574" s="26" t="s">
        <v>705</v>
      </c>
      <c r="AJ574" s="16" t="s">
        <v>979</v>
      </c>
      <c r="AK574" s="16" t="s">
        <v>979</v>
      </c>
      <c r="AL574" s="16" t="s">
        <v>979</v>
      </c>
      <c r="AM574" s="16" t="s">
        <v>979</v>
      </c>
      <c r="AN574" s="69" t="s">
        <v>979</v>
      </c>
      <c r="AO574" s="26" t="str">
        <f t="shared" si="334"/>
        <v>CWW</v>
      </c>
      <c r="AP574" s="26" t="str">
        <f t="shared" si="335"/>
        <v>CWW</v>
      </c>
      <c r="AQ574" s="26" t="str">
        <f t="shared" si="336"/>
        <v>NFI KITS</v>
      </c>
      <c r="AR574" s="26" t="str">
        <f t="shared" si="337"/>
        <v>Irish Aid/DFID</v>
      </c>
      <c r="AS574" s="55" t="str">
        <f>_xlfn.IFNA(VLOOKUP(TRIM(AF574),Lookups!$R$1:$S$14,2,0),"N/A")</f>
        <v>Flood</v>
      </c>
      <c r="AT574" s="29" t="str">
        <f t="shared" si="338"/>
        <v>Planned</v>
      </c>
      <c r="AU574" s="70" t="str">
        <f>IF(TRIM(X574)="", "N/A",VLOOKUP(TRIM(X574),Lookups!$V$1:$W$8,2,0))</f>
        <v>NIDP</v>
      </c>
      <c r="AV574" s="26" t="str">
        <f t="shared" si="339"/>
        <v>Urban</v>
      </c>
      <c r="AW574" s="26" t="str">
        <f t="shared" si="340"/>
        <v>In-Kind</v>
      </c>
      <c r="AX574" s="55" t="str">
        <f>IF(TRIM(M574)="","N/A",VLOOKUP(TRIM(M574),Table2[#All],2,0))</f>
        <v>Gedo</v>
      </c>
      <c r="AY574" s="55" t="str">
        <f>IF(TRIM(N574)="","N/A",VLOOKUP(TRIM(N574),Table4[#All],2,0))</f>
        <v>Baardheere</v>
      </c>
      <c r="AZ574" s="55" t="str">
        <f t="shared" si="341"/>
        <v>N/A</v>
      </c>
      <c r="BA574" s="32">
        <f t="shared" si="342"/>
        <v>43799</v>
      </c>
      <c r="BB574" s="32">
        <f t="shared" si="343"/>
        <v>44196</v>
      </c>
      <c r="BC574" s="31">
        <f t="shared" si="344"/>
        <v>2020</v>
      </c>
      <c r="BD574" s="33">
        <f t="shared" si="257"/>
        <v>44104</v>
      </c>
      <c r="BE574" s="30">
        <f t="shared" si="345"/>
        <v>20400</v>
      </c>
      <c r="BF574" s="30">
        <f t="shared" si="346"/>
        <v>3400</v>
      </c>
      <c r="BG574" s="30">
        <f t="shared" si="347"/>
        <v>4028</v>
      </c>
      <c r="BH574" s="30">
        <f t="shared" si="348"/>
        <v>3510</v>
      </c>
      <c r="BI574" s="30">
        <f t="shared" si="349"/>
        <v>6873</v>
      </c>
      <c r="BJ574" s="30">
        <f t="shared" si="350"/>
        <v>6873</v>
      </c>
      <c r="BK574" s="30">
        <v>2200000</v>
      </c>
      <c r="BL574" s="30">
        <v>1400000</v>
      </c>
      <c r="BM574" s="30" t="str">
        <f t="shared" si="351"/>
        <v>Unk</v>
      </c>
      <c r="BN574" s="30" t="str">
        <f t="shared" si="352"/>
        <v>Unk</v>
      </c>
      <c r="BO574" s="30">
        <v>2020</v>
      </c>
      <c r="BP574" s="30">
        <v>571</v>
      </c>
      <c r="BQ574" s="30" t="str">
        <f>VLOOKUP(AQ574,Table3[#All],2,FALSE)</f>
        <v>NFI</v>
      </c>
    </row>
    <row r="575" spans="1:69" ht="28.5" customHeight="1" x14ac:dyDescent="0.25">
      <c r="A575" s="69" t="s">
        <v>168</v>
      </c>
      <c r="B575" s="69" t="s">
        <v>269</v>
      </c>
      <c r="C575" s="69" t="s">
        <v>270</v>
      </c>
      <c r="D575" s="69" t="s">
        <v>183</v>
      </c>
      <c r="E575" s="69" t="s">
        <v>271</v>
      </c>
      <c r="F575" s="69" t="s">
        <v>272</v>
      </c>
      <c r="G575" s="69" t="s">
        <v>174</v>
      </c>
      <c r="H575" s="69" t="s">
        <v>979</v>
      </c>
      <c r="I575" s="69" t="s">
        <v>979</v>
      </c>
      <c r="J575" s="69"/>
      <c r="K575" s="69" t="s">
        <v>979</v>
      </c>
      <c r="L575" s="69" t="s">
        <v>979</v>
      </c>
      <c r="M575" s="69" t="s">
        <v>82</v>
      </c>
      <c r="N575" s="69" t="s">
        <v>83</v>
      </c>
      <c r="O575" s="69" t="s">
        <v>897</v>
      </c>
      <c r="P575" s="69"/>
      <c r="Q575" s="69" t="s">
        <v>176</v>
      </c>
      <c r="R575" s="69" t="s">
        <v>280</v>
      </c>
      <c r="S575" s="69" t="s">
        <v>273</v>
      </c>
      <c r="T575" s="32">
        <v>43647</v>
      </c>
      <c r="U575" s="21">
        <v>44195</v>
      </c>
      <c r="V575" s="69">
        <v>3.1082700000000001</v>
      </c>
      <c r="W575" s="69">
        <v>43.658279999999998</v>
      </c>
      <c r="X575" s="69" t="s">
        <v>186</v>
      </c>
      <c r="Y575" s="1">
        <v>6000</v>
      </c>
      <c r="Z575" s="69">
        <v>6000</v>
      </c>
      <c r="AA575" s="69">
        <v>1000</v>
      </c>
      <c r="AB575" s="69">
        <v>892</v>
      </c>
      <c r="AC575" s="69">
        <v>972</v>
      </c>
      <c r="AD575" s="69">
        <v>1979</v>
      </c>
      <c r="AE575" s="69">
        <v>2156</v>
      </c>
      <c r="AF575" s="69" t="s">
        <v>192</v>
      </c>
      <c r="AG575" s="26" t="s">
        <v>275</v>
      </c>
      <c r="AJ575" s="16" t="s">
        <v>276</v>
      </c>
      <c r="AK575" s="16" t="s">
        <v>277</v>
      </c>
      <c r="AL575" s="16" t="s">
        <v>278</v>
      </c>
      <c r="AM575" s="16" t="s">
        <v>279</v>
      </c>
      <c r="AN575" s="69" t="s">
        <v>979</v>
      </c>
      <c r="AO575" s="26" t="str">
        <f t="shared" si="334"/>
        <v>Direct Aid Kuwait</v>
      </c>
      <c r="AP575" s="26" t="str">
        <f t="shared" si="335"/>
        <v>Direct Aid Somalia</v>
      </c>
      <c r="AQ575" s="26" t="str">
        <f t="shared" si="336"/>
        <v>EMERGENCY SHELTER</v>
      </c>
      <c r="AR575" s="26" t="str">
        <f t="shared" si="337"/>
        <v>Kuwaiti Society</v>
      </c>
      <c r="AS575" s="55" t="str">
        <f>_xlfn.IFNA(VLOOKUP(TRIM(AF575),Lookups!$R$1:$S$14,2,0),"N/A")</f>
        <v>Drought</v>
      </c>
      <c r="AT575" s="29" t="str">
        <f t="shared" si="338"/>
        <v>Planned</v>
      </c>
      <c r="AU575" s="70" t="str">
        <f>IF(TRIM(X575)="", "N/A",VLOOKUP(TRIM(X575),Lookups!$V$1:$W$8,2,0))</f>
        <v>NIDP</v>
      </c>
      <c r="AV575" s="26" t="str">
        <f t="shared" si="339"/>
        <v>Urban</v>
      </c>
      <c r="AW575" s="26" t="str">
        <f t="shared" si="340"/>
        <v>In-Kind</v>
      </c>
      <c r="AX575" s="55" t="str">
        <f>IF(TRIM(M575)="","N/A",VLOOKUP(TRIM(M575),Table2[#All],2,0))</f>
        <v>Bay</v>
      </c>
      <c r="AY575" s="55" t="str">
        <f>IF(TRIM(N575)="","N/A",VLOOKUP(TRIM(N575),Table4[#All],2,0))</f>
        <v>Baidoa</v>
      </c>
      <c r="AZ575" s="55" t="str">
        <f t="shared" si="341"/>
        <v>N/A</v>
      </c>
      <c r="BA575" s="32">
        <f t="shared" si="342"/>
        <v>43677</v>
      </c>
      <c r="BB575" s="32">
        <f t="shared" si="343"/>
        <v>44196</v>
      </c>
      <c r="BC575" s="31">
        <f t="shared" si="344"/>
        <v>2020</v>
      </c>
      <c r="BD575" s="33">
        <f t="shared" si="257"/>
        <v>44104</v>
      </c>
      <c r="BE575" s="30">
        <f t="shared" si="345"/>
        <v>6000</v>
      </c>
      <c r="BF575" s="30">
        <f t="shared" si="346"/>
        <v>1000</v>
      </c>
      <c r="BG575" s="30">
        <f t="shared" si="347"/>
        <v>972</v>
      </c>
      <c r="BH575" s="30">
        <f t="shared" si="348"/>
        <v>892</v>
      </c>
      <c r="BI575" s="30">
        <f t="shared" si="349"/>
        <v>2156</v>
      </c>
      <c r="BJ575" s="30">
        <f t="shared" si="350"/>
        <v>2156</v>
      </c>
      <c r="BK575" s="30">
        <v>2200000</v>
      </c>
      <c r="BL575" s="30">
        <v>1400000</v>
      </c>
      <c r="BM575" s="30" t="str">
        <f t="shared" si="351"/>
        <v>Unk</v>
      </c>
      <c r="BN575" s="30" t="str">
        <f t="shared" si="352"/>
        <v>Unk</v>
      </c>
      <c r="BO575" s="30">
        <v>2020</v>
      </c>
      <c r="BP575" s="30">
        <v>572</v>
      </c>
      <c r="BQ575" s="30" t="str">
        <f>VLOOKUP(AQ575,Table3[#All],2,FALSE)</f>
        <v>SHELTER</v>
      </c>
    </row>
    <row r="576" spans="1:69" ht="28.5" customHeight="1" x14ac:dyDescent="0.25">
      <c r="A576" s="69" t="s">
        <v>168</v>
      </c>
      <c r="B576" s="69" t="s">
        <v>306</v>
      </c>
      <c r="C576" s="69" t="s">
        <v>307</v>
      </c>
      <c r="D576" s="69" t="s">
        <v>752</v>
      </c>
      <c r="E576" s="69" t="s">
        <v>905</v>
      </c>
      <c r="F576" s="69" t="s">
        <v>320</v>
      </c>
      <c r="G576" s="69" t="s">
        <v>174</v>
      </c>
      <c r="H576" s="69" t="s">
        <v>979</v>
      </c>
      <c r="I576" s="69" t="s">
        <v>979</v>
      </c>
      <c r="J576" s="69"/>
      <c r="K576" s="69" t="s">
        <v>979</v>
      </c>
      <c r="L576" s="69" t="s">
        <v>979</v>
      </c>
      <c r="M576" s="69" t="s">
        <v>58</v>
      </c>
      <c r="N576" s="69" t="s">
        <v>148</v>
      </c>
      <c r="O576" s="69" t="s">
        <v>17</v>
      </c>
      <c r="P576" s="69"/>
      <c r="Q576" s="69" t="s">
        <v>176</v>
      </c>
      <c r="R576" s="69" t="s">
        <v>280</v>
      </c>
      <c r="S576" s="69" t="s">
        <v>321</v>
      </c>
      <c r="T576" s="32">
        <v>43313</v>
      </c>
      <c r="U576" s="21">
        <v>44773</v>
      </c>
      <c r="V576" s="69">
        <v>-0.36029</v>
      </c>
      <c r="W576" s="69">
        <v>42.546261000000001</v>
      </c>
      <c r="X576" s="69" t="s">
        <v>186</v>
      </c>
      <c r="Y576" s="1">
        <v>2700</v>
      </c>
      <c r="Z576" s="69">
        <v>2700</v>
      </c>
      <c r="AA576" s="69">
        <v>450</v>
      </c>
      <c r="AB576" s="69">
        <v>439</v>
      </c>
      <c r="AC576" s="69">
        <v>497</v>
      </c>
      <c r="AD576" s="69">
        <v>828</v>
      </c>
      <c r="AE576" s="69">
        <v>936</v>
      </c>
      <c r="AF576" s="69" t="s">
        <v>196</v>
      </c>
      <c r="AG576" s="26" t="s">
        <v>322</v>
      </c>
      <c r="AJ576" s="16" t="s">
        <v>310</v>
      </c>
      <c r="AK576" s="16" t="s">
        <v>310</v>
      </c>
      <c r="AL576" s="16" t="s">
        <v>310</v>
      </c>
      <c r="AM576" s="16" t="s">
        <v>180</v>
      </c>
      <c r="AN576" s="69" t="s">
        <v>979</v>
      </c>
      <c r="AO576" s="26" t="str">
        <f t="shared" si="334"/>
        <v>NRC</v>
      </c>
      <c r="AP576" s="26" t="str">
        <f t="shared" si="335"/>
        <v>NRC</v>
      </c>
      <c r="AQ576" s="26" t="str">
        <f t="shared" si="336"/>
        <v>DURABLE SHELTER</v>
      </c>
      <c r="AR576" s="26" t="str">
        <f t="shared" si="337"/>
        <v>DFID DS</v>
      </c>
      <c r="AS576" s="55" t="str">
        <f>_xlfn.IFNA(VLOOKUP(TRIM(AF576),Lookups!$R$1:$S$14,2,0),"N/A")</f>
        <v>Conflict/Insecurity</v>
      </c>
      <c r="AT576" s="29" t="str">
        <f t="shared" si="338"/>
        <v>Planned</v>
      </c>
      <c r="AU576" s="70" t="str">
        <f>IF(TRIM(X576)="", "N/A",VLOOKUP(TRIM(X576),Lookups!$V$1:$W$8,2,0))</f>
        <v>NIDP</v>
      </c>
      <c r="AV576" s="26" t="str">
        <f t="shared" si="339"/>
        <v>Urban</v>
      </c>
      <c r="AW576" s="26" t="str">
        <f t="shared" si="340"/>
        <v>In-Kind</v>
      </c>
      <c r="AX576" s="55" t="str">
        <f>IF(TRIM(M576)="","N/A",VLOOKUP(TRIM(M576),Table2[#All],2,0))</f>
        <v>Lower Juba</v>
      </c>
      <c r="AY576" s="55" t="str">
        <f>IF(TRIM(N576)="","N/A",VLOOKUP(TRIM(N576),Table4[#All],2,0))</f>
        <v>Kismayo</v>
      </c>
      <c r="AZ576" s="55" t="str">
        <f t="shared" si="341"/>
        <v>N/A</v>
      </c>
      <c r="BA576" s="32">
        <f t="shared" si="342"/>
        <v>43343</v>
      </c>
      <c r="BB576" s="32">
        <f t="shared" si="343"/>
        <v>44773</v>
      </c>
      <c r="BC576" s="31">
        <f t="shared" si="344"/>
        <v>2022</v>
      </c>
      <c r="BD576" s="33">
        <f t="shared" si="257"/>
        <v>44104</v>
      </c>
      <c r="BE576" s="30">
        <f t="shared" si="345"/>
        <v>2700</v>
      </c>
      <c r="BF576" s="30">
        <f t="shared" si="346"/>
        <v>450</v>
      </c>
      <c r="BG576" s="30">
        <f t="shared" si="347"/>
        <v>497</v>
      </c>
      <c r="BH576" s="30">
        <f t="shared" si="348"/>
        <v>439</v>
      </c>
      <c r="BI576" s="30">
        <f t="shared" si="349"/>
        <v>936</v>
      </c>
      <c r="BJ576" s="30">
        <f t="shared" si="350"/>
        <v>936</v>
      </c>
      <c r="BK576" s="30">
        <v>2200000</v>
      </c>
      <c r="BL576" s="30">
        <v>1400000</v>
      </c>
      <c r="BM576" s="30" t="str">
        <f t="shared" si="351"/>
        <v>Unk</v>
      </c>
      <c r="BN576" s="30" t="str">
        <f t="shared" si="352"/>
        <v>Unk</v>
      </c>
      <c r="BO576" s="30">
        <v>2020</v>
      </c>
      <c r="BP576" s="30">
        <v>573</v>
      </c>
      <c r="BQ576" s="30" t="str">
        <f>VLOOKUP(AQ576,Table3[#All],2,FALSE)</f>
        <v>SHELTER</v>
      </c>
    </row>
    <row r="577" spans="1:69" ht="28.5" customHeight="1" x14ac:dyDescent="0.25">
      <c r="A577" s="71" t="s">
        <v>168</v>
      </c>
      <c r="B577" s="71" t="s">
        <v>885</v>
      </c>
      <c r="C577" s="71" t="s">
        <v>853</v>
      </c>
      <c r="D577" s="71" t="s">
        <v>183</v>
      </c>
      <c r="E577" s="71" t="s">
        <v>906</v>
      </c>
      <c r="F577" s="71" t="s">
        <v>295</v>
      </c>
      <c r="G577" s="71" t="s">
        <v>174</v>
      </c>
      <c r="H577" s="71" t="s">
        <v>979</v>
      </c>
      <c r="I577" s="71" t="s">
        <v>979</v>
      </c>
      <c r="J577" s="71"/>
      <c r="K577" s="71" t="s">
        <v>979</v>
      </c>
      <c r="L577" s="71" t="s">
        <v>979</v>
      </c>
      <c r="M577" s="71" t="s">
        <v>84</v>
      </c>
      <c r="N577" s="71" t="s">
        <v>85</v>
      </c>
      <c r="O577" s="71" t="s">
        <v>907</v>
      </c>
      <c r="P577" s="71"/>
      <c r="Q577" s="71" t="s">
        <v>114</v>
      </c>
      <c r="R577" s="71" t="s">
        <v>908</v>
      </c>
      <c r="S577" s="71" t="s">
        <v>909</v>
      </c>
      <c r="T577" s="32">
        <v>44044</v>
      </c>
      <c r="U577" s="21">
        <v>44195</v>
      </c>
      <c r="V577" s="71">
        <v>2.1465700000000001</v>
      </c>
      <c r="W577" s="71">
        <v>45.11889</v>
      </c>
      <c r="X577" s="71" t="s">
        <v>186</v>
      </c>
      <c r="Y577" s="1">
        <v>272</v>
      </c>
      <c r="Z577" s="71">
        <v>272</v>
      </c>
      <c r="AA577" s="71">
        <v>272</v>
      </c>
      <c r="AB577" s="71">
        <v>41</v>
      </c>
      <c r="AC577" s="71">
        <v>50</v>
      </c>
      <c r="AD577" s="71">
        <v>82</v>
      </c>
      <c r="AE577" s="71">
        <v>99</v>
      </c>
      <c r="AF577" s="71" t="s">
        <v>191</v>
      </c>
      <c r="AG577" s="26" t="s">
        <v>959</v>
      </c>
      <c r="AH577" s="26" t="s">
        <v>201</v>
      </c>
      <c r="AI577" s="26" t="s">
        <v>201</v>
      </c>
      <c r="AJ577" s="16" t="s">
        <v>310</v>
      </c>
      <c r="AK577" s="16" t="s">
        <v>310</v>
      </c>
      <c r="AL577" s="16" t="s">
        <v>310</v>
      </c>
      <c r="AM577" s="16" t="s">
        <v>180</v>
      </c>
      <c r="AN577" s="71" t="s">
        <v>960</v>
      </c>
      <c r="AO577" s="26" t="str">
        <f t="shared" ref="AO577:AO604" si="353">TRIM(IF(TRIM(B577)="","N/A",B577))</f>
        <v>ACF</v>
      </c>
      <c r="AP577" s="26" t="str">
        <f t="shared" ref="AP577:AP604" si="354">TRIM(IF(TRIM(C577)="","N/A",C577))</f>
        <v>Juba Foundation</v>
      </c>
      <c r="AQ577" s="26" t="str">
        <f t="shared" ref="AQ577:AQ604" si="355">TRIM(UPPER(IF(TRIM(D577)="","N/A",D577)))</f>
        <v>EMERGENCY SHELTER</v>
      </c>
      <c r="AR577" s="26" t="str">
        <f t="shared" ref="AR577:AR604" si="356">TRIM(IF(TRIM(F577)="","N/A",F577))</f>
        <v>ECHO</v>
      </c>
      <c r="AS577" s="55" t="str">
        <f>_xlfn.IFNA(VLOOKUP(TRIM(AF577),Lookups!$R$1:$S$14,2,0),"N/A")</f>
        <v>Flood</v>
      </c>
      <c r="AT577" s="29" t="str">
        <f t="shared" ref="AT577:AT604" si="357">TRIM(IF(TRIM(R577)="","N/A",PROPER(R577)))</f>
        <v>Planned</v>
      </c>
      <c r="AU577" s="70" t="str">
        <f>IF(TRIM(X577)="", "N/A",VLOOKUP(TRIM(X577),Lookups!$V$1:$W$8,2,0))</f>
        <v>NIDP</v>
      </c>
      <c r="AV577" s="26" t="str">
        <f t="shared" ref="AV577:AV604" si="358">TRIM(IF(TRIM(Q577)="","N/A",Q577))</f>
        <v>Rural</v>
      </c>
      <c r="AW577" s="26" t="str">
        <f t="shared" ref="AW577:AW604" si="359">TRIM(IF(TRIM(G577)="","N/A",PROPER(LEFT(TRIM(G577),10))))</f>
        <v>In-Kind</v>
      </c>
      <c r="AX577" s="55" t="str">
        <f>IF(TRIM(M577)="","N/A",VLOOKUP(TRIM(M577),Table2[#All],2,0))</f>
        <v>Lower Shabelle</v>
      </c>
      <c r="AY577" s="55" t="str">
        <f>IF(TRIM(N577)="","N/A",VLOOKUP(TRIM(N577),Table4[#All],2,0))</f>
        <v>Afgooye</v>
      </c>
      <c r="AZ577" s="55" t="str">
        <f t="shared" ref="AZ577:AZ604" si="360">IF(TRIM(P577)="","N/A",TRIM(P577))</f>
        <v>N/A</v>
      </c>
      <c r="BA577" s="32">
        <f t="shared" ref="BA577:BA604" si="361">EOMONTH(T577,0)</f>
        <v>44074</v>
      </c>
      <c r="BB577" s="32">
        <f t="shared" ref="BB577:BB604" si="362">EOMONTH(U577,0)</f>
        <v>44196</v>
      </c>
      <c r="BC577" s="31">
        <f t="shared" ref="BC577:BC604" si="363">YEAR(BB577)</f>
        <v>2020</v>
      </c>
      <c r="BD577" s="33">
        <f t="shared" si="257"/>
        <v>44104</v>
      </c>
      <c r="BE577" s="30">
        <f t="shared" ref="BE577:BE604" si="364">Y577</f>
        <v>272</v>
      </c>
      <c r="BF577" s="30">
        <f t="shared" ref="BF577:BF604" si="365">AA577</f>
        <v>272</v>
      </c>
      <c r="BG577" s="30">
        <f t="shared" ref="BG577:BG604" si="366">AC577</f>
        <v>50</v>
      </c>
      <c r="BH577" s="30">
        <f t="shared" ref="BH577:BH604" si="367">AB577</f>
        <v>41</v>
      </c>
      <c r="BI577" s="30">
        <f t="shared" ref="BI577:BI604" si="368">AE577</f>
        <v>99</v>
      </c>
      <c r="BJ577" s="30">
        <f t="shared" ref="BJ577:BJ604" si="369">AE577</f>
        <v>99</v>
      </c>
      <c r="BK577" s="30">
        <v>2200000</v>
      </c>
      <c r="BL577" s="30">
        <v>1400000</v>
      </c>
      <c r="BM577" s="30" t="str">
        <f t="shared" ref="BM577:BM604" si="370">IF(ISBLANK(AH577),"Unk",AH577)</f>
        <v>No</v>
      </c>
      <c r="BN577" s="30" t="str">
        <f t="shared" ref="BN577:BN604" si="371">IF(ISBLANK(AI577),"Unk",AI577)</f>
        <v>No</v>
      </c>
      <c r="BO577" s="30">
        <v>2020</v>
      </c>
      <c r="BP577" s="30">
        <v>574</v>
      </c>
      <c r="BQ577" s="30" t="str">
        <f>VLOOKUP(AQ577,Table3[#All],2,FALSE)</f>
        <v>SHELTER</v>
      </c>
    </row>
    <row r="578" spans="1:69" ht="28.5" customHeight="1" x14ac:dyDescent="0.25">
      <c r="A578" s="71" t="s">
        <v>168</v>
      </c>
      <c r="B578" s="71" t="s">
        <v>885</v>
      </c>
      <c r="C578" s="71" t="s">
        <v>853</v>
      </c>
      <c r="D578" s="71" t="s">
        <v>183</v>
      </c>
      <c r="E578" s="71" t="s">
        <v>906</v>
      </c>
      <c r="F578" s="71" t="s">
        <v>295</v>
      </c>
      <c r="G578" s="71" t="s">
        <v>174</v>
      </c>
      <c r="H578" s="71" t="s">
        <v>979</v>
      </c>
      <c r="I578" s="71" t="s">
        <v>979</v>
      </c>
      <c r="J578" s="71"/>
      <c r="K578" s="71" t="s">
        <v>979</v>
      </c>
      <c r="L578" s="71" t="s">
        <v>979</v>
      </c>
      <c r="M578" s="71" t="s">
        <v>84</v>
      </c>
      <c r="N578" s="71" t="s">
        <v>85</v>
      </c>
      <c r="O578" s="71" t="s">
        <v>695</v>
      </c>
      <c r="P578" s="71"/>
      <c r="Q578" s="71" t="s">
        <v>114</v>
      </c>
      <c r="R578" s="71" t="s">
        <v>908</v>
      </c>
      <c r="S578" s="71" t="s">
        <v>909</v>
      </c>
      <c r="T578" s="32">
        <v>44044</v>
      </c>
      <c r="U578" s="21">
        <v>44195</v>
      </c>
      <c r="V578" s="71">
        <v>2.1415799999999998</v>
      </c>
      <c r="W578" s="71">
        <v>45.118698000000002</v>
      </c>
      <c r="X578" s="71" t="s">
        <v>186</v>
      </c>
      <c r="Y578" s="1">
        <v>392</v>
      </c>
      <c r="Z578" s="71">
        <v>392</v>
      </c>
      <c r="AA578" s="71">
        <v>392</v>
      </c>
      <c r="AB578" s="71">
        <v>59</v>
      </c>
      <c r="AC578" s="71">
        <v>72</v>
      </c>
      <c r="AD578" s="71">
        <v>118</v>
      </c>
      <c r="AE578" s="71">
        <v>143</v>
      </c>
      <c r="AF578" s="71" t="s">
        <v>191</v>
      </c>
      <c r="AG578" s="26" t="s">
        <v>959</v>
      </c>
      <c r="AH578" s="26" t="s">
        <v>201</v>
      </c>
      <c r="AI578" s="26" t="s">
        <v>201</v>
      </c>
      <c r="AJ578" s="16" t="s">
        <v>310</v>
      </c>
      <c r="AK578" s="16" t="s">
        <v>310</v>
      </c>
      <c r="AL578" s="16" t="s">
        <v>310</v>
      </c>
      <c r="AM578" s="16" t="s">
        <v>180</v>
      </c>
      <c r="AN578" s="71" t="s">
        <v>979</v>
      </c>
      <c r="AO578" s="26" t="str">
        <f t="shared" si="353"/>
        <v>ACF</v>
      </c>
      <c r="AP578" s="26" t="str">
        <f t="shared" si="354"/>
        <v>Juba Foundation</v>
      </c>
      <c r="AQ578" s="26" t="str">
        <f t="shared" si="355"/>
        <v>EMERGENCY SHELTER</v>
      </c>
      <c r="AR578" s="26" t="str">
        <f t="shared" si="356"/>
        <v>ECHO</v>
      </c>
      <c r="AS578" s="55" t="str">
        <f>_xlfn.IFNA(VLOOKUP(TRIM(AF578),Lookups!$R$1:$S$14,2,0),"N/A")</f>
        <v>Flood</v>
      </c>
      <c r="AT578" s="29" t="str">
        <f t="shared" si="357"/>
        <v>Planned</v>
      </c>
      <c r="AU578" s="70" t="str">
        <f>IF(TRIM(X578)="", "N/A",VLOOKUP(TRIM(X578),Lookups!$V$1:$W$8,2,0))</f>
        <v>NIDP</v>
      </c>
      <c r="AV578" s="26" t="str">
        <f t="shared" si="358"/>
        <v>Rural</v>
      </c>
      <c r="AW578" s="26" t="str">
        <f t="shared" si="359"/>
        <v>In-Kind</v>
      </c>
      <c r="AX578" s="55" t="str">
        <f>IF(TRIM(M578)="","N/A",VLOOKUP(TRIM(M578),Table2[#All],2,0))</f>
        <v>Lower Shabelle</v>
      </c>
      <c r="AY578" s="55" t="str">
        <f>IF(TRIM(N578)="","N/A",VLOOKUP(TRIM(N578),Table4[#All],2,0))</f>
        <v>Afgooye</v>
      </c>
      <c r="AZ578" s="55" t="str">
        <f t="shared" si="360"/>
        <v>N/A</v>
      </c>
      <c r="BA578" s="32">
        <f t="shared" si="361"/>
        <v>44074</v>
      </c>
      <c r="BB578" s="32">
        <f t="shared" si="362"/>
        <v>44196</v>
      </c>
      <c r="BC578" s="31">
        <f t="shared" si="363"/>
        <v>2020</v>
      </c>
      <c r="BD578" s="33">
        <f t="shared" si="257"/>
        <v>44104</v>
      </c>
      <c r="BE578" s="30">
        <f t="shared" si="364"/>
        <v>392</v>
      </c>
      <c r="BF578" s="30">
        <f t="shared" si="365"/>
        <v>392</v>
      </c>
      <c r="BG578" s="30">
        <f t="shared" si="366"/>
        <v>72</v>
      </c>
      <c r="BH578" s="30">
        <f t="shared" si="367"/>
        <v>59</v>
      </c>
      <c r="BI578" s="30">
        <f t="shared" si="368"/>
        <v>143</v>
      </c>
      <c r="BJ578" s="30">
        <f t="shared" si="369"/>
        <v>143</v>
      </c>
      <c r="BK578" s="30">
        <v>2200000</v>
      </c>
      <c r="BL578" s="30">
        <v>1400000</v>
      </c>
      <c r="BM578" s="30" t="str">
        <f t="shared" si="370"/>
        <v>No</v>
      </c>
      <c r="BN578" s="30" t="str">
        <f t="shared" si="371"/>
        <v>No</v>
      </c>
      <c r="BO578" s="30">
        <v>2020</v>
      </c>
      <c r="BP578" s="30">
        <v>575</v>
      </c>
      <c r="BQ578" s="30" t="str">
        <f>VLOOKUP(AQ578,Table3[#All],2,FALSE)</f>
        <v>SHELTER</v>
      </c>
    </row>
    <row r="579" spans="1:69" ht="28.5" customHeight="1" x14ac:dyDescent="0.25">
      <c r="A579" s="71" t="s">
        <v>168</v>
      </c>
      <c r="B579" s="71" t="s">
        <v>885</v>
      </c>
      <c r="C579" s="71" t="s">
        <v>853</v>
      </c>
      <c r="D579" s="71" t="s">
        <v>183</v>
      </c>
      <c r="E579" s="71" t="s">
        <v>906</v>
      </c>
      <c r="F579" s="71" t="s">
        <v>295</v>
      </c>
      <c r="G579" s="71" t="s">
        <v>174</v>
      </c>
      <c r="H579" s="71" t="s">
        <v>979</v>
      </c>
      <c r="I579" s="71" t="s">
        <v>979</v>
      </c>
      <c r="J579" s="71"/>
      <c r="K579" s="71" t="s">
        <v>979</v>
      </c>
      <c r="L579" s="71" t="s">
        <v>979</v>
      </c>
      <c r="M579" s="71" t="s">
        <v>84</v>
      </c>
      <c r="N579" s="71" t="s">
        <v>85</v>
      </c>
      <c r="O579" s="71" t="s">
        <v>907</v>
      </c>
      <c r="P579" s="71"/>
      <c r="Q579" s="71" t="s">
        <v>114</v>
      </c>
      <c r="R579" s="71" t="s">
        <v>908</v>
      </c>
      <c r="S579" s="71" t="s">
        <v>909</v>
      </c>
      <c r="T579" s="32">
        <v>44044</v>
      </c>
      <c r="U579" s="21">
        <v>44195</v>
      </c>
      <c r="V579" s="71">
        <v>2.1465700000000001</v>
      </c>
      <c r="W579" s="71">
        <v>45.11889</v>
      </c>
      <c r="X579" s="71" t="s">
        <v>186</v>
      </c>
      <c r="Y579" s="1">
        <v>428</v>
      </c>
      <c r="Z579" s="71">
        <v>428</v>
      </c>
      <c r="AA579" s="71">
        <v>428</v>
      </c>
      <c r="AB579" s="71">
        <v>64</v>
      </c>
      <c r="AC579" s="71">
        <v>78</v>
      </c>
      <c r="AD579" s="71">
        <v>129</v>
      </c>
      <c r="AE579" s="71">
        <v>156</v>
      </c>
      <c r="AF579" s="71" t="s">
        <v>191</v>
      </c>
      <c r="AG579" s="26" t="s">
        <v>959</v>
      </c>
      <c r="AH579" s="26" t="s">
        <v>201</v>
      </c>
      <c r="AI579" s="26" t="s">
        <v>201</v>
      </c>
      <c r="AJ579" s="16" t="s">
        <v>310</v>
      </c>
      <c r="AK579" s="16" t="s">
        <v>310</v>
      </c>
      <c r="AL579" s="16" t="s">
        <v>310</v>
      </c>
      <c r="AM579" s="16" t="s">
        <v>180</v>
      </c>
      <c r="AN579" s="71" t="s">
        <v>979</v>
      </c>
      <c r="AO579" s="26" t="str">
        <f t="shared" si="353"/>
        <v>ACF</v>
      </c>
      <c r="AP579" s="26" t="str">
        <f t="shared" si="354"/>
        <v>Juba Foundation</v>
      </c>
      <c r="AQ579" s="26" t="str">
        <f t="shared" si="355"/>
        <v>EMERGENCY SHELTER</v>
      </c>
      <c r="AR579" s="26" t="str">
        <f t="shared" si="356"/>
        <v>ECHO</v>
      </c>
      <c r="AS579" s="55" t="str">
        <f>_xlfn.IFNA(VLOOKUP(TRIM(AF579),Lookups!$R$1:$S$14,2,0),"N/A")</f>
        <v>Flood</v>
      </c>
      <c r="AT579" s="29" t="str">
        <f t="shared" si="357"/>
        <v>Planned</v>
      </c>
      <c r="AU579" s="70" t="str">
        <f>IF(TRIM(X579)="", "N/A",VLOOKUP(TRIM(X579),Lookups!$V$1:$W$8,2,0))</f>
        <v>NIDP</v>
      </c>
      <c r="AV579" s="26" t="str">
        <f t="shared" si="358"/>
        <v>Rural</v>
      </c>
      <c r="AW579" s="26" t="str">
        <f t="shared" si="359"/>
        <v>In-Kind</v>
      </c>
      <c r="AX579" s="55" t="str">
        <f>IF(TRIM(M579)="","N/A",VLOOKUP(TRIM(M579),Table2[#All],2,0))</f>
        <v>Lower Shabelle</v>
      </c>
      <c r="AY579" s="55" t="str">
        <f>IF(TRIM(N579)="","N/A",VLOOKUP(TRIM(N579),Table4[#All],2,0))</f>
        <v>Afgooye</v>
      </c>
      <c r="AZ579" s="55" t="str">
        <f t="shared" si="360"/>
        <v>N/A</v>
      </c>
      <c r="BA579" s="32">
        <f t="shared" si="361"/>
        <v>44074</v>
      </c>
      <c r="BB579" s="32">
        <f t="shared" si="362"/>
        <v>44196</v>
      </c>
      <c r="BC579" s="31">
        <f t="shared" si="363"/>
        <v>2020</v>
      </c>
      <c r="BD579" s="33">
        <f t="shared" si="257"/>
        <v>44104</v>
      </c>
      <c r="BE579" s="30">
        <f t="shared" si="364"/>
        <v>428</v>
      </c>
      <c r="BF579" s="30">
        <f t="shared" si="365"/>
        <v>428</v>
      </c>
      <c r="BG579" s="30">
        <f t="shared" si="366"/>
        <v>78</v>
      </c>
      <c r="BH579" s="30">
        <f t="shared" si="367"/>
        <v>64</v>
      </c>
      <c r="BI579" s="30">
        <f t="shared" si="368"/>
        <v>156</v>
      </c>
      <c r="BJ579" s="30">
        <f t="shared" si="369"/>
        <v>156</v>
      </c>
      <c r="BK579" s="30">
        <v>2200000</v>
      </c>
      <c r="BL579" s="30">
        <v>1400000</v>
      </c>
      <c r="BM579" s="30" t="str">
        <f t="shared" si="370"/>
        <v>No</v>
      </c>
      <c r="BN579" s="30" t="str">
        <f t="shared" si="371"/>
        <v>No</v>
      </c>
      <c r="BO579" s="30">
        <v>2020</v>
      </c>
      <c r="BP579" s="30">
        <v>576</v>
      </c>
      <c r="BQ579" s="30" t="str">
        <f>VLOOKUP(AQ579,Table3[#All],2,FALSE)</f>
        <v>SHELTER</v>
      </c>
    </row>
    <row r="580" spans="1:69" ht="28.5" customHeight="1" x14ac:dyDescent="0.25">
      <c r="A580" s="71" t="s">
        <v>168</v>
      </c>
      <c r="B580" s="71" t="s">
        <v>885</v>
      </c>
      <c r="C580" s="71" t="s">
        <v>853</v>
      </c>
      <c r="D580" s="71" t="s">
        <v>183</v>
      </c>
      <c r="E580" s="71" t="s">
        <v>906</v>
      </c>
      <c r="F580" s="71" t="s">
        <v>295</v>
      </c>
      <c r="G580" s="71" t="s">
        <v>174</v>
      </c>
      <c r="H580" s="71" t="s">
        <v>979</v>
      </c>
      <c r="I580" s="71" t="s">
        <v>979</v>
      </c>
      <c r="J580" s="71"/>
      <c r="K580" s="71" t="s">
        <v>979</v>
      </c>
      <c r="L580" s="71" t="s">
        <v>979</v>
      </c>
      <c r="M580" s="71" t="s">
        <v>84</v>
      </c>
      <c r="N580" s="71" t="s">
        <v>85</v>
      </c>
      <c r="O580" s="71" t="s">
        <v>695</v>
      </c>
      <c r="P580" s="71"/>
      <c r="Q580" s="71" t="s">
        <v>114</v>
      </c>
      <c r="R580" s="71" t="s">
        <v>908</v>
      </c>
      <c r="S580" s="71" t="s">
        <v>909</v>
      </c>
      <c r="T580" s="32">
        <v>44044</v>
      </c>
      <c r="U580" s="21">
        <v>44195</v>
      </c>
      <c r="V580" s="71">
        <v>2.1415799999999998</v>
      </c>
      <c r="W580" s="71">
        <v>45.118698000000002</v>
      </c>
      <c r="X580" s="71" t="s">
        <v>186</v>
      </c>
      <c r="Y580" s="1">
        <v>192</v>
      </c>
      <c r="Z580" s="71">
        <v>192</v>
      </c>
      <c r="AA580" s="71">
        <v>192</v>
      </c>
      <c r="AB580" s="71">
        <v>29</v>
      </c>
      <c r="AC580" s="71">
        <v>35</v>
      </c>
      <c r="AD580" s="71">
        <v>58</v>
      </c>
      <c r="AE580" s="71">
        <v>70</v>
      </c>
      <c r="AF580" s="71" t="s">
        <v>191</v>
      </c>
      <c r="AG580" s="26" t="s">
        <v>959</v>
      </c>
      <c r="AH580" s="26" t="s">
        <v>201</v>
      </c>
      <c r="AI580" s="26" t="s">
        <v>201</v>
      </c>
      <c r="AJ580" s="16" t="s">
        <v>310</v>
      </c>
      <c r="AK580" s="16" t="s">
        <v>310</v>
      </c>
      <c r="AL580" s="16" t="s">
        <v>310</v>
      </c>
      <c r="AM580" s="16" t="s">
        <v>180</v>
      </c>
      <c r="AN580" s="71" t="s">
        <v>979</v>
      </c>
      <c r="AO580" s="26" t="str">
        <f t="shared" si="353"/>
        <v>ACF</v>
      </c>
      <c r="AP580" s="26" t="str">
        <f t="shared" si="354"/>
        <v>Juba Foundation</v>
      </c>
      <c r="AQ580" s="26" t="str">
        <f t="shared" si="355"/>
        <v>EMERGENCY SHELTER</v>
      </c>
      <c r="AR580" s="26" t="str">
        <f t="shared" si="356"/>
        <v>ECHO</v>
      </c>
      <c r="AS580" s="55" t="str">
        <f>_xlfn.IFNA(VLOOKUP(TRIM(AF580),Lookups!$R$1:$S$14,2,0),"N/A")</f>
        <v>Flood</v>
      </c>
      <c r="AT580" s="29" t="str">
        <f t="shared" si="357"/>
        <v>Planned</v>
      </c>
      <c r="AU580" s="70" t="str">
        <f>IF(TRIM(X580)="", "N/A",VLOOKUP(TRIM(X580),Lookups!$V$1:$W$8,2,0))</f>
        <v>NIDP</v>
      </c>
      <c r="AV580" s="26" t="str">
        <f t="shared" si="358"/>
        <v>Rural</v>
      </c>
      <c r="AW580" s="26" t="str">
        <f t="shared" si="359"/>
        <v>In-Kind</v>
      </c>
      <c r="AX580" s="55" t="str">
        <f>IF(TRIM(M580)="","N/A",VLOOKUP(TRIM(M580),Table2[#All],2,0))</f>
        <v>Lower Shabelle</v>
      </c>
      <c r="AY580" s="55" t="str">
        <f>IF(TRIM(N580)="","N/A",VLOOKUP(TRIM(N580),Table4[#All],2,0))</f>
        <v>Afgooye</v>
      </c>
      <c r="AZ580" s="55" t="str">
        <f t="shared" si="360"/>
        <v>N/A</v>
      </c>
      <c r="BA580" s="32">
        <f t="shared" si="361"/>
        <v>44074</v>
      </c>
      <c r="BB580" s="32">
        <f t="shared" si="362"/>
        <v>44196</v>
      </c>
      <c r="BC580" s="31">
        <f t="shared" si="363"/>
        <v>2020</v>
      </c>
      <c r="BD580" s="33">
        <f t="shared" ref="BD580:BD604" si="372">DATE(2020,9,30)</f>
        <v>44104</v>
      </c>
      <c r="BE580" s="30">
        <f t="shared" si="364"/>
        <v>192</v>
      </c>
      <c r="BF580" s="30">
        <f t="shared" si="365"/>
        <v>192</v>
      </c>
      <c r="BG580" s="30">
        <f t="shared" si="366"/>
        <v>35</v>
      </c>
      <c r="BH580" s="30">
        <f t="shared" si="367"/>
        <v>29</v>
      </c>
      <c r="BI580" s="30">
        <f t="shared" si="368"/>
        <v>70</v>
      </c>
      <c r="BJ580" s="30">
        <f t="shared" si="369"/>
        <v>70</v>
      </c>
      <c r="BK580" s="30">
        <v>2200000</v>
      </c>
      <c r="BL580" s="30">
        <v>1400000</v>
      </c>
      <c r="BM580" s="30" t="str">
        <f t="shared" si="370"/>
        <v>No</v>
      </c>
      <c r="BN580" s="30" t="str">
        <f t="shared" si="371"/>
        <v>No</v>
      </c>
      <c r="BO580" s="30">
        <v>2020</v>
      </c>
      <c r="BP580" s="30">
        <v>577</v>
      </c>
      <c r="BQ580" s="30" t="str">
        <f>VLOOKUP(AQ580,Table3[#All],2,FALSE)</f>
        <v>SHELTER</v>
      </c>
    </row>
    <row r="581" spans="1:69" ht="28.5" customHeight="1" x14ac:dyDescent="0.25">
      <c r="A581" s="71" t="s">
        <v>168</v>
      </c>
      <c r="B581" s="71" t="s">
        <v>885</v>
      </c>
      <c r="C581" s="71" t="s">
        <v>853</v>
      </c>
      <c r="D581" s="71" t="s">
        <v>183</v>
      </c>
      <c r="E581" s="71" t="s">
        <v>906</v>
      </c>
      <c r="F581" s="71" t="s">
        <v>295</v>
      </c>
      <c r="G581" s="71" t="s">
        <v>174</v>
      </c>
      <c r="H581" s="71" t="s">
        <v>979</v>
      </c>
      <c r="I581" s="71" t="s">
        <v>979</v>
      </c>
      <c r="J581" s="71"/>
      <c r="K581" s="71" t="s">
        <v>979</v>
      </c>
      <c r="L581" s="71" t="s">
        <v>979</v>
      </c>
      <c r="M581" s="71" t="s">
        <v>84</v>
      </c>
      <c r="N581" s="71" t="s">
        <v>85</v>
      </c>
      <c r="O581" s="71" t="s">
        <v>695</v>
      </c>
      <c r="P581" s="71"/>
      <c r="Q581" s="71" t="s">
        <v>114</v>
      </c>
      <c r="R581" s="71" t="s">
        <v>908</v>
      </c>
      <c r="S581" s="71" t="s">
        <v>909</v>
      </c>
      <c r="T581" s="32">
        <v>44044</v>
      </c>
      <c r="U581" s="21">
        <v>44195</v>
      </c>
      <c r="V581" s="71">
        <v>2.1415799999999998</v>
      </c>
      <c r="W581" s="71">
        <v>45.118698000000002</v>
      </c>
      <c r="X581" s="71" t="s">
        <v>186</v>
      </c>
      <c r="Y581" s="1">
        <v>460</v>
      </c>
      <c r="Z581" s="71">
        <v>460</v>
      </c>
      <c r="AA581" s="71">
        <v>460</v>
      </c>
      <c r="AB581" s="71">
        <v>69</v>
      </c>
      <c r="AC581" s="71">
        <v>84</v>
      </c>
      <c r="AD581" s="71">
        <v>139</v>
      </c>
      <c r="AE581" s="71">
        <v>168</v>
      </c>
      <c r="AF581" s="71" t="s">
        <v>191</v>
      </c>
      <c r="AG581" s="26" t="s">
        <v>959</v>
      </c>
      <c r="AH581" s="26" t="s">
        <v>201</v>
      </c>
      <c r="AI581" s="26" t="s">
        <v>201</v>
      </c>
      <c r="AJ581" s="16" t="s">
        <v>310</v>
      </c>
      <c r="AK581" s="16" t="s">
        <v>310</v>
      </c>
      <c r="AL581" s="16" t="s">
        <v>310</v>
      </c>
      <c r="AM581" s="16" t="s">
        <v>180</v>
      </c>
      <c r="AN581" s="71" t="s">
        <v>979</v>
      </c>
      <c r="AO581" s="26" t="str">
        <f t="shared" si="353"/>
        <v>ACF</v>
      </c>
      <c r="AP581" s="26" t="str">
        <f t="shared" si="354"/>
        <v>Juba Foundation</v>
      </c>
      <c r="AQ581" s="26" t="str">
        <f t="shared" si="355"/>
        <v>EMERGENCY SHELTER</v>
      </c>
      <c r="AR581" s="26" t="str">
        <f t="shared" si="356"/>
        <v>ECHO</v>
      </c>
      <c r="AS581" s="55" t="str">
        <f>_xlfn.IFNA(VLOOKUP(TRIM(AF581),Lookups!$R$1:$S$14,2,0),"N/A")</f>
        <v>Flood</v>
      </c>
      <c r="AT581" s="29" t="str">
        <f t="shared" si="357"/>
        <v>Planned</v>
      </c>
      <c r="AU581" s="70" t="str">
        <f>IF(TRIM(X581)="", "N/A",VLOOKUP(TRIM(X581),Lookups!$V$1:$W$8,2,0))</f>
        <v>NIDP</v>
      </c>
      <c r="AV581" s="26" t="str">
        <f t="shared" si="358"/>
        <v>Rural</v>
      </c>
      <c r="AW581" s="26" t="str">
        <f t="shared" si="359"/>
        <v>In-Kind</v>
      </c>
      <c r="AX581" s="55" t="str">
        <f>IF(TRIM(M581)="","N/A",VLOOKUP(TRIM(M581),Table2[#All],2,0))</f>
        <v>Lower Shabelle</v>
      </c>
      <c r="AY581" s="55" t="str">
        <f>IF(TRIM(N581)="","N/A",VLOOKUP(TRIM(N581),Table4[#All],2,0))</f>
        <v>Afgooye</v>
      </c>
      <c r="AZ581" s="55" t="str">
        <f t="shared" si="360"/>
        <v>N/A</v>
      </c>
      <c r="BA581" s="32">
        <f t="shared" si="361"/>
        <v>44074</v>
      </c>
      <c r="BB581" s="32">
        <f t="shared" si="362"/>
        <v>44196</v>
      </c>
      <c r="BC581" s="31">
        <f t="shared" si="363"/>
        <v>2020</v>
      </c>
      <c r="BD581" s="33">
        <f t="shared" si="372"/>
        <v>44104</v>
      </c>
      <c r="BE581" s="30">
        <f t="shared" si="364"/>
        <v>460</v>
      </c>
      <c r="BF581" s="30">
        <f t="shared" si="365"/>
        <v>460</v>
      </c>
      <c r="BG581" s="30">
        <f t="shared" si="366"/>
        <v>84</v>
      </c>
      <c r="BH581" s="30">
        <f t="shared" si="367"/>
        <v>69</v>
      </c>
      <c r="BI581" s="30">
        <f t="shared" si="368"/>
        <v>168</v>
      </c>
      <c r="BJ581" s="30">
        <f t="shared" si="369"/>
        <v>168</v>
      </c>
      <c r="BK581" s="30">
        <v>2200000</v>
      </c>
      <c r="BL581" s="30">
        <v>1400000</v>
      </c>
      <c r="BM581" s="30" t="str">
        <f t="shared" si="370"/>
        <v>No</v>
      </c>
      <c r="BN581" s="30" t="str">
        <f t="shared" si="371"/>
        <v>No</v>
      </c>
      <c r="BO581" s="30">
        <v>2020</v>
      </c>
      <c r="BP581" s="30">
        <v>578</v>
      </c>
      <c r="BQ581" s="30" t="str">
        <f>VLOOKUP(AQ581,Table3[#All],2,FALSE)</f>
        <v>SHELTER</v>
      </c>
    </row>
    <row r="582" spans="1:69" ht="28.5" customHeight="1" x14ac:dyDescent="0.25">
      <c r="A582" s="71" t="s">
        <v>168</v>
      </c>
      <c r="B582" s="71" t="s">
        <v>885</v>
      </c>
      <c r="C582" s="71" t="s">
        <v>853</v>
      </c>
      <c r="D582" s="71" t="s">
        <v>183</v>
      </c>
      <c r="E582" s="71" t="s">
        <v>906</v>
      </c>
      <c r="F582" s="71" t="s">
        <v>295</v>
      </c>
      <c r="G582" s="71" t="s">
        <v>174</v>
      </c>
      <c r="H582" s="71" t="s">
        <v>979</v>
      </c>
      <c r="I582" s="71" t="s">
        <v>979</v>
      </c>
      <c r="J582" s="71"/>
      <c r="K582" s="71" t="s">
        <v>979</v>
      </c>
      <c r="L582" s="71" t="s">
        <v>979</v>
      </c>
      <c r="M582" s="71" t="s">
        <v>84</v>
      </c>
      <c r="N582" s="71" t="s">
        <v>85</v>
      </c>
      <c r="O582" s="71" t="s">
        <v>695</v>
      </c>
      <c r="P582" s="71"/>
      <c r="Q582" s="71" t="s">
        <v>114</v>
      </c>
      <c r="R582" s="71" t="s">
        <v>908</v>
      </c>
      <c r="S582" s="71" t="s">
        <v>909</v>
      </c>
      <c r="T582" s="32">
        <v>44044</v>
      </c>
      <c r="U582" s="21">
        <v>44195</v>
      </c>
      <c r="V582" s="71">
        <v>2.1415799999999998</v>
      </c>
      <c r="W582" s="71">
        <v>45.118698000000002</v>
      </c>
      <c r="X582" s="71" t="s">
        <v>186</v>
      </c>
      <c r="Y582" s="1">
        <v>336</v>
      </c>
      <c r="Z582" s="71">
        <v>336</v>
      </c>
      <c r="AA582" s="71">
        <v>336</v>
      </c>
      <c r="AB582" s="71">
        <v>51</v>
      </c>
      <c r="AC582" s="71">
        <v>61</v>
      </c>
      <c r="AD582" s="71">
        <v>101</v>
      </c>
      <c r="AE582" s="71">
        <v>123</v>
      </c>
      <c r="AF582" s="71" t="s">
        <v>191</v>
      </c>
      <c r="AG582" s="26" t="s">
        <v>959</v>
      </c>
      <c r="AH582" s="26" t="s">
        <v>201</v>
      </c>
      <c r="AI582" s="26" t="s">
        <v>201</v>
      </c>
      <c r="AJ582" s="16" t="s">
        <v>310</v>
      </c>
      <c r="AK582" s="16" t="s">
        <v>310</v>
      </c>
      <c r="AL582" s="16" t="s">
        <v>310</v>
      </c>
      <c r="AM582" s="16" t="s">
        <v>180</v>
      </c>
      <c r="AN582" s="71" t="s">
        <v>979</v>
      </c>
      <c r="AO582" s="26" t="str">
        <f t="shared" si="353"/>
        <v>ACF</v>
      </c>
      <c r="AP582" s="26" t="str">
        <f t="shared" si="354"/>
        <v>Juba Foundation</v>
      </c>
      <c r="AQ582" s="26" t="str">
        <f t="shared" si="355"/>
        <v>EMERGENCY SHELTER</v>
      </c>
      <c r="AR582" s="26" t="str">
        <f t="shared" si="356"/>
        <v>ECHO</v>
      </c>
      <c r="AS582" s="55" t="str">
        <f>_xlfn.IFNA(VLOOKUP(TRIM(AF582),Lookups!$R$1:$S$14,2,0),"N/A")</f>
        <v>Flood</v>
      </c>
      <c r="AT582" s="29" t="str">
        <f t="shared" si="357"/>
        <v>Planned</v>
      </c>
      <c r="AU582" s="70" t="str">
        <f>IF(TRIM(X582)="", "N/A",VLOOKUP(TRIM(X582),Lookups!$V$1:$W$8,2,0))</f>
        <v>NIDP</v>
      </c>
      <c r="AV582" s="26" t="str">
        <f t="shared" si="358"/>
        <v>Rural</v>
      </c>
      <c r="AW582" s="26" t="str">
        <f t="shared" si="359"/>
        <v>In-Kind</v>
      </c>
      <c r="AX582" s="55" t="str">
        <f>IF(TRIM(M582)="","N/A",VLOOKUP(TRIM(M582),Table2[#All],2,0))</f>
        <v>Lower Shabelle</v>
      </c>
      <c r="AY582" s="55" t="str">
        <f>IF(TRIM(N582)="","N/A",VLOOKUP(TRIM(N582),Table4[#All],2,0))</f>
        <v>Afgooye</v>
      </c>
      <c r="AZ582" s="55" t="str">
        <f t="shared" si="360"/>
        <v>N/A</v>
      </c>
      <c r="BA582" s="32">
        <f t="shared" si="361"/>
        <v>44074</v>
      </c>
      <c r="BB582" s="32">
        <f t="shared" si="362"/>
        <v>44196</v>
      </c>
      <c r="BC582" s="31">
        <f t="shared" si="363"/>
        <v>2020</v>
      </c>
      <c r="BD582" s="33">
        <f t="shared" si="372"/>
        <v>44104</v>
      </c>
      <c r="BE582" s="30">
        <f t="shared" si="364"/>
        <v>336</v>
      </c>
      <c r="BF582" s="30">
        <f t="shared" si="365"/>
        <v>336</v>
      </c>
      <c r="BG582" s="30">
        <f t="shared" si="366"/>
        <v>61</v>
      </c>
      <c r="BH582" s="30">
        <f t="shared" si="367"/>
        <v>51</v>
      </c>
      <c r="BI582" s="30">
        <f t="shared" si="368"/>
        <v>123</v>
      </c>
      <c r="BJ582" s="30">
        <f t="shared" si="369"/>
        <v>123</v>
      </c>
      <c r="BK582" s="30">
        <v>2200000</v>
      </c>
      <c r="BL582" s="30">
        <v>1400000</v>
      </c>
      <c r="BM582" s="30" t="str">
        <f t="shared" si="370"/>
        <v>No</v>
      </c>
      <c r="BN582" s="30" t="str">
        <f t="shared" si="371"/>
        <v>No</v>
      </c>
      <c r="BO582" s="30">
        <v>2020</v>
      </c>
      <c r="BP582" s="30">
        <v>579</v>
      </c>
      <c r="BQ582" s="30" t="str">
        <f>VLOOKUP(AQ582,Table3[#All],2,FALSE)</f>
        <v>SHELTER</v>
      </c>
    </row>
    <row r="583" spans="1:69" ht="28.5" customHeight="1" x14ac:dyDescent="0.25">
      <c r="A583" s="71" t="s">
        <v>168</v>
      </c>
      <c r="B583" s="71" t="s">
        <v>885</v>
      </c>
      <c r="C583" s="71" t="s">
        <v>853</v>
      </c>
      <c r="D583" s="71" t="s">
        <v>183</v>
      </c>
      <c r="E583" s="71" t="s">
        <v>910</v>
      </c>
      <c r="F583" s="71" t="s">
        <v>295</v>
      </c>
      <c r="G583" s="71" t="s">
        <v>174</v>
      </c>
      <c r="H583" s="71" t="s">
        <v>979</v>
      </c>
      <c r="I583" s="71" t="s">
        <v>979</v>
      </c>
      <c r="J583" s="71"/>
      <c r="K583" s="71" t="s">
        <v>979</v>
      </c>
      <c r="L583" s="71" t="s">
        <v>979</v>
      </c>
      <c r="M583" s="71" t="s">
        <v>84</v>
      </c>
      <c r="N583" s="71" t="s">
        <v>85</v>
      </c>
      <c r="O583" s="71" t="s">
        <v>911</v>
      </c>
      <c r="P583" s="71"/>
      <c r="Q583" s="71" t="s">
        <v>114</v>
      </c>
      <c r="R583" s="71" t="s">
        <v>908</v>
      </c>
      <c r="S583" s="71" t="s">
        <v>909</v>
      </c>
      <c r="T583" s="32">
        <v>44044</v>
      </c>
      <c r="U583" s="21">
        <v>44195</v>
      </c>
      <c r="V583" s="71">
        <v>2.1461199999999998</v>
      </c>
      <c r="W583" s="71">
        <v>45.113939999999999</v>
      </c>
      <c r="X583" s="71" t="s">
        <v>186</v>
      </c>
      <c r="Y583" s="1">
        <v>152</v>
      </c>
      <c r="Z583" s="71">
        <v>152</v>
      </c>
      <c r="AA583" s="71">
        <v>152</v>
      </c>
      <c r="AB583" s="71">
        <v>23</v>
      </c>
      <c r="AC583" s="71">
        <v>28</v>
      </c>
      <c r="AD583" s="71">
        <v>46</v>
      </c>
      <c r="AE583" s="71">
        <v>56</v>
      </c>
      <c r="AF583" s="71" t="s">
        <v>191</v>
      </c>
      <c r="AG583" s="26" t="s">
        <v>959</v>
      </c>
      <c r="AH583" s="26" t="s">
        <v>201</v>
      </c>
      <c r="AI583" s="26" t="s">
        <v>201</v>
      </c>
      <c r="AJ583" s="16" t="s">
        <v>310</v>
      </c>
      <c r="AK583" s="16" t="s">
        <v>310</v>
      </c>
      <c r="AL583" s="16" t="s">
        <v>310</v>
      </c>
      <c r="AM583" s="16" t="s">
        <v>180</v>
      </c>
      <c r="AN583" s="71" t="s">
        <v>979</v>
      </c>
      <c r="AO583" s="26" t="str">
        <f t="shared" si="353"/>
        <v>ACF</v>
      </c>
      <c r="AP583" s="26" t="str">
        <f t="shared" si="354"/>
        <v>Juba Foundation</v>
      </c>
      <c r="AQ583" s="26" t="str">
        <f t="shared" si="355"/>
        <v>EMERGENCY SHELTER</v>
      </c>
      <c r="AR583" s="26" t="str">
        <f t="shared" si="356"/>
        <v>ECHO</v>
      </c>
      <c r="AS583" s="55" t="str">
        <f>_xlfn.IFNA(VLOOKUP(TRIM(AF583),Lookups!$R$1:$S$14,2,0),"N/A")</f>
        <v>Flood</v>
      </c>
      <c r="AT583" s="29" t="str">
        <f t="shared" si="357"/>
        <v>Planned</v>
      </c>
      <c r="AU583" s="70" t="str">
        <f>IF(TRIM(X583)="", "N/A",VLOOKUP(TRIM(X583),Lookups!$V$1:$W$8,2,0))</f>
        <v>NIDP</v>
      </c>
      <c r="AV583" s="26" t="str">
        <f t="shared" si="358"/>
        <v>Rural</v>
      </c>
      <c r="AW583" s="26" t="str">
        <f t="shared" si="359"/>
        <v>In-Kind</v>
      </c>
      <c r="AX583" s="55" t="str">
        <f>IF(TRIM(M583)="","N/A",VLOOKUP(TRIM(M583),Table2[#All],2,0))</f>
        <v>Lower Shabelle</v>
      </c>
      <c r="AY583" s="55" t="str">
        <f>IF(TRIM(N583)="","N/A",VLOOKUP(TRIM(N583),Table4[#All],2,0))</f>
        <v>Afgooye</v>
      </c>
      <c r="AZ583" s="55" t="str">
        <f t="shared" si="360"/>
        <v>N/A</v>
      </c>
      <c r="BA583" s="32">
        <f t="shared" si="361"/>
        <v>44074</v>
      </c>
      <c r="BB583" s="32">
        <f t="shared" si="362"/>
        <v>44196</v>
      </c>
      <c r="BC583" s="31">
        <f t="shared" si="363"/>
        <v>2020</v>
      </c>
      <c r="BD583" s="33">
        <f t="shared" si="372"/>
        <v>44104</v>
      </c>
      <c r="BE583" s="30">
        <f t="shared" si="364"/>
        <v>152</v>
      </c>
      <c r="BF583" s="30">
        <f t="shared" si="365"/>
        <v>152</v>
      </c>
      <c r="BG583" s="30">
        <f t="shared" si="366"/>
        <v>28</v>
      </c>
      <c r="BH583" s="30">
        <f t="shared" si="367"/>
        <v>23</v>
      </c>
      <c r="BI583" s="30">
        <f t="shared" si="368"/>
        <v>56</v>
      </c>
      <c r="BJ583" s="30">
        <f t="shared" si="369"/>
        <v>56</v>
      </c>
      <c r="BK583" s="30">
        <v>2200000</v>
      </c>
      <c r="BL583" s="30">
        <v>1400000</v>
      </c>
      <c r="BM583" s="30" t="str">
        <f t="shared" si="370"/>
        <v>No</v>
      </c>
      <c r="BN583" s="30" t="str">
        <f t="shared" si="371"/>
        <v>No</v>
      </c>
      <c r="BO583" s="30">
        <v>2020</v>
      </c>
      <c r="BP583" s="30">
        <v>580</v>
      </c>
      <c r="BQ583" s="30" t="str">
        <f>VLOOKUP(AQ583,Table3[#All],2,FALSE)</f>
        <v>SHELTER</v>
      </c>
    </row>
    <row r="584" spans="1:69" ht="28.5" customHeight="1" x14ac:dyDescent="0.25">
      <c r="A584" s="71" t="s">
        <v>168</v>
      </c>
      <c r="B584" s="71" t="s">
        <v>204</v>
      </c>
      <c r="C584" s="71" t="s">
        <v>630</v>
      </c>
      <c r="D584" s="71" t="s">
        <v>752</v>
      </c>
      <c r="E584" s="71" t="s">
        <v>926</v>
      </c>
      <c r="F584" s="71" t="s">
        <v>207</v>
      </c>
      <c r="G584" s="71" t="s">
        <v>174</v>
      </c>
      <c r="H584" s="71" t="s">
        <v>979</v>
      </c>
      <c r="I584" s="71" t="s">
        <v>979</v>
      </c>
      <c r="J584" s="71"/>
      <c r="K584" s="71" t="s">
        <v>979</v>
      </c>
      <c r="L584" s="71" t="s">
        <v>979</v>
      </c>
      <c r="M584" s="71" t="s">
        <v>82</v>
      </c>
      <c r="N584" s="71" t="s">
        <v>83</v>
      </c>
      <c r="O584" s="71" t="s">
        <v>690</v>
      </c>
      <c r="P584" s="71"/>
      <c r="Q584" s="71" t="s">
        <v>176</v>
      </c>
      <c r="R584" s="71" t="s">
        <v>908</v>
      </c>
      <c r="S584" s="71" t="s">
        <v>927</v>
      </c>
      <c r="T584" s="32">
        <v>43952</v>
      </c>
      <c r="U584" s="21">
        <v>44195</v>
      </c>
      <c r="V584" s="71">
        <v>3.2143670000000002</v>
      </c>
      <c r="W584" s="71">
        <v>43.198048</v>
      </c>
      <c r="X584" s="71" t="s">
        <v>188</v>
      </c>
      <c r="Y584" s="1">
        <v>642</v>
      </c>
      <c r="Z584" s="71">
        <v>642</v>
      </c>
      <c r="AA584" s="71">
        <v>107</v>
      </c>
      <c r="AB584" s="71">
        <v>95</v>
      </c>
      <c r="AC584" s="71">
        <v>104</v>
      </c>
      <c r="AD584" s="71">
        <v>212</v>
      </c>
      <c r="AE584" s="71">
        <v>231</v>
      </c>
      <c r="AF584" s="71" t="s">
        <v>193</v>
      </c>
      <c r="AG584" s="26" t="s">
        <v>979</v>
      </c>
      <c r="AJ584" s="16" t="s">
        <v>979</v>
      </c>
      <c r="AK584" s="16" t="s">
        <v>979</v>
      </c>
      <c r="AL584" s="16" t="s">
        <v>979</v>
      </c>
      <c r="AM584" s="16" t="s">
        <v>979</v>
      </c>
      <c r="AN584" s="71" t="s">
        <v>979</v>
      </c>
      <c r="AO584" s="26" t="str">
        <f t="shared" si="353"/>
        <v>UNHCR</v>
      </c>
      <c r="AP584" s="26" t="str">
        <f t="shared" si="354"/>
        <v>INTERSOS</v>
      </c>
      <c r="AQ584" s="26" t="str">
        <f t="shared" si="355"/>
        <v>DURABLE SHELTER</v>
      </c>
      <c r="AR584" s="26" t="str">
        <f t="shared" si="356"/>
        <v>Unknown</v>
      </c>
      <c r="AS584" s="55" t="str">
        <f>_xlfn.IFNA(VLOOKUP(TRIM(AF584),Lookups!$R$1:$S$14,2,0),"N/A")</f>
        <v>Protracted</v>
      </c>
      <c r="AT584" s="29" t="str">
        <f t="shared" si="357"/>
        <v>Planned</v>
      </c>
      <c r="AU584" s="70" t="str">
        <f>IF(TRIM(X584)="", "N/A",VLOOKUP(TRIM(X584),Lookups!$V$1:$W$8,2,0))</f>
        <v>RRET</v>
      </c>
      <c r="AV584" s="26" t="str">
        <f t="shared" si="358"/>
        <v>Urban</v>
      </c>
      <c r="AW584" s="26" t="str">
        <f t="shared" si="359"/>
        <v>In-Kind</v>
      </c>
      <c r="AX584" s="55" t="str">
        <f>IF(TRIM(M584)="","N/A",VLOOKUP(TRIM(M584),Table2[#All],2,0))</f>
        <v>Bay</v>
      </c>
      <c r="AY584" s="55" t="str">
        <f>IF(TRIM(N584)="","N/A",VLOOKUP(TRIM(N584),Table4[#All],2,0))</f>
        <v>Baidoa</v>
      </c>
      <c r="AZ584" s="55" t="str">
        <f t="shared" si="360"/>
        <v>N/A</v>
      </c>
      <c r="BA584" s="32">
        <f t="shared" si="361"/>
        <v>43982</v>
      </c>
      <c r="BB584" s="32">
        <f t="shared" si="362"/>
        <v>44196</v>
      </c>
      <c r="BC584" s="31">
        <f t="shared" si="363"/>
        <v>2020</v>
      </c>
      <c r="BD584" s="33">
        <f t="shared" si="372"/>
        <v>44104</v>
      </c>
      <c r="BE584" s="30">
        <f t="shared" si="364"/>
        <v>642</v>
      </c>
      <c r="BF584" s="30">
        <f t="shared" si="365"/>
        <v>107</v>
      </c>
      <c r="BG584" s="30">
        <f t="shared" si="366"/>
        <v>104</v>
      </c>
      <c r="BH584" s="30">
        <f t="shared" si="367"/>
        <v>95</v>
      </c>
      <c r="BI584" s="30">
        <f t="shared" si="368"/>
        <v>231</v>
      </c>
      <c r="BJ584" s="30">
        <f t="shared" si="369"/>
        <v>231</v>
      </c>
      <c r="BK584" s="30">
        <v>2200000</v>
      </c>
      <c r="BL584" s="30">
        <v>1400000</v>
      </c>
      <c r="BM584" s="30" t="str">
        <f t="shared" si="370"/>
        <v>Unk</v>
      </c>
      <c r="BN584" s="30" t="str">
        <f t="shared" si="371"/>
        <v>Unk</v>
      </c>
      <c r="BO584" s="30">
        <v>2020</v>
      </c>
      <c r="BP584" s="30">
        <v>581</v>
      </c>
      <c r="BQ584" s="30" t="str">
        <f>VLOOKUP(AQ584,Table3[#All],2,FALSE)</f>
        <v>SHELTER</v>
      </c>
    </row>
    <row r="585" spans="1:69" ht="28.5" customHeight="1" x14ac:dyDescent="0.25">
      <c r="A585" s="71" t="s">
        <v>168</v>
      </c>
      <c r="B585" s="71" t="s">
        <v>204</v>
      </c>
      <c r="C585" s="71" t="s">
        <v>204</v>
      </c>
      <c r="D585" s="71" t="s">
        <v>182</v>
      </c>
      <c r="E585" s="71" t="s">
        <v>930</v>
      </c>
      <c r="F585" s="71" t="s">
        <v>207</v>
      </c>
      <c r="G585" s="71" t="s">
        <v>174</v>
      </c>
      <c r="H585" s="71" t="s">
        <v>979</v>
      </c>
      <c r="I585" s="71" t="s">
        <v>979</v>
      </c>
      <c r="J585" s="71"/>
      <c r="K585" s="71" t="s">
        <v>979</v>
      </c>
      <c r="L585" s="71" t="s">
        <v>979</v>
      </c>
      <c r="M585" s="71" t="s">
        <v>51</v>
      </c>
      <c r="N585" s="71" t="s">
        <v>129</v>
      </c>
      <c r="O585" s="71" t="s">
        <v>15</v>
      </c>
      <c r="P585" s="71"/>
      <c r="Q585" s="71" t="s">
        <v>177</v>
      </c>
      <c r="R585" s="71" t="s">
        <v>908</v>
      </c>
      <c r="S585" s="71" t="s">
        <v>256</v>
      </c>
      <c r="T585" s="32">
        <v>43831</v>
      </c>
      <c r="U585" s="21">
        <v>44196</v>
      </c>
      <c r="V585" s="71">
        <v>2.0413899999999998</v>
      </c>
      <c r="W585" s="71">
        <v>45.333720999999997</v>
      </c>
      <c r="X585" s="71" t="s">
        <v>187</v>
      </c>
      <c r="Y585" s="1">
        <v>3000</v>
      </c>
      <c r="Z585" s="71">
        <v>3000</v>
      </c>
      <c r="AA585" s="71">
        <v>500</v>
      </c>
      <c r="AB585" s="71">
        <v>499</v>
      </c>
      <c r="AC585" s="71">
        <v>532</v>
      </c>
      <c r="AD585" s="71">
        <v>953</v>
      </c>
      <c r="AE585" s="71">
        <v>1016</v>
      </c>
      <c r="AF585" s="71" t="s">
        <v>196</v>
      </c>
      <c r="AG585" s="26" t="s">
        <v>979</v>
      </c>
      <c r="AJ585" s="16" t="s">
        <v>979</v>
      </c>
      <c r="AK585" s="16" t="s">
        <v>979</v>
      </c>
      <c r="AL585" s="16" t="s">
        <v>979</v>
      </c>
      <c r="AM585" s="16" t="s">
        <v>979</v>
      </c>
      <c r="AN585" s="71" t="s">
        <v>979</v>
      </c>
      <c r="AO585" s="26" t="str">
        <f t="shared" si="353"/>
        <v>UNHCR</v>
      </c>
      <c r="AP585" s="26" t="str">
        <f t="shared" si="354"/>
        <v>UNHCR</v>
      </c>
      <c r="AQ585" s="26" t="str">
        <f t="shared" si="355"/>
        <v>NFI NON KITS</v>
      </c>
      <c r="AR585" s="26" t="str">
        <f t="shared" si="356"/>
        <v>Unknown</v>
      </c>
      <c r="AS585" s="55" t="str">
        <f>_xlfn.IFNA(VLOOKUP(TRIM(AF585),Lookups!$R$1:$S$14,2,0),"N/A")</f>
        <v>Conflict/Insecurity</v>
      </c>
      <c r="AT585" s="29" t="str">
        <f t="shared" si="357"/>
        <v>Planned</v>
      </c>
      <c r="AU585" s="70" t="str">
        <f>IF(TRIM(X585)="", "N/A",VLOOKUP(TRIM(X585),Lookups!$V$1:$W$8,2,0))</f>
        <v>PIDP</v>
      </c>
      <c r="AV585" s="26" t="str">
        <f t="shared" si="358"/>
        <v>Mixed</v>
      </c>
      <c r="AW585" s="26" t="str">
        <f t="shared" si="359"/>
        <v>In-Kind</v>
      </c>
      <c r="AX585" s="55" t="str">
        <f>IF(TRIM(M585)="","N/A",VLOOKUP(TRIM(M585),Table2[#All],2,0))</f>
        <v>Banadir</v>
      </c>
      <c r="AY585" s="55" t="str">
        <f>IF(TRIM(N585)="","N/A",VLOOKUP(TRIM(N585),Table4[#All],2,0))</f>
        <v>Banadir</v>
      </c>
      <c r="AZ585" s="55" t="str">
        <f t="shared" si="360"/>
        <v>N/A</v>
      </c>
      <c r="BA585" s="32">
        <f t="shared" si="361"/>
        <v>43861</v>
      </c>
      <c r="BB585" s="32">
        <f t="shared" si="362"/>
        <v>44196</v>
      </c>
      <c r="BC585" s="31">
        <f t="shared" si="363"/>
        <v>2020</v>
      </c>
      <c r="BD585" s="33">
        <f t="shared" si="372"/>
        <v>44104</v>
      </c>
      <c r="BE585" s="30">
        <f t="shared" si="364"/>
        <v>3000</v>
      </c>
      <c r="BF585" s="30">
        <f t="shared" si="365"/>
        <v>500</v>
      </c>
      <c r="BG585" s="30">
        <f t="shared" si="366"/>
        <v>532</v>
      </c>
      <c r="BH585" s="30">
        <f t="shared" si="367"/>
        <v>499</v>
      </c>
      <c r="BI585" s="30">
        <f t="shared" si="368"/>
        <v>1016</v>
      </c>
      <c r="BJ585" s="30">
        <f t="shared" si="369"/>
        <v>1016</v>
      </c>
      <c r="BK585" s="30">
        <v>2200000</v>
      </c>
      <c r="BL585" s="30">
        <v>1400000</v>
      </c>
      <c r="BM585" s="30" t="str">
        <f t="shared" si="370"/>
        <v>Unk</v>
      </c>
      <c r="BN585" s="30" t="str">
        <f t="shared" si="371"/>
        <v>Unk</v>
      </c>
      <c r="BO585" s="30">
        <v>2020</v>
      </c>
      <c r="BP585" s="30">
        <v>582</v>
      </c>
      <c r="BQ585" s="30" t="str">
        <f>VLOOKUP(AQ585,Table3[#All],2,FALSE)</f>
        <v>NFI</v>
      </c>
    </row>
    <row r="586" spans="1:69" ht="28.5" customHeight="1" x14ac:dyDescent="0.25">
      <c r="A586" s="71" t="s">
        <v>168</v>
      </c>
      <c r="B586" s="71" t="s">
        <v>204</v>
      </c>
      <c r="C586" s="71" t="s">
        <v>204</v>
      </c>
      <c r="D586" s="71" t="s">
        <v>184</v>
      </c>
      <c r="E586" s="71" t="s">
        <v>931</v>
      </c>
      <c r="F586" s="71" t="s">
        <v>207</v>
      </c>
      <c r="G586" s="71" t="s">
        <v>174</v>
      </c>
      <c r="H586" s="71" t="s">
        <v>979</v>
      </c>
      <c r="I586" s="71" t="s">
        <v>979</v>
      </c>
      <c r="J586" s="71"/>
      <c r="K586" s="71" t="s">
        <v>979</v>
      </c>
      <c r="L586" s="71" t="s">
        <v>979</v>
      </c>
      <c r="M586" s="71" t="s">
        <v>82</v>
      </c>
      <c r="N586" s="71" t="s">
        <v>83</v>
      </c>
      <c r="O586" s="71" t="s">
        <v>1</v>
      </c>
      <c r="P586" s="71"/>
      <c r="Q586" s="71" t="s">
        <v>176</v>
      </c>
      <c r="R586" s="71" t="s">
        <v>908</v>
      </c>
      <c r="S586" s="71" t="s">
        <v>293</v>
      </c>
      <c r="T586" s="32">
        <v>43831</v>
      </c>
      <c r="U586" s="21">
        <v>44196</v>
      </c>
      <c r="V586" s="71">
        <v>3.1171799999999998</v>
      </c>
      <c r="W586" s="71">
        <v>43.646900000000002</v>
      </c>
      <c r="X586" s="71" t="s">
        <v>188</v>
      </c>
      <c r="Y586" s="1">
        <v>3168</v>
      </c>
      <c r="Z586" s="71">
        <v>3168</v>
      </c>
      <c r="AA586" s="71">
        <v>528</v>
      </c>
      <c r="AB586" s="71">
        <v>471</v>
      </c>
      <c r="AC586" s="71">
        <v>513</v>
      </c>
      <c r="AD586" s="71">
        <v>1045</v>
      </c>
      <c r="AE586" s="71">
        <v>1138</v>
      </c>
      <c r="AF586" s="71" t="s">
        <v>193</v>
      </c>
      <c r="AG586" s="26" t="s">
        <v>979</v>
      </c>
      <c r="AJ586" s="16" t="s">
        <v>979</v>
      </c>
      <c r="AK586" s="16" t="s">
        <v>979</v>
      </c>
      <c r="AL586" s="16" t="s">
        <v>979</v>
      </c>
      <c r="AM586" s="16" t="s">
        <v>979</v>
      </c>
      <c r="AN586" s="71" t="s">
        <v>979</v>
      </c>
      <c r="AO586" s="26" t="str">
        <f t="shared" si="353"/>
        <v>UNHCR</v>
      </c>
      <c r="AP586" s="26" t="str">
        <f t="shared" si="354"/>
        <v>UNHCR</v>
      </c>
      <c r="AQ586" s="26" t="str">
        <f t="shared" si="355"/>
        <v>TRANSITIONAL SHELTER</v>
      </c>
      <c r="AR586" s="26" t="str">
        <f t="shared" si="356"/>
        <v>Unknown</v>
      </c>
      <c r="AS586" s="55" t="str">
        <f>_xlfn.IFNA(VLOOKUP(TRIM(AF586),Lookups!$R$1:$S$14,2,0),"N/A")</f>
        <v>Protracted</v>
      </c>
      <c r="AT586" s="29" t="str">
        <f t="shared" si="357"/>
        <v>Planned</v>
      </c>
      <c r="AU586" s="70" t="str">
        <f>IF(TRIM(X586)="", "N/A",VLOOKUP(TRIM(X586),Lookups!$V$1:$W$8,2,0))</f>
        <v>RRET</v>
      </c>
      <c r="AV586" s="26" t="str">
        <f t="shared" si="358"/>
        <v>Urban</v>
      </c>
      <c r="AW586" s="26" t="str">
        <f t="shared" si="359"/>
        <v>In-Kind</v>
      </c>
      <c r="AX586" s="55" t="str">
        <f>IF(TRIM(M586)="","N/A",VLOOKUP(TRIM(M586),Table2[#All],2,0))</f>
        <v>Bay</v>
      </c>
      <c r="AY586" s="55" t="str">
        <f>IF(TRIM(N586)="","N/A",VLOOKUP(TRIM(N586),Table4[#All],2,0))</f>
        <v>Baidoa</v>
      </c>
      <c r="AZ586" s="55" t="str">
        <f t="shared" si="360"/>
        <v>N/A</v>
      </c>
      <c r="BA586" s="32">
        <f t="shared" si="361"/>
        <v>43861</v>
      </c>
      <c r="BB586" s="32">
        <f t="shared" si="362"/>
        <v>44196</v>
      </c>
      <c r="BC586" s="31">
        <f t="shared" si="363"/>
        <v>2020</v>
      </c>
      <c r="BD586" s="33">
        <f t="shared" si="372"/>
        <v>44104</v>
      </c>
      <c r="BE586" s="30">
        <f t="shared" si="364"/>
        <v>3168</v>
      </c>
      <c r="BF586" s="30">
        <f t="shared" si="365"/>
        <v>528</v>
      </c>
      <c r="BG586" s="30">
        <f t="shared" si="366"/>
        <v>513</v>
      </c>
      <c r="BH586" s="30">
        <f t="shared" si="367"/>
        <v>471</v>
      </c>
      <c r="BI586" s="30">
        <f t="shared" si="368"/>
        <v>1138</v>
      </c>
      <c r="BJ586" s="30">
        <f t="shared" si="369"/>
        <v>1138</v>
      </c>
      <c r="BK586" s="30">
        <v>2200000</v>
      </c>
      <c r="BL586" s="30">
        <v>1400000</v>
      </c>
      <c r="BM586" s="30" t="str">
        <f t="shared" si="370"/>
        <v>Unk</v>
      </c>
      <c r="BN586" s="30" t="str">
        <f t="shared" si="371"/>
        <v>Unk</v>
      </c>
      <c r="BO586" s="30">
        <v>2020</v>
      </c>
      <c r="BP586" s="30">
        <v>583</v>
      </c>
      <c r="BQ586" s="30" t="str">
        <f>VLOOKUP(AQ586,Table3[#All],2,FALSE)</f>
        <v>SHELTER</v>
      </c>
    </row>
    <row r="587" spans="1:69" ht="28.5" customHeight="1" x14ac:dyDescent="0.25">
      <c r="A587" s="71" t="s">
        <v>168</v>
      </c>
      <c r="B587" s="71" t="s">
        <v>204</v>
      </c>
      <c r="C587" s="71" t="s">
        <v>204</v>
      </c>
      <c r="D587" s="71" t="s">
        <v>183</v>
      </c>
      <c r="E587" s="71" t="s">
        <v>933</v>
      </c>
      <c r="F587" s="71" t="s">
        <v>207</v>
      </c>
      <c r="G587" s="71" t="s">
        <v>210</v>
      </c>
      <c r="H587" s="71" t="s">
        <v>979</v>
      </c>
      <c r="I587" s="71" t="s">
        <v>979</v>
      </c>
      <c r="J587" s="71"/>
      <c r="K587" s="71" t="s">
        <v>979</v>
      </c>
      <c r="L587" s="71" t="s">
        <v>979</v>
      </c>
      <c r="M587" s="71" t="s">
        <v>34</v>
      </c>
      <c r="N587" s="71" t="s">
        <v>136</v>
      </c>
      <c r="O587" s="71" t="s">
        <v>14</v>
      </c>
      <c r="P587" s="71"/>
      <c r="Q587" s="71" t="s">
        <v>176</v>
      </c>
      <c r="R587" s="71" t="s">
        <v>908</v>
      </c>
      <c r="S587" s="71" t="s">
        <v>293</v>
      </c>
      <c r="T587" s="32">
        <v>43831</v>
      </c>
      <c r="U587" s="21">
        <v>44196</v>
      </c>
      <c r="V587" s="71">
        <v>9.5597499999999993</v>
      </c>
      <c r="W587" s="71">
        <v>44.066780000000001</v>
      </c>
      <c r="X587" s="71" t="s">
        <v>186</v>
      </c>
      <c r="Y587" s="1">
        <v>840</v>
      </c>
      <c r="Z587" s="71">
        <v>840</v>
      </c>
      <c r="AA587" s="71">
        <v>140</v>
      </c>
      <c r="AB587" s="71">
        <v>168</v>
      </c>
      <c r="AC587" s="71">
        <v>182</v>
      </c>
      <c r="AD587" s="71">
        <v>235</v>
      </c>
      <c r="AE587" s="71">
        <v>255</v>
      </c>
      <c r="AF587" s="71" t="s">
        <v>193</v>
      </c>
      <c r="AG587" s="26" t="s">
        <v>979</v>
      </c>
      <c r="AJ587" s="16" t="s">
        <v>979</v>
      </c>
      <c r="AK587" s="16" t="s">
        <v>979</v>
      </c>
      <c r="AL587" s="16" t="s">
        <v>979</v>
      </c>
      <c r="AM587" s="16" t="s">
        <v>979</v>
      </c>
      <c r="AN587" s="71" t="s">
        <v>979</v>
      </c>
      <c r="AO587" s="26" t="str">
        <f t="shared" si="353"/>
        <v>UNHCR</v>
      </c>
      <c r="AP587" s="26" t="str">
        <f t="shared" si="354"/>
        <v>UNHCR</v>
      </c>
      <c r="AQ587" s="26" t="str">
        <f t="shared" si="355"/>
        <v>EMERGENCY SHELTER</v>
      </c>
      <c r="AR587" s="26" t="str">
        <f t="shared" si="356"/>
        <v>Unknown</v>
      </c>
      <c r="AS587" s="55" t="str">
        <f>_xlfn.IFNA(VLOOKUP(TRIM(AF587),Lookups!$R$1:$S$14,2,0),"N/A")</f>
        <v>Protracted</v>
      </c>
      <c r="AT587" s="29" t="str">
        <f t="shared" si="357"/>
        <v>Planned</v>
      </c>
      <c r="AU587" s="70" t="str">
        <f>IF(TRIM(X587)="", "N/A",VLOOKUP(TRIM(X587),Lookups!$V$1:$W$8,2,0))</f>
        <v>NIDP</v>
      </c>
      <c r="AV587" s="26" t="str">
        <f t="shared" si="358"/>
        <v>Urban</v>
      </c>
      <c r="AW587" s="26" t="str">
        <f t="shared" si="359"/>
        <v>In-Kind</v>
      </c>
      <c r="AX587" s="55" t="str">
        <f>IF(TRIM(M587)="","N/A",VLOOKUP(TRIM(M587),Table2[#All],2,0))</f>
        <v>Woqooyi Galbeed</v>
      </c>
      <c r="AY587" s="55" t="str">
        <f>IF(TRIM(N587)="","N/A",VLOOKUP(TRIM(N587),Table4[#All],2,0))</f>
        <v>Hargeysa</v>
      </c>
      <c r="AZ587" s="55" t="str">
        <f t="shared" si="360"/>
        <v>N/A</v>
      </c>
      <c r="BA587" s="32">
        <f t="shared" si="361"/>
        <v>43861</v>
      </c>
      <c r="BB587" s="32">
        <f t="shared" si="362"/>
        <v>44196</v>
      </c>
      <c r="BC587" s="31">
        <f t="shared" si="363"/>
        <v>2020</v>
      </c>
      <c r="BD587" s="33">
        <f t="shared" si="372"/>
        <v>44104</v>
      </c>
      <c r="BE587" s="30">
        <f t="shared" si="364"/>
        <v>840</v>
      </c>
      <c r="BF587" s="30">
        <f t="shared" si="365"/>
        <v>140</v>
      </c>
      <c r="BG587" s="30">
        <f t="shared" si="366"/>
        <v>182</v>
      </c>
      <c r="BH587" s="30">
        <f t="shared" si="367"/>
        <v>168</v>
      </c>
      <c r="BI587" s="30">
        <f t="shared" si="368"/>
        <v>255</v>
      </c>
      <c r="BJ587" s="30">
        <f t="shared" si="369"/>
        <v>255</v>
      </c>
      <c r="BK587" s="30">
        <v>2200000</v>
      </c>
      <c r="BL587" s="30">
        <v>1400000</v>
      </c>
      <c r="BM587" s="30" t="str">
        <f t="shared" si="370"/>
        <v>Unk</v>
      </c>
      <c r="BN587" s="30" t="str">
        <f t="shared" si="371"/>
        <v>Unk</v>
      </c>
      <c r="BO587" s="30">
        <v>2020</v>
      </c>
      <c r="BP587" s="30">
        <v>584</v>
      </c>
      <c r="BQ587" s="30" t="str">
        <f>VLOOKUP(AQ587,Table3[#All],2,FALSE)</f>
        <v>SHELTER</v>
      </c>
    </row>
    <row r="588" spans="1:69" ht="28.5" customHeight="1" x14ac:dyDescent="0.25">
      <c r="A588" s="71" t="s">
        <v>168</v>
      </c>
      <c r="B588" s="71" t="s">
        <v>204</v>
      </c>
      <c r="C588" s="71" t="s">
        <v>204</v>
      </c>
      <c r="D588" s="71" t="s">
        <v>182</v>
      </c>
      <c r="E588" s="71" t="s">
        <v>934</v>
      </c>
      <c r="F588" s="71" t="s">
        <v>207</v>
      </c>
      <c r="G588" s="71" t="s">
        <v>210</v>
      </c>
      <c r="H588" s="71" t="s">
        <v>979</v>
      </c>
      <c r="I588" s="71" t="s">
        <v>979</v>
      </c>
      <c r="J588" s="71"/>
      <c r="K588" s="71" t="s">
        <v>979</v>
      </c>
      <c r="L588" s="71" t="s">
        <v>979</v>
      </c>
      <c r="M588" s="71" t="s">
        <v>34</v>
      </c>
      <c r="N588" s="71" t="s">
        <v>136</v>
      </c>
      <c r="O588" s="71" t="s">
        <v>14</v>
      </c>
      <c r="P588" s="71"/>
      <c r="Q588" s="71" t="s">
        <v>176</v>
      </c>
      <c r="R588" s="71" t="s">
        <v>908</v>
      </c>
      <c r="S588" s="71" t="s">
        <v>293</v>
      </c>
      <c r="T588" s="32">
        <v>43831</v>
      </c>
      <c r="U588" s="21">
        <v>44196</v>
      </c>
      <c r="V588" s="71">
        <v>9.5597499999999993</v>
      </c>
      <c r="W588" s="71">
        <v>44.066780000000001</v>
      </c>
      <c r="X588" s="71" t="s">
        <v>186</v>
      </c>
      <c r="Y588" s="1">
        <v>9000</v>
      </c>
      <c r="Z588" s="71">
        <v>9000</v>
      </c>
      <c r="AA588" s="71">
        <v>1500</v>
      </c>
      <c r="AB588" s="71">
        <v>1803</v>
      </c>
      <c r="AC588" s="71">
        <v>1955</v>
      </c>
      <c r="AD588" s="71">
        <v>2515</v>
      </c>
      <c r="AE588" s="71">
        <v>2727</v>
      </c>
      <c r="AF588" s="71" t="s">
        <v>193</v>
      </c>
      <c r="AG588" s="26" t="s">
        <v>979</v>
      </c>
      <c r="AJ588" s="16" t="s">
        <v>979</v>
      </c>
      <c r="AK588" s="16" t="s">
        <v>979</v>
      </c>
      <c r="AL588" s="16" t="s">
        <v>979</v>
      </c>
      <c r="AM588" s="16" t="s">
        <v>979</v>
      </c>
      <c r="AN588" s="71" t="s">
        <v>979</v>
      </c>
      <c r="AO588" s="26" t="str">
        <f t="shared" si="353"/>
        <v>UNHCR</v>
      </c>
      <c r="AP588" s="26" t="str">
        <f t="shared" si="354"/>
        <v>UNHCR</v>
      </c>
      <c r="AQ588" s="26" t="str">
        <f t="shared" si="355"/>
        <v>NFI NON KITS</v>
      </c>
      <c r="AR588" s="26" t="str">
        <f t="shared" si="356"/>
        <v>Unknown</v>
      </c>
      <c r="AS588" s="55" t="str">
        <f>_xlfn.IFNA(VLOOKUP(TRIM(AF588),Lookups!$R$1:$S$14,2,0),"N/A")</f>
        <v>Protracted</v>
      </c>
      <c r="AT588" s="29" t="str">
        <f t="shared" si="357"/>
        <v>Planned</v>
      </c>
      <c r="AU588" s="70" t="str">
        <f>IF(TRIM(X588)="", "N/A",VLOOKUP(TRIM(X588),Lookups!$V$1:$W$8,2,0))</f>
        <v>NIDP</v>
      </c>
      <c r="AV588" s="26" t="str">
        <f t="shared" si="358"/>
        <v>Urban</v>
      </c>
      <c r="AW588" s="26" t="str">
        <f t="shared" si="359"/>
        <v>In-Kind</v>
      </c>
      <c r="AX588" s="55" t="str">
        <f>IF(TRIM(M588)="","N/A",VLOOKUP(TRIM(M588),Table2[#All],2,0))</f>
        <v>Woqooyi Galbeed</v>
      </c>
      <c r="AY588" s="55" t="str">
        <f>IF(TRIM(N588)="","N/A",VLOOKUP(TRIM(N588),Table4[#All],2,0))</f>
        <v>Hargeysa</v>
      </c>
      <c r="AZ588" s="55" t="str">
        <f t="shared" si="360"/>
        <v>N/A</v>
      </c>
      <c r="BA588" s="32">
        <f t="shared" si="361"/>
        <v>43861</v>
      </c>
      <c r="BB588" s="32">
        <f t="shared" si="362"/>
        <v>44196</v>
      </c>
      <c r="BC588" s="31">
        <f t="shared" si="363"/>
        <v>2020</v>
      </c>
      <c r="BD588" s="33">
        <f t="shared" si="372"/>
        <v>44104</v>
      </c>
      <c r="BE588" s="30">
        <f t="shared" si="364"/>
        <v>9000</v>
      </c>
      <c r="BF588" s="30">
        <f t="shared" si="365"/>
        <v>1500</v>
      </c>
      <c r="BG588" s="30">
        <f t="shared" si="366"/>
        <v>1955</v>
      </c>
      <c r="BH588" s="30">
        <f t="shared" si="367"/>
        <v>1803</v>
      </c>
      <c r="BI588" s="30">
        <f t="shared" si="368"/>
        <v>2727</v>
      </c>
      <c r="BJ588" s="30">
        <f t="shared" si="369"/>
        <v>2727</v>
      </c>
      <c r="BK588" s="30">
        <v>2200000</v>
      </c>
      <c r="BL588" s="30">
        <v>1400000</v>
      </c>
      <c r="BM588" s="30" t="str">
        <f t="shared" si="370"/>
        <v>Unk</v>
      </c>
      <c r="BN588" s="30" t="str">
        <f t="shared" si="371"/>
        <v>Unk</v>
      </c>
      <c r="BO588" s="30">
        <v>2020</v>
      </c>
      <c r="BP588" s="30">
        <v>585</v>
      </c>
      <c r="BQ588" s="30" t="str">
        <f>VLOOKUP(AQ588,Table3[#All],2,FALSE)</f>
        <v>NFI</v>
      </c>
    </row>
    <row r="589" spans="1:69" ht="28.5" customHeight="1" x14ac:dyDescent="0.25">
      <c r="A589" s="71" t="s">
        <v>168</v>
      </c>
      <c r="B589" s="71" t="s">
        <v>1043</v>
      </c>
      <c r="C589" s="71" t="s">
        <v>1043</v>
      </c>
      <c r="D589" s="71" t="s">
        <v>183</v>
      </c>
      <c r="E589" s="71" t="s">
        <v>1049</v>
      </c>
      <c r="F589" s="71" t="s">
        <v>979</v>
      </c>
      <c r="G589" s="71" t="s">
        <v>174</v>
      </c>
      <c r="H589" s="71" t="s">
        <v>979</v>
      </c>
      <c r="I589" s="71" t="s">
        <v>979</v>
      </c>
      <c r="J589" s="71"/>
      <c r="K589" s="71" t="s">
        <v>979</v>
      </c>
      <c r="L589" s="71" t="s">
        <v>979</v>
      </c>
      <c r="M589" s="71" t="s">
        <v>51</v>
      </c>
      <c r="N589" s="71" t="s">
        <v>129</v>
      </c>
      <c r="O589" s="71" t="s">
        <v>15</v>
      </c>
      <c r="P589" s="71"/>
      <c r="Q589" s="71" t="s">
        <v>114</v>
      </c>
      <c r="R589" s="71" t="s">
        <v>908</v>
      </c>
      <c r="S589" s="71" t="s">
        <v>1050</v>
      </c>
      <c r="T589" s="32">
        <v>44150</v>
      </c>
      <c r="U589" s="21">
        <v>44211</v>
      </c>
      <c r="V589" s="71">
        <v>2.0413899999999998</v>
      </c>
      <c r="W589" s="71">
        <v>45.333720999999997</v>
      </c>
      <c r="X589" s="71" t="s">
        <v>187</v>
      </c>
      <c r="Y589" s="1">
        <v>1500</v>
      </c>
      <c r="Z589" s="71">
        <v>1500</v>
      </c>
      <c r="AA589" s="71">
        <v>250</v>
      </c>
      <c r="AB589" s="71">
        <v>249</v>
      </c>
      <c r="AC589" s="71">
        <v>266</v>
      </c>
      <c r="AD589" s="71">
        <v>477</v>
      </c>
      <c r="AE589" s="71">
        <v>508</v>
      </c>
      <c r="AF589" s="71" t="s">
        <v>191</v>
      </c>
      <c r="AG589" s="26" t="s">
        <v>1051</v>
      </c>
      <c r="AH589" s="26" t="s">
        <v>201</v>
      </c>
      <c r="AI589" s="26" t="s">
        <v>201</v>
      </c>
      <c r="AJ589" s="16" t="s">
        <v>979</v>
      </c>
      <c r="AK589" s="16" t="s">
        <v>979</v>
      </c>
      <c r="AL589" s="16" t="s">
        <v>1052</v>
      </c>
      <c r="AM589" s="16" t="s">
        <v>979</v>
      </c>
      <c r="AN589" s="71" t="s">
        <v>1048</v>
      </c>
      <c r="AO589" s="26" t="str">
        <f t="shared" si="353"/>
        <v>VAD</v>
      </c>
      <c r="AP589" s="26" t="str">
        <f t="shared" si="354"/>
        <v>VAD</v>
      </c>
      <c r="AQ589" s="26" t="str">
        <f t="shared" si="355"/>
        <v>EMERGENCY SHELTER</v>
      </c>
      <c r="AR589" s="26" t="str">
        <f t="shared" si="356"/>
        <v>N/A</v>
      </c>
      <c r="AS589" s="55" t="str">
        <f>_xlfn.IFNA(VLOOKUP(TRIM(AF589),Lookups!$R$1:$S$14,2,0),"N/A")</f>
        <v>Flood</v>
      </c>
      <c r="AT589" s="29" t="str">
        <f t="shared" si="357"/>
        <v>Planned</v>
      </c>
      <c r="AU589" s="70" t="str">
        <f>IF(TRIM(X589)="", "N/A",VLOOKUP(TRIM(X589),Lookups!$V$1:$W$8,2,0))</f>
        <v>PIDP</v>
      </c>
      <c r="AV589" s="26" t="str">
        <f t="shared" si="358"/>
        <v>Rural</v>
      </c>
      <c r="AW589" s="26" t="str">
        <f t="shared" si="359"/>
        <v>In-Kind</v>
      </c>
      <c r="AX589" s="55" t="str">
        <f>IF(TRIM(M589)="","N/A",VLOOKUP(TRIM(M589),Table2[#All],2,0))</f>
        <v>Banadir</v>
      </c>
      <c r="AY589" s="55" t="str">
        <f>IF(TRIM(N589)="","N/A",VLOOKUP(TRIM(N589),Table4[#All],2,0))</f>
        <v>Banadir</v>
      </c>
      <c r="AZ589" s="55" t="str">
        <f t="shared" si="360"/>
        <v>N/A</v>
      </c>
      <c r="BA589" s="32">
        <f t="shared" si="361"/>
        <v>44165</v>
      </c>
      <c r="BB589" s="32">
        <f t="shared" si="362"/>
        <v>44227</v>
      </c>
      <c r="BC589" s="31">
        <f t="shared" si="363"/>
        <v>2021</v>
      </c>
      <c r="BD589" s="33">
        <f t="shared" si="372"/>
        <v>44104</v>
      </c>
      <c r="BE589" s="30">
        <f t="shared" si="364"/>
        <v>1500</v>
      </c>
      <c r="BF589" s="30">
        <f t="shared" si="365"/>
        <v>250</v>
      </c>
      <c r="BG589" s="30">
        <f t="shared" si="366"/>
        <v>266</v>
      </c>
      <c r="BH589" s="30">
        <f t="shared" si="367"/>
        <v>249</v>
      </c>
      <c r="BI589" s="30">
        <f t="shared" si="368"/>
        <v>508</v>
      </c>
      <c r="BJ589" s="30">
        <f t="shared" si="369"/>
        <v>508</v>
      </c>
      <c r="BK589" s="30">
        <v>2200000</v>
      </c>
      <c r="BL589" s="30">
        <v>1400000</v>
      </c>
      <c r="BM589" s="30" t="str">
        <f t="shared" si="370"/>
        <v>No</v>
      </c>
      <c r="BN589" s="30" t="str">
        <f t="shared" si="371"/>
        <v>No</v>
      </c>
      <c r="BO589" s="30">
        <v>2020</v>
      </c>
      <c r="BP589" s="30">
        <v>586</v>
      </c>
      <c r="BQ589" s="30" t="str">
        <f>VLOOKUP(AQ589,Table3[#All],2,FALSE)</f>
        <v>SHELTER</v>
      </c>
    </row>
    <row r="590" spans="1:69" ht="28.5" customHeight="1" x14ac:dyDescent="0.25">
      <c r="A590" s="71" t="s">
        <v>168</v>
      </c>
      <c r="B590" s="71" t="s">
        <v>1043</v>
      </c>
      <c r="C590" s="71" t="s">
        <v>1043</v>
      </c>
      <c r="D590" s="71" t="s">
        <v>183</v>
      </c>
      <c r="E590" s="71" t="s">
        <v>1049</v>
      </c>
      <c r="F590" s="71" t="s">
        <v>979</v>
      </c>
      <c r="G590" s="71" t="s">
        <v>174</v>
      </c>
      <c r="H590" s="71" t="s">
        <v>979</v>
      </c>
      <c r="I590" s="71" t="s">
        <v>979</v>
      </c>
      <c r="J590" s="71"/>
      <c r="K590" s="71" t="s">
        <v>979</v>
      </c>
      <c r="L590" s="71" t="s">
        <v>979</v>
      </c>
      <c r="M590" s="71" t="s">
        <v>51</v>
      </c>
      <c r="N590" s="71" t="s">
        <v>129</v>
      </c>
      <c r="O590" s="71" t="s">
        <v>15</v>
      </c>
      <c r="P590" s="71"/>
      <c r="Q590" s="71" t="s">
        <v>114</v>
      </c>
      <c r="R590" s="71" t="s">
        <v>908</v>
      </c>
      <c r="S590" s="71" t="s">
        <v>1050</v>
      </c>
      <c r="T590" s="32">
        <v>44150</v>
      </c>
      <c r="U590" s="21">
        <v>44211</v>
      </c>
      <c r="V590" s="71">
        <v>2.0413899999999998</v>
      </c>
      <c r="W590" s="71">
        <v>45.333720999999997</v>
      </c>
      <c r="X590" s="71" t="s">
        <v>187</v>
      </c>
      <c r="Y590" s="1">
        <v>2400</v>
      </c>
      <c r="Z590" s="71">
        <v>2400</v>
      </c>
      <c r="AA590" s="71">
        <v>400</v>
      </c>
      <c r="AB590" s="71">
        <v>399</v>
      </c>
      <c r="AC590" s="71">
        <v>425</v>
      </c>
      <c r="AD590" s="71">
        <v>763</v>
      </c>
      <c r="AE590" s="71">
        <v>813</v>
      </c>
      <c r="AF590" s="71" t="s">
        <v>191</v>
      </c>
      <c r="AG590" s="26" t="s">
        <v>1053</v>
      </c>
      <c r="AH590" s="26" t="s">
        <v>201</v>
      </c>
      <c r="AI590" s="26" t="s">
        <v>201</v>
      </c>
      <c r="AJ590" s="16" t="s">
        <v>979</v>
      </c>
      <c r="AK590" s="16" t="s">
        <v>979</v>
      </c>
      <c r="AL590" s="16" t="s">
        <v>1052</v>
      </c>
      <c r="AM590" s="16" t="s">
        <v>979</v>
      </c>
      <c r="AN590" s="71" t="s">
        <v>1048</v>
      </c>
      <c r="AO590" s="26" t="str">
        <f t="shared" si="353"/>
        <v>VAD</v>
      </c>
      <c r="AP590" s="26" t="str">
        <f t="shared" si="354"/>
        <v>VAD</v>
      </c>
      <c r="AQ590" s="26" t="str">
        <f t="shared" si="355"/>
        <v>EMERGENCY SHELTER</v>
      </c>
      <c r="AR590" s="26" t="str">
        <f t="shared" si="356"/>
        <v>N/A</v>
      </c>
      <c r="AS590" s="55" t="str">
        <f>_xlfn.IFNA(VLOOKUP(TRIM(AF590),Lookups!$R$1:$S$14,2,0),"N/A")</f>
        <v>Flood</v>
      </c>
      <c r="AT590" s="29" t="str">
        <f t="shared" si="357"/>
        <v>Planned</v>
      </c>
      <c r="AU590" s="70" t="str">
        <f>IF(TRIM(X590)="", "N/A",VLOOKUP(TRIM(X590),Lookups!$V$1:$W$8,2,0))</f>
        <v>PIDP</v>
      </c>
      <c r="AV590" s="26" t="str">
        <f t="shared" si="358"/>
        <v>Rural</v>
      </c>
      <c r="AW590" s="26" t="str">
        <f t="shared" si="359"/>
        <v>In-Kind</v>
      </c>
      <c r="AX590" s="55" t="str">
        <f>IF(TRIM(M590)="","N/A",VLOOKUP(TRIM(M590),Table2[#All],2,0))</f>
        <v>Banadir</v>
      </c>
      <c r="AY590" s="55" t="str">
        <f>IF(TRIM(N590)="","N/A",VLOOKUP(TRIM(N590),Table4[#All],2,0))</f>
        <v>Banadir</v>
      </c>
      <c r="AZ590" s="55" t="str">
        <f t="shared" si="360"/>
        <v>N/A</v>
      </c>
      <c r="BA590" s="32">
        <f t="shared" si="361"/>
        <v>44165</v>
      </c>
      <c r="BB590" s="32">
        <f t="shared" si="362"/>
        <v>44227</v>
      </c>
      <c r="BC590" s="31">
        <f t="shared" si="363"/>
        <v>2021</v>
      </c>
      <c r="BD590" s="33">
        <f t="shared" si="372"/>
        <v>44104</v>
      </c>
      <c r="BE590" s="30">
        <f t="shared" si="364"/>
        <v>2400</v>
      </c>
      <c r="BF590" s="30">
        <f t="shared" si="365"/>
        <v>400</v>
      </c>
      <c r="BG590" s="30">
        <f t="shared" si="366"/>
        <v>425</v>
      </c>
      <c r="BH590" s="30">
        <f t="shared" si="367"/>
        <v>399</v>
      </c>
      <c r="BI590" s="30">
        <f t="shared" si="368"/>
        <v>813</v>
      </c>
      <c r="BJ590" s="30">
        <f t="shared" si="369"/>
        <v>813</v>
      </c>
      <c r="BK590" s="30">
        <v>2200000</v>
      </c>
      <c r="BL590" s="30">
        <v>1400000</v>
      </c>
      <c r="BM590" s="30" t="str">
        <f t="shared" si="370"/>
        <v>No</v>
      </c>
      <c r="BN590" s="30" t="str">
        <f t="shared" si="371"/>
        <v>No</v>
      </c>
      <c r="BO590" s="30">
        <v>2020</v>
      </c>
      <c r="BP590" s="30">
        <v>587</v>
      </c>
      <c r="BQ590" s="30" t="str">
        <f>VLOOKUP(AQ590,Table3[#All],2,FALSE)</f>
        <v>SHELTER</v>
      </c>
    </row>
    <row r="591" spans="1:69" ht="28.5" customHeight="1" x14ac:dyDescent="0.25">
      <c r="A591" s="71" t="s">
        <v>168</v>
      </c>
      <c r="B591" s="71" t="s">
        <v>1043</v>
      </c>
      <c r="C591" s="71" t="s">
        <v>1043</v>
      </c>
      <c r="D591" s="71" t="s">
        <v>199</v>
      </c>
      <c r="E591" s="71" t="s">
        <v>723</v>
      </c>
      <c r="F591" s="71" t="s">
        <v>979</v>
      </c>
      <c r="G591" s="71" t="s">
        <v>174</v>
      </c>
      <c r="H591" s="71" t="s">
        <v>979</v>
      </c>
      <c r="I591" s="71" t="s">
        <v>979</v>
      </c>
      <c r="J591" s="71"/>
      <c r="K591" s="71" t="s">
        <v>979</v>
      </c>
      <c r="L591" s="71" t="s">
        <v>979</v>
      </c>
      <c r="M591" s="71" t="s">
        <v>51</v>
      </c>
      <c r="N591" s="71" t="s">
        <v>129</v>
      </c>
      <c r="O591" s="71" t="s">
        <v>15</v>
      </c>
      <c r="P591" s="71"/>
      <c r="Q591" s="71" t="s">
        <v>177</v>
      </c>
      <c r="R591" s="71" t="s">
        <v>908</v>
      </c>
      <c r="S591" s="71" t="s">
        <v>1050</v>
      </c>
      <c r="T591" s="32">
        <v>44150</v>
      </c>
      <c r="U591" s="21">
        <v>44211</v>
      </c>
      <c r="V591" s="71">
        <v>2.0413899999999998</v>
      </c>
      <c r="W591" s="71">
        <v>45.333720999999997</v>
      </c>
      <c r="X591" s="71" t="s">
        <v>187</v>
      </c>
      <c r="Y591" s="1">
        <v>2520</v>
      </c>
      <c r="Z591" s="71">
        <v>2520</v>
      </c>
      <c r="AA591" s="71">
        <v>420</v>
      </c>
      <c r="AB591" s="71">
        <v>419</v>
      </c>
      <c r="AC591" s="71">
        <v>447</v>
      </c>
      <c r="AD591" s="71">
        <v>801</v>
      </c>
      <c r="AE591" s="71">
        <v>854</v>
      </c>
      <c r="AF591" s="71" t="s">
        <v>196</v>
      </c>
      <c r="AG591" s="26" t="s">
        <v>1054</v>
      </c>
      <c r="AH591" s="26" t="s">
        <v>201</v>
      </c>
      <c r="AI591" s="26" t="s">
        <v>201</v>
      </c>
      <c r="AJ591" s="16" t="s">
        <v>979</v>
      </c>
      <c r="AK591" s="16" t="s">
        <v>979</v>
      </c>
      <c r="AL591" s="16" t="s">
        <v>1052</v>
      </c>
      <c r="AM591" s="16" t="s">
        <v>979</v>
      </c>
      <c r="AN591" s="71" t="s">
        <v>1048</v>
      </c>
      <c r="AO591" s="26" t="str">
        <f t="shared" si="353"/>
        <v>VAD</v>
      </c>
      <c r="AP591" s="26" t="str">
        <f t="shared" si="354"/>
        <v>VAD</v>
      </c>
      <c r="AQ591" s="26" t="str">
        <f t="shared" si="355"/>
        <v>NFI KITS</v>
      </c>
      <c r="AR591" s="26" t="str">
        <f t="shared" si="356"/>
        <v>N/A</v>
      </c>
      <c r="AS591" s="55" t="str">
        <f>_xlfn.IFNA(VLOOKUP(TRIM(AF591),Lookups!$R$1:$S$14,2,0),"N/A")</f>
        <v>Conflict/Insecurity</v>
      </c>
      <c r="AT591" s="29" t="str">
        <f t="shared" si="357"/>
        <v>Planned</v>
      </c>
      <c r="AU591" s="70" t="str">
        <f>IF(TRIM(X591)="", "N/A",VLOOKUP(TRIM(X591),Lookups!$V$1:$W$8,2,0))</f>
        <v>PIDP</v>
      </c>
      <c r="AV591" s="26" t="str">
        <f t="shared" si="358"/>
        <v>Mixed</v>
      </c>
      <c r="AW591" s="26" t="str">
        <f t="shared" si="359"/>
        <v>In-Kind</v>
      </c>
      <c r="AX591" s="55" t="str">
        <f>IF(TRIM(M591)="","N/A",VLOOKUP(TRIM(M591),Table2[#All],2,0))</f>
        <v>Banadir</v>
      </c>
      <c r="AY591" s="55" t="str">
        <f>IF(TRIM(N591)="","N/A",VLOOKUP(TRIM(N591),Table4[#All],2,0))</f>
        <v>Banadir</v>
      </c>
      <c r="AZ591" s="55" t="str">
        <f t="shared" si="360"/>
        <v>N/A</v>
      </c>
      <c r="BA591" s="32">
        <f t="shared" si="361"/>
        <v>44165</v>
      </c>
      <c r="BB591" s="32">
        <f t="shared" si="362"/>
        <v>44227</v>
      </c>
      <c r="BC591" s="31">
        <f t="shared" si="363"/>
        <v>2021</v>
      </c>
      <c r="BD591" s="33">
        <f t="shared" si="372"/>
        <v>44104</v>
      </c>
      <c r="BE591" s="30">
        <f t="shared" si="364"/>
        <v>2520</v>
      </c>
      <c r="BF591" s="30">
        <f t="shared" si="365"/>
        <v>420</v>
      </c>
      <c r="BG591" s="30">
        <f t="shared" si="366"/>
        <v>447</v>
      </c>
      <c r="BH591" s="30">
        <f t="shared" si="367"/>
        <v>419</v>
      </c>
      <c r="BI591" s="30">
        <f t="shared" si="368"/>
        <v>854</v>
      </c>
      <c r="BJ591" s="30">
        <f t="shared" si="369"/>
        <v>854</v>
      </c>
      <c r="BK591" s="30">
        <v>2200000</v>
      </c>
      <c r="BL591" s="30">
        <v>1400000</v>
      </c>
      <c r="BM591" s="30" t="str">
        <f t="shared" si="370"/>
        <v>No</v>
      </c>
      <c r="BN591" s="30" t="str">
        <f t="shared" si="371"/>
        <v>No</v>
      </c>
      <c r="BO591" s="30">
        <v>2020</v>
      </c>
      <c r="BP591" s="30">
        <v>588</v>
      </c>
      <c r="BQ591" s="30" t="str">
        <f>VLOOKUP(AQ591,Table3[#All],2,FALSE)</f>
        <v>NFI</v>
      </c>
    </row>
    <row r="592" spans="1:69" ht="28.5" customHeight="1" x14ac:dyDescent="0.25">
      <c r="A592" s="71" t="s">
        <v>168</v>
      </c>
      <c r="B592" s="71" t="s">
        <v>1043</v>
      </c>
      <c r="C592" s="71" t="s">
        <v>1043</v>
      </c>
      <c r="D592" s="71" t="s">
        <v>183</v>
      </c>
      <c r="E592" s="71" t="s">
        <v>1049</v>
      </c>
      <c r="F592" s="71" t="s">
        <v>979</v>
      </c>
      <c r="G592" s="71" t="s">
        <v>174</v>
      </c>
      <c r="H592" s="71" t="s">
        <v>979</v>
      </c>
      <c r="I592" s="71" t="s">
        <v>979</v>
      </c>
      <c r="J592" s="71"/>
      <c r="K592" s="71" t="s">
        <v>979</v>
      </c>
      <c r="L592" s="71" t="s">
        <v>979</v>
      </c>
      <c r="M592" s="71" t="s">
        <v>51</v>
      </c>
      <c r="N592" s="71" t="s">
        <v>129</v>
      </c>
      <c r="O592" s="71" t="s">
        <v>15</v>
      </c>
      <c r="P592" s="71"/>
      <c r="Q592" s="71" t="s">
        <v>114</v>
      </c>
      <c r="R592" s="71" t="s">
        <v>908</v>
      </c>
      <c r="S592" s="71" t="s">
        <v>1050</v>
      </c>
      <c r="T592" s="32">
        <v>44150</v>
      </c>
      <c r="U592" s="21">
        <v>44211</v>
      </c>
      <c r="V592" s="71">
        <v>2.0413899999999998</v>
      </c>
      <c r="W592" s="71">
        <v>45.333720999999997</v>
      </c>
      <c r="X592" s="71" t="s">
        <v>187</v>
      </c>
      <c r="Y592" s="1">
        <v>2971</v>
      </c>
      <c r="Z592" s="71">
        <v>2971</v>
      </c>
      <c r="AA592" s="71">
        <v>494</v>
      </c>
      <c r="AB592" s="71">
        <v>494</v>
      </c>
      <c r="AC592" s="71">
        <v>526</v>
      </c>
      <c r="AD592" s="71">
        <v>944</v>
      </c>
      <c r="AE592" s="71">
        <v>1007</v>
      </c>
      <c r="AF592" s="71" t="s">
        <v>191</v>
      </c>
      <c r="AG592" s="26" t="s">
        <v>1055</v>
      </c>
      <c r="AH592" s="26" t="s">
        <v>201</v>
      </c>
      <c r="AI592" s="26" t="s">
        <v>201</v>
      </c>
      <c r="AJ592" s="16" t="s">
        <v>979</v>
      </c>
      <c r="AK592" s="16" t="s">
        <v>979</v>
      </c>
      <c r="AL592" s="16" t="s">
        <v>1052</v>
      </c>
      <c r="AM592" s="16" t="s">
        <v>979</v>
      </c>
      <c r="AN592" s="71" t="s">
        <v>979</v>
      </c>
      <c r="AO592" s="26" t="str">
        <f t="shared" si="353"/>
        <v>VAD</v>
      </c>
      <c r="AP592" s="26" t="str">
        <f t="shared" si="354"/>
        <v>VAD</v>
      </c>
      <c r="AQ592" s="26" t="str">
        <f t="shared" si="355"/>
        <v>EMERGENCY SHELTER</v>
      </c>
      <c r="AR592" s="26" t="str">
        <f t="shared" si="356"/>
        <v>N/A</v>
      </c>
      <c r="AS592" s="55" t="str">
        <f>_xlfn.IFNA(VLOOKUP(TRIM(AF592),Lookups!$R$1:$S$14,2,0),"N/A")</f>
        <v>Flood</v>
      </c>
      <c r="AT592" s="29" t="str">
        <f t="shared" si="357"/>
        <v>Planned</v>
      </c>
      <c r="AU592" s="70" t="str">
        <f>IF(TRIM(X592)="", "N/A",VLOOKUP(TRIM(X592),Lookups!$V$1:$W$8,2,0))</f>
        <v>PIDP</v>
      </c>
      <c r="AV592" s="26" t="str">
        <f t="shared" si="358"/>
        <v>Rural</v>
      </c>
      <c r="AW592" s="26" t="str">
        <f t="shared" si="359"/>
        <v>In-Kind</v>
      </c>
      <c r="AX592" s="55" t="str">
        <f>IF(TRIM(M592)="","N/A",VLOOKUP(TRIM(M592),Table2[#All],2,0))</f>
        <v>Banadir</v>
      </c>
      <c r="AY592" s="55" t="str">
        <f>IF(TRIM(N592)="","N/A",VLOOKUP(TRIM(N592),Table4[#All],2,0))</f>
        <v>Banadir</v>
      </c>
      <c r="AZ592" s="55" t="str">
        <f t="shared" si="360"/>
        <v>N/A</v>
      </c>
      <c r="BA592" s="32">
        <f t="shared" si="361"/>
        <v>44165</v>
      </c>
      <c r="BB592" s="32">
        <f t="shared" si="362"/>
        <v>44227</v>
      </c>
      <c r="BC592" s="31">
        <f t="shared" si="363"/>
        <v>2021</v>
      </c>
      <c r="BD592" s="33">
        <f t="shared" si="372"/>
        <v>44104</v>
      </c>
      <c r="BE592" s="30">
        <f t="shared" si="364"/>
        <v>2971</v>
      </c>
      <c r="BF592" s="30">
        <f t="shared" si="365"/>
        <v>494</v>
      </c>
      <c r="BG592" s="30">
        <f t="shared" si="366"/>
        <v>526</v>
      </c>
      <c r="BH592" s="30">
        <f t="shared" si="367"/>
        <v>494</v>
      </c>
      <c r="BI592" s="30">
        <f t="shared" si="368"/>
        <v>1007</v>
      </c>
      <c r="BJ592" s="30">
        <f t="shared" si="369"/>
        <v>1007</v>
      </c>
      <c r="BK592" s="30">
        <v>2200000</v>
      </c>
      <c r="BL592" s="30">
        <v>1400000</v>
      </c>
      <c r="BM592" s="30" t="str">
        <f t="shared" si="370"/>
        <v>No</v>
      </c>
      <c r="BN592" s="30" t="str">
        <f t="shared" si="371"/>
        <v>No</v>
      </c>
      <c r="BO592" s="30">
        <v>2020</v>
      </c>
      <c r="BP592" s="30">
        <v>589</v>
      </c>
      <c r="BQ592" s="30" t="str">
        <f>VLOOKUP(AQ592,Table3[#All],2,FALSE)</f>
        <v>SHELTER</v>
      </c>
    </row>
    <row r="593" spans="1:69" ht="28.5" customHeight="1" x14ac:dyDescent="0.25">
      <c r="A593" s="71" t="s">
        <v>168</v>
      </c>
      <c r="B593" s="71" t="s">
        <v>1043</v>
      </c>
      <c r="C593" s="71" t="s">
        <v>1043</v>
      </c>
      <c r="D593" s="71" t="s">
        <v>183</v>
      </c>
      <c r="E593" s="71" t="s">
        <v>1049</v>
      </c>
      <c r="F593" s="71" t="s">
        <v>979</v>
      </c>
      <c r="G593" s="71" t="s">
        <v>174</v>
      </c>
      <c r="H593" s="71" t="s">
        <v>979</v>
      </c>
      <c r="I593" s="71" t="s">
        <v>979</v>
      </c>
      <c r="J593" s="71"/>
      <c r="K593" s="71" t="s">
        <v>979</v>
      </c>
      <c r="L593" s="71" t="s">
        <v>979</v>
      </c>
      <c r="M593" s="71" t="s">
        <v>51</v>
      </c>
      <c r="N593" s="71" t="s">
        <v>129</v>
      </c>
      <c r="O593" s="71" t="s">
        <v>15</v>
      </c>
      <c r="P593" s="71"/>
      <c r="Q593" s="71" t="s">
        <v>114</v>
      </c>
      <c r="R593" s="71" t="s">
        <v>908</v>
      </c>
      <c r="S593" s="71" t="s">
        <v>1050</v>
      </c>
      <c r="T593" s="32">
        <v>44151</v>
      </c>
      <c r="U593" s="21">
        <v>44212</v>
      </c>
      <c r="V593" s="71">
        <v>2.0413899999999998</v>
      </c>
      <c r="W593" s="71">
        <v>45.333720999999997</v>
      </c>
      <c r="X593" s="71" t="s">
        <v>187</v>
      </c>
      <c r="Y593" s="1">
        <v>1260</v>
      </c>
      <c r="Z593" s="71">
        <v>1260</v>
      </c>
      <c r="AA593" s="71">
        <v>180</v>
      </c>
      <c r="AB593" s="71">
        <v>209</v>
      </c>
      <c r="AC593" s="71">
        <v>223</v>
      </c>
      <c r="AD593" s="71">
        <v>400</v>
      </c>
      <c r="AE593" s="71">
        <v>427</v>
      </c>
      <c r="AF593" s="71" t="s">
        <v>191</v>
      </c>
      <c r="AG593" s="26" t="s">
        <v>1056</v>
      </c>
      <c r="AH593" s="26" t="s">
        <v>201</v>
      </c>
      <c r="AI593" s="26" t="s">
        <v>201</v>
      </c>
      <c r="AJ593" s="16" t="s">
        <v>979</v>
      </c>
      <c r="AK593" s="16" t="s">
        <v>979</v>
      </c>
      <c r="AL593" s="16" t="s">
        <v>1052</v>
      </c>
      <c r="AM593" s="16" t="s">
        <v>979</v>
      </c>
      <c r="AN593" s="71" t="s">
        <v>1048</v>
      </c>
      <c r="AO593" s="26" t="str">
        <f t="shared" si="353"/>
        <v>VAD</v>
      </c>
      <c r="AP593" s="26" t="str">
        <f t="shared" si="354"/>
        <v>VAD</v>
      </c>
      <c r="AQ593" s="26" t="str">
        <f t="shared" si="355"/>
        <v>EMERGENCY SHELTER</v>
      </c>
      <c r="AR593" s="26" t="str">
        <f t="shared" si="356"/>
        <v>N/A</v>
      </c>
      <c r="AS593" s="55" t="str">
        <f>_xlfn.IFNA(VLOOKUP(TRIM(AF593),Lookups!$R$1:$S$14,2,0),"N/A")</f>
        <v>Flood</v>
      </c>
      <c r="AT593" s="29" t="str">
        <f t="shared" si="357"/>
        <v>Planned</v>
      </c>
      <c r="AU593" s="70" t="str">
        <f>IF(TRIM(X593)="", "N/A",VLOOKUP(TRIM(X593),Lookups!$V$1:$W$8,2,0))</f>
        <v>PIDP</v>
      </c>
      <c r="AV593" s="26" t="str">
        <f t="shared" si="358"/>
        <v>Rural</v>
      </c>
      <c r="AW593" s="26" t="str">
        <f t="shared" si="359"/>
        <v>In-Kind</v>
      </c>
      <c r="AX593" s="55" t="str">
        <f>IF(TRIM(M593)="","N/A",VLOOKUP(TRIM(M593),Table2[#All],2,0))</f>
        <v>Banadir</v>
      </c>
      <c r="AY593" s="55" t="str">
        <f>IF(TRIM(N593)="","N/A",VLOOKUP(TRIM(N593),Table4[#All],2,0))</f>
        <v>Banadir</v>
      </c>
      <c r="AZ593" s="55" t="str">
        <f t="shared" si="360"/>
        <v>N/A</v>
      </c>
      <c r="BA593" s="32">
        <f t="shared" si="361"/>
        <v>44165</v>
      </c>
      <c r="BB593" s="32">
        <f t="shared" si="362"/>
        <v>44227</v>
      </c>
      <c r="BC593" s="31">
        <f t="shared" si="363"/>
        <v>2021</v>
      </c>
      <c r="BD593" s="33">
        <f t="shared" si="372"/>
        <v>44104</v>
      </c>
      <c r="BE593" s="30">
        <f t="shared" si="364"/>
        <v>1260</v>
      </c>
      <c r="BF593" s="30">
        <f t="shared" si="365"/>
        <v>180</v>
      </c>
      <c r="BG593" s="30">
        <f t="shared" si="366"/>
        <v>223</v>
      </c>
      <c r="BH593" s="30">
        <f t="shared" si="367"/>
        <v>209</v>
      </c>
      <c r="BI593" s="30">
        <f t="shared" si="368"/>
        <v>427</v>
      </c>
      <c r="BJ593" s="30">
        <f t="shared" si="369"/>
        <v>427</v>
      </c>
      <c r="BK593" s="30">
        <v>2200000</v>
      </c>
      <c r="BL593" s="30">
        <v>1400000</v>
      </c>
      <c r="BM593" s="30" t="str">
        <f t="shared" si="370"/>
        <v>No</v>
      </c>
      <c r="BN593" s="30" t="str">
        <f t="shared" si="371"/>
        <v>No</v>
      </c>
      <c r="BO593" s="30">
        <v>2020</v>
      </c>
      <c r="BP593" s="30">
        <v>590</v>
      </c>
      <c r="BQ593" s="30" t="str">
        <f>VLOOKUP(AQ593,Table3[#All],2,FALSE)</f>
        <v>SHELTER</v>
      </c>
    </row>
    <row r="594" spans="1:69" ht="28.5" customHeight="1" x14ac:dyDescent="0.25">
      <c r="A594" s="71" t="s">
        <v>168</v>
      </c>
      <c r="B594" s="71" t="s">
        <v>1043</v>
      </c>
      <c r="C594" s="71" t="s">
        <v>1043</v>
      </c>
      <c r="D594" s="71" t="s">
        <v>183</v>
      </c>
      <c r="E594" s="71" t="s">
        <v>1049</v>
      </c>
      <c r="F594" s="71" t="s">
        <v>979</v>
      </c>
      <c r="G594" s="71" t="s">
        <v>174</v>
      </c>
      <c r="H594" s="71" t="s">
        <v>979</v>
      </c>
      <c r="I594" s="71" t="s">
        <v>979</v>
      </c>
      <c r="J594" s="71"/>
      <c r="K594" s="71" t="s">
        <v>979</v>
      </c>
      <c r="L594" s="71" t="s">
        <v>979</v>
      </c>
      <c r="M594" s="71" t="s">
        <v>51</v>
      </c>
      <c r="N594" s="71" t="s">
        <v>129</v>
      </c>
      <c r="O594" s="71" t="s">
        <v>15</v>
      </c>
      <c r="P594" s="71"/>
      <c r="Q594" s="71" t="s">
        <v>114</v>
      </c>
      <c r="R594" s="71" t="s">
        <v>908</v>
      </c>
      <c r="S594" s="71" t="s">
        <v>1045</v>
      </c>
      <c r="T594" s="32">
        <v>44104</v>
      </c>
      <c r="U594" s="21">
        <v>44133</v>
      </c>
      <c r="V594" s="71">
        <v>2.0413899999999998</v>
      </c>
      <c r="W594" s="71">
        <v>45.333720999999997</v>
      </c>
      <c r="X594" s="71" t="s">
        <v>187</v>
      </c>
      <c r="Y594" s="1">
        <v>1050</v>
      </c>
      <c r="Z594" s="71">
        <v>1050</v>
      </c>
      <c r="AA594" s="71">
        <v>150</v>
      </c>
      <c r="AB594" s="71">
        <v>175</v>
      </c>
      <c r="AC594" s="71">
        <v>186</v>
      </c>
      <c r="AD594" s="71">
        <v>334</v>
      </c>
      <c r="AE594" s="71">
        <v>356</v>
      </c>
      <c r="AF594" s="71" t="s">
        <v>191</v>
      </c>
      <c r="AG594" s="26" t="s">
        <v>1057</v>
      </c>
      <c r="AH594" s="26" t="s">
        <v>201</v>
      </c>
      <c r="AI594" s="26" t="s">
        <v>201</v>
      </c>
      <c r="AJ594" s="16" t="s">
        <v>979</v>
      </c>
      <c r="AK594" s="16" t="s">
        <v>979</v>
      </c>
      <c r="AL594" s="16" t="s">
        <v>1052</v>
      </c>
      <c r="AM594" s="16" t="s">
        <v>979</v>
      </c>
      <c r="AN594" s="71" t="s">
        <v>1048</v>
      </c>
      <c r="AO594" s="26" t="str">
        <f t="shared" si="353"/>
        <v>VAD</v>
      </c>
      <c r="AP594" s="26" t="str">
        <f t="shared" si="354"/>
        <v>VAD</v>
      </c>
      <c r="AQ594" s="26" t="str">
        <f t="shared" si="355"/>
        <v>EMERGENCY SHELTER</v>
      </c>
      <c r="AR594" s="26" t="str">
        <f t="shared" si="356"/>
        <v>N/A</v>
      </c>
      <c r="AS594" s="55" t="str">
        <f>_xlfn.IFNA(VLOOKUP(TRIM(AF594),Lookups!$R$1:$S$14,2,0),"N/A")</f>
        <v>Flood</v>
      </c>
      <c r="AT594" s="29" t="str">
        <f t="shared" si="357"/>
        <v>Planned</v>
      </c>
      <c r="AU594" s="70" t="str">
        <f>IF(TRIM(X594)="", "N/A",VLOOKUP(TRIM(X594),Lookups!$V$1:$W$8,2,0))</f>
        <v>PIDP</v>
      </c>
      <c r="AV594" s="26" t="str">
        <f t="shared" si="358"/>
        <v>Rural</v>
      </c>
      <c r="AW594" s="26" t="str">
        <f t="shared" si="359"/>
        <v>In-Kind</v>
      </c>
      <c r="AX594" s="55" t="str">
        <f>IF(TRIM(M594)="","N/A",VLOOKUP(TRIM(M594),Table2[#All],2,0))</f>
        <v>Banadir</v>
      </c>
      <c r="AY594" s="55" t="str">
        <f>IF(TRIM(N594)="","N/A",VLOOKUP(TRIM(N594),Table4[#All],2,0))</f>
        <v>Banadir</v>
      </c>
      <c r="AZ594" s="55" t="str">
        <f t="shared" si="360"/>
        <v>N/A</v>
      </c>
      <c r="BA594" s="32">
        <f t="shared" si="361"/>
        <v>44104</v>
      </c>
      <c r="BB594" s="32">
        <f t="shared" si="362"/>
        <v>44135</v>
      </c>
      <c r="BC594" s="31">
        <f t="shared" si="363"/>
        <v>2020</v>
      </c>
      <c r="BD594" s="33">
        <f t="shared" si="372"/>
        <v>44104</v>
      </c>
      <c r="BE594" s="30">
        <f t="shared" si="364"/>
        <v>1050</v>
      </c>
      <c r="BF594" s="30">
        <f t="shared" si="365"/>
        <v>150</v>
      </c>
      <c r="BG594" s="30">
        <f t="shared" si="366"/>
        <v>186</v>
      </c>
      <c r="BH594" s="30">
        <f t="shared" si="367"/>
        <v>175</v>
      </c>
      <c r="BI594" s="30">
        <f t="shared" si="368"/>
        <v>356</v>
      </c>
      <c r="BJ594" s="30">
        <f t="shared" si="369"/>
        <v>356</v>
      </c>
      <c r="BK594" s="30">
        <v>2200000</v>
      </c>
      <c r="BL594" s="30">
        <v>1400000</v>
      </c>
      <c r="BM594" s="30" t="str">
        <f t="shared" si="370"/>
        <v>No</v>
      </c>
      <c r="BN594" s="30" t="str">
        <f t="shared" si="371"/>
        <v>No</v>
      </c>
      <c r="BO594" s="30">
        <v>2020</v>
      </c>
      <c r="BP594" s="30">
        <v>591</v>
      </c>
      <c r="BQ594" s="30" t="str">
        <f>VLOOKUP(AQ594,Table3[#All],2,FALSE)</f>
        <v>SHELTER</v>
      </c>
    </row>
    <row r="595" spans="1:69" ht="28.5" customHeight="1" x14ac:dyDescent="0.25">
      <c r="A595" s="71" t="s">
        <v>168</v>
      </c>
      <c r="B595" s="71" t="s">
        <v>1043</v>
      </c>
      <c r="C595" s="71" t="s">
        <v>1043</v>
      </c>
      <c r="D595" s="71" t="s">
        <v>183</v>
      </c>
      <c r="E595" s="71" t="s">
        <v>1049</v>
      </c>
      <c r="F595" s="71" t="s">
        <v>979</v>
      </c>
      <c r="G595" s="71" t="s">
        <v>174</v>
      </c>
      <c r="H595" s="71" t="s">
        <v>979</v>
      </c>
      <c r="I595" s="71" t="s">
        <v>979</v>
      </c>
      <c r="J595" s="71"/>
      <c r="K595" s="71" t="s">
        <v>979</v>
      </c>
      <c r="L595" s="71" t="s">
        <v>979</v>
      </c>
      <c r="M595" s="71" t="s">
        <v>51</v>
      </c>
      <c r="N595" s="71" t="s">
        <v>129</v>
      </c>
      <c r="O595" s="71" t="s">
        <v>15</v>
      </c>
      <c r="P595" s="71"/>
      <c r="Q595" s="71" t="s">
        <v>114</v>
      </c>
      <c r="R595" s="71" t="s">
        <v>908</v>
      </c>
      <c r="S595" s="71" t="s">
        <v>979</v>
      </c>
      <c r="T595" s="32">
        <v>44151</v>
      </c>
      <c r="U595" s="21">
        <v>44212</v>
      </c>
      <c r="V595" s="71">
        <v>2.0413899999999998</v>
      </c>
      <c r="W595" s="71">
        <v>45.333720999999997</v>
      </c>
      <c r="X595" s="71" t="s">
        <v>187</v>
      </c>
      <c r="Y595" s="1">
        <v>1540</v>
      </c>
      <c r="Z595" s="71">
        <v>1540</v>
      </c>
      <c r="AA595" s="71">
        <v>220</v>
      </c>
      <c r="AB595" s="71">
        <v>256</v>
      </c>
      <c r="AC595" s="71">
        <v>273</v>
      </c>
      <c r="AD595" s="71">
        <v>489</v>
      </c>
      <c r="AE595" s="71">
        <v>522</v>
      </c>
      <c r="AF595" s="71" t="s">
        <v>191</v>
      </c>
      <c r="AG595" s="26" t="s">
        <v>1058</v>
      </c>
      <c r="AH595" s="26" t="s">
        <v>201</v>
      </c>
      <c r="AI595" s="26" t="s">
        <v>201</v>
      </c>
      <c r="AJ595" s="16" t="s">
        <v>979</v>
      </c>
      <c r="AK595" s="16" t="s">
        <v>979</v>
      </c>
      <c r="AL595" s="16" t="s">
        <v>1052</v>
      </c>
      <c r="AM595" s="16" t="s">
        <v>979</v>
      </c>
      <c r="AN595" s="71" t="s">
        <v>1048</v>
      </c>
      <c r="AO595" s="26" t="str">
        <f t="shared" si="353"/>
        <v>VAD</v>
      </c>
      <c r="AP595" s="26" t="str">
        <f t="shared" si="354"/>
        <v>VAD</v>
      </c>
      <c r="AQ595" s="26" t="str">
        <f t="shared" si="355"/>
        <v>EMERGENCY SHELTER</v>
      </c>
      <c r="AR595" s="26" t="str">
        <f t="shared" si="356"/>
        <v>N/A</v>
      </c>
      <c r="AS595" s="55" t="str">
        <f>_xlfn.IFNA(VLOOKUP(TRIM(AF595),Lookups!$R$1:$S$14,2,0),"N/A")</f>
        <v>Flood</v>
      </c>
      <c r="AT595" s="29" t="str">
        <f t="shared" si="357"/>
        <v>Planned</v>
      </c>
      <c r="AU595" s="70" t="str">
        <f>IF(TRIM(X595)="", "N/A",VLOOKUP(TRIM(X595),Lookups!$V$1:$W$8,2,0))</f>
        <v>PIDP</v>
      </c>
      <c r="AV595" s="26" t="str">
        <f t="shared" si="358"/>
        <v>Rural</v>
      </c>
      <c r="AW595" s="26" t="str">
        <f t="shared" si="359"/>
        <v>In-Kind</v>
      </c>
      <c r="AX595" s="55" t="str">
        <f>IF(TRIM(M595)="","N/A",VLOOKUP(TRIM(M595),Table2[#All],2,0))</f>
        <v>Banadir</v>
      </c>
      <c r="AY595" s="55" t="str">
        <f>IF(TRIM(N595)="","N/A",VLOOKUP(TRIM(N595),Table4[#All],2,0))</f>
        <v>Banadir</v>
      </c>
      <c r="AZ595" s="55" t="str">
        <f t="shared" si="360"/>
        <v>N/A</v>
      </c>
      <c r="BA595" s="32">
        <f t="shared" si="361"/>
        <v>44165</v>
      </c>
      <c r="BB595" s="32">
        <f t="shared" si="362"/>
        <v>44227</v>
      </c>
      <c r="BC595" s="31">
        <f t="shared" si="363"/>
        <v>2021</v>
      </c>
      <c r="BD595" s="33">
        <f t="shared" si="372"/>
        <v>44104</v>
      </c>
      <c r="BE595" s="30">
        <f t="shared" si="364"/>
        <v>1540</v>
      </c>
      <c r="BF595" s="30">
        <f t="shared" si="365"/>
        <v>220</v>
      </c>
      <c r="BG595" s="30">
        <f t="shared" si="366"/>
        <v>273</v>
      </c>
      <c r="BH595" s="30">
        <f t="shared" si="367"/>
        <v>256</v>
      </c>
      <c r="BI595" s="30">
        <f t="shared" si="368"/>
        <v>522</v>
      </c>
      <c r="BJ595" s="30">
        <f t="shared" si="369"/>
        <v>522</v>
      </c>
      <c r="BK595" s="30">
        <v>2200000</v>
      </c>
      <c r="BL595" s="30">
        <v>1400000</v>
      </c>
      <c r="BM595" s="30" t="str">
        <f t="shared" si="370"/>
        <v>No</v>
      </c>
      <c r="BN595" s="30" t="str">
        <f t="shared" si="371"/>
        <v>No</v>
      </c>
      <c r="BO595" s="30">
        <v>2020</v>
      </c>
      <c r="BP595" s="30">
        <v>592</v>
      </c>
      <c r="BQ595" s="30" t="str">
        <f>VLOOKUP(AQ595,Table3[#All],2,FALSE)</f>
        <v>SHELTER</v>
      </c>
    </row>
    <row r="596" spans="1:69" ht="28.5" customHeight="1" x14ac:dyDescent="0.25">
      <c r="A596" s="71" t="s">
        <v>168</v>
      </c>
      <c r="B596" s="71" t="s">
        <v>1059</v>
      </c>
      <c r="C596" s="71" t="s">
        <v>1059</v>
      </c>
      <c r="D596" s="71" t="s">
        <v>183</v>
      </c>
      <c r="E596" s="71" t="s">
        <v>1060</v>
      </c>
      <c r="F596" s="71" t="s">
        <v>219</v>
      </c>
      <c r="G596" s="71" t="s">
        <v>174</v>
      </c>
      <c r="H596" s="71" t="s">
        <v>979</v>
      </c>
      <c r="I596" s="71" t="s">
        <v>979</v>
      </c>
      <c r="J596" s="71"/>
      <c r="K596" s="71" t="s">
        <v>979</v>
      </c>
      <c r="L596" s="71" t="s">
        <v>979</v>
      </c>
      <c r="M596" s="71" t="s">
        <v>56</v>
      </c>
      <c r="N596" s="71" t="s">
        <v>126</v>
      </c>
      <c r="O596" s="71" t="s">
        <v>28</v>
      </c>
      <c r="P596" s="71"/>
      <c r="Q596" s="71" t="s">
        <v>176</v>
      </c>
      <c r="R596" s="71" t="s">
        <v>908</v>
      </c>
      <c r="S596" s="71" t="s">
        <v>869</v>
      </c>
      <c r="T596" s="32">
        <v>44105</v>
      </c>
      <c r="U596" s="21">
        <v>44165</v>
      </c>
      <c r="V596" s="71">
        <v>4.1619440000000001</v>
      </c>
      <c r="W596" s="71">
        <v>42.094166000000001</v>
      </c>
      <c r="X596" s="71" t="s">
        <v>186</v>
      </c>
      <c r="Y596" s="1">
        <v>4158</v>
      </c>
      <c r="Z596" s="71">
        <v>4158</v>
      </c>
      <c r="AA596" s="71">
        <v>693</v>
      </c>
      <c r="AB596" s="71">
        <v>735</v>
      </c>
      <c r="AC596" s="71">
        <v>832</v>
      </c>
      <c r="AD596" s="71">
        <v>1216</v>
      </c>
      <c r="AE596" s="71">
        <v>1376</v>
      </c>
      <c r="AF596" s="71" t="s">
        <v>191</v>
      </c>
      <c r="AG596" s="26" t="s">
        <v>1061</v>
      </c>
      <c r="AH596" s="26" t="s">
        <v>201</v>
      </c>
      <c r="AI596" s="26" t="s">
        <v>202</v>
      </c>
      <c r="AJ596" s="16" t="s">
        <v>1062</v>
      </c>
      <c r="AK596" s="16" t="s">
        <v>1063</v>
      </c>
      <c r="AL596" s="16" t="s">
        <v>979</v>
      </c>
      <c r="AM596" s="16" t="s">
        <v>979</v>
      </c>
      <c r="AN596" s="71" t="s">
        <v>1064</v>
      </c>
      <c r="AO596" s="26" t="str">
        <f t="shared" si="353"/>
        <v>HAPEN</v>
      </c>
      <c r="AP596" s="26" t="str">
        <f t="shared" si="354"/>
        <v>HAPEN</v>
      </c>
      <c r="AQ596" s="26" t="str">
        <f t="shared" si="355"/>
        <v>EMERGENCY SHELTER</v>
      </c>
      <c r="AR596" s="26" t="str">
        <f t="shared" si="356"/>
        <v>SHF</v>
      </c>
      <c r="AS596" s="55" t="str">
        <f>_xlfn.IFNA(VLOOKUP(TRIM(AF596),Lookups!$R$1:$S$14,2,0),"N/A")</f>
        <v>Flood</v>
      </c>
      <c r="AT596" s="29" t="str">
        <f t="shared" si="357"/>
        <v>Planned</v>
      </c>
      <c r="AU596" s="70" t="str">
        <f>IF(TRIM(X596)="", "N/A",VLOOKUP(TRIM(X596),Lookups!$V$1:$W$8,2,0))</f>
        <v>NIDP</v>
      </c>
      <c r="AV596" s="26" t="str">
        <f t="shared" si="358"/>
        <v>Urban</v>
      </c>
      <c r="AW596" s="26" t="str">
        <f t="shared" si="359"/>
        <v>In-Kind</v>
      </c>
      <c r="AX596" s="55" t="str">
        <f>IF(TRIM(M596)="","N/A",VLOOKUP(TRIM(M596),Table2[#All],2,0))</f>
        <v>Gedo</v>
      </c>
      <c r="AY596" s="55" t="str">
        <f>IF(TRIM(N596)="","N/A",VLOOKUP(TRIM(N596),Table4[#All],2,0))</f>
        <v>Doolow</v>
      </c>
      <c r="AZ596" s="55" t="str">
        <f t="shared" si="360"/>
        <v>N/A</v>
      </c>
      <c r="BA596" s="32">
        <f t="shared" si="361"/>
        <v>44135</v>
      </c>
      <c r="BB596" s="32">
        <f t="shared" si="362"/>
        <v>44165</v>
      </c>
      <c r="BC596" s="31">
        <f t="shared" si="363"/>
        <v>2020</v>
      </c>
      <c r="BD596" s="33">
        <f t="shared" si="372"/>
        <v>44104</v>
      </c>
      <c r="BE596" s="30">
        <f t="shared" si="364"/>
        <v>4158</v>
      </c>
      <c r="BF596" s="30">
        <f t="shared" si="365"/>
        <v>693</v>
      </c>
      <c r="BG596" s="30">
        <f t="shared" si="366"/>
        <v>832</v>
      </c>
      <c r="BH596" s="30">
        <f t="shared" si="367"/>
        <v>735</v>
      </c>
      <c r="BI596" s="30">
        <f t="shared" si="368"/>
        <v>1376</v>
      </c>
      <c r="BJ596" s="30">
        <f t="shared" si="369"/>
        <v>1376</v>
      </c>
      <c r="BK596" s="30">
        <v>2200000</v>
      </c>
      <c r="BL596" s="30">
        <v>1400000</v>
      </c>
      <c r="BM596" s="30" t="str">
        <f t="shared" si="370"/>
        <v>No</v>
      </c>
      <c r="BN596" s="30" t="str">
        <f t="shared" si="371"/>
        <v>Yes</v>
      </c>
      <c r="BO596" s="30">
        <v>2020</v>
      </c>
      <c r="BP596" s="30">
        <v>593</v>
      </c>
      <c r="BQ596" s="30" t="str">
        <f>VLOOKUP(AQ596,Table3[#All],2,FALSE)</f>
        <v>SHELTER</v>
      </c>
    </row>
    <row r="597" spans="1:69" ht="28.5" customHeight="1" x14ac:dyDescent="0.25">
      <c r="A597" s="71" t="s">
        <v>168</v>
      </c>
      <c r="B597" s="71" t="s">
        <v>1059</v>
      </c>
      <c r="C597" s="71" t="s">
        <v>1059</v>
      </c>
      <c r="D597" s="71" t="s">
        <v>183</v>
      </c>
      <c r="E597" s="71" t="s">
        <v>1060</v>
      </c>
      <c r="F597" s="71" t="s">
        <v>219</v>
      </c>
      <c r="G597" s="71" t="s">
        <v>174</v>
      </c>
      <c r="H597" s="71" t="s">
        <v>979</v>
      </c>
      <c r="I597" s="71" t="s">
        <v>979</v>
      </c>
      <c r="J597" s="71"/>
      <c r="K597" s="71" t="s">
        <v>979</v>
      </c>
      <c r="L597" s="71" t="s">
        <v>979</v>
      </c>
      <c r="M597" s="71" t="s">
        <v>56</v>
      </c>
      <c r="N597" s="71" t="s">
        <v>126</v>
      </c>
      <c r="O597" s="71" t="s">
        <v>28</v>
      </c>
      <c r="P597" s="71"/>
      <c r="Q597" s="71" t="s">
        <v>176</v>
      </c>
      <c r="R597" s="71" t="s">
        <v>908</v>
      </c>
      <c r="S597" s="71" t="s">
        <v>208</v>
      </c>
      <c r="T597" s="32">
        <v>44105</v>
      </c>
      <c r="U597" s="21">
        <v>44165</v>
      </c>
      <c r="V597" s="71">
        <v>4.1441660000000002</v>
      </c>
      <c r="W597" s="71">
        <v>42.063333</v>
      </c>
      <c r="X597" s="71" t="s">
        <v>186</v>
      </c>
      <c r="Y597" s="1">
        <v>3402</v>
      </c>
      <c r="Z597" s="71">
        <v>3402</v>
      </c>
      <c r="AA597" s="71">
        <v>567</v>
      </c>
      <c r="AB597" s="71">
        <v>601</v>
      </c>
      <c r="AC597" s="71">
        <v>680</v>
      </c>
      <c r="AD597" s="71">
        <v>995</v>
      </c>
      <c r="AE597" s="71">
        <v>1126</v>
      </c>
      <c r="AF597" s="71" t="s">
        <v>191</v>
      </c>
      <c r="AG597" s="26" t="s">
        <v>1061</v>
      </c>
      <c r="AH597" s="26" t="s">
        <v>201</v>
      </c>
      <c r="AI597" s="26" t="s">
        <v>202</v>
      </c>
      <c r="AJ597" s="16" t="s">
        <v>1062</v>
      </c>
      <c r="AK597" s="16" t="s">
        <v>1063</v>
      </c>
      <c r="AL597" s="16" t="s">
        <v>979</v>
      </c>
      <c r="AM597" s="16" t="s">
        <v>979</v>
      </c>
      <c r="AN597" s="71" t="s">
        <v>1064</v>
      </c>
      <c r="AO597" s="26" t="str">
        <f t="shared" si="353"/>
        <v>HAPEN</v>
      </c>
      <c r="AP597" s="26" t="str">
        <f t="shared" si="354"/>
        <v>HAPEN</v>
      </c>
      <c r="AQ597" s="26" t="str">
        <f t="shared" si="355"/>
        <v>EMERGENCY SHELTER</v>
      </c>
      <c r="AR597" s="26" t="str">
        <f t="shared" si="356"/>
        <v>SHF</v>
      </c>
      <c r="AS597" s="55" t="str">
        <f>_xlfn.IFNA(VLOOKUP(TRIM(AF597),Lookups!$R$1:$S$14,2,0),"N/A")</f>
        <v>Flood</v>
      </c>
      <c r="AT597" s="29" t="str">
        <f t="shared" si="357"/>
        <v>Planned</v>
      </c>
      <c r="AU597" s="70" t="str">
        <f>IF(TRIM(X597)="", "N/A",VLOOKUP(TRIM(X597),Lookups!$V$1:$W$8,2,0))</f>
        <v>NIDP</v>
      </c>
      <c r="AV597" s="26" t="str">
        <f t="shared" si="358"/>
        <v>Urban</v>
      </c>
      <c r="AW597" s="26" t="str">
        <f t="shared" si="359"/>
        <v>In-Kind</v>
      </c>
      <c r="AX597" s="55" t="str">
        <f>IF(TRIM(M597)="","N/A",VLOOKUP(TRIM(M597),Table2[#All],2,0))</f>
        <v>Gedo</v>
      </c>
      <c r="AY597" s="55" t="str">
        <f>IF(TRIM(N597)="","N/A",VLOOKUP(TRIM(N597),Table4[#All],2,0))</f>
        <v>Doolow</v>
      </c>
      <c r="AZ597" s="55" t="str">
        <f t="shared" si="360"/>
        <v>N/A</v>
      </c>
      <c r="BA597" s="32">
        <f t="shared" si="361"/>
        <v>44135</v>
      </c>
      <c r="BB597" s="32">
        <f t="shared" si="362"/>
        <v>44165</v>
      </c>
      <c r="BC597" s="31">
        <f t="shared" si="363"/>
        <v>2020</v>
      </c>
      <c r="BD597" s="33">
        <f t="shared" si="372"/>
        <v>44104</v>
      </c>
      <c r="BE597" s="30">
        <f t="shared" si="364"/>
        <v>3402</v>
      </c>
      <c r="BF597" s="30">
        <f t="shared" si="365"/>
        <v>567</v>
      </c>
      <c r="BG597" s="30">
        <f t="shared" si="366"/>
        <v>680</v>
      </c>
      <c r="BH597" s="30">
        <f t="shared" si="367"/>
        <v>601</v>
      </c>
      <c r="BI597" s="30">
        <f t="shared" si="368"/>
        <v>1126</v>
      </c>
      <c r="BJ597" s="30">
        <f t="shared" si="369"/>
        <v>1126</v>
      </c>
      <c r="BK597" s="30">
        <v>2200000</v>
      </c>
      <c r="BL597" s="30">
        <v>1400000</v>
      </c>
      <c r="BM597" s="30" t="str">
        <f t="shared" si="370"/>
        <v>No</v>
      </c>
      <c r="BN597" s="30" t="str">
        <f t="shared" si="371"/>
        <v>Yes</v>
      </c>
      <c r="BO597" s="30">
        <v>2020</v>
      </c>
      <c r="BP597" s="30">
        <v>594</v>
      </c>
      <c r="BQ597" s="30" t="str">
        <f>VLOOKUP(AQ597,Table3[#All],2,FALSE)</f>
        <v>SHELTER</v>
      </c>
    </row>
    <row r="598" spans="1:69" ht="28.5" customHeight="1" x14ac:dyDescent="0.25">
      <c r="A598" s="71" t="s">
        <v>168</v>
      </c>
      <c r="B598" s="71" t="s">
        <v>1059</v>
      </c>
      <c r="C598" s="71" t="s">
        <v>1059</v>
      </c>
      <c r="D598" s="71" t="s">
        <v>183</v>
      </c>
      <c r="E598" s="71" t="s">
        <v>1060</v>
      </c>
      <c r="F598" s="71" t="s">
        <v>219</v>
      </c>
      <c r="G598" s="71" t="s">
        <v>174</v>
      </c>
      <c r="H598" s="71" t="s">
        <v>979</v>
      </c>
      <c r="I598" s="71" t="s">
        <v>979</v>
      </c>
      <c r="J598" s="71"/>
      <c r="K598" s="71" t="s">
        <v>979</v>
      </c>
      <c r="L598" s="71" t="s">
        <v>979</v>
      </c>
      <c r="M598" s="71" t="s">
        <v>56</v>
      </c>
      <c r="N598" s="71" t="s">
        <v>103</v>
      </c>
      <c r="O598" s="71" t="s">
        <v>1065</v>
      </c>
      <c r="P598" s="71"/>
      <c r="Q598" s="71" t="s">
        <v>176</v>
      </c>
      <c r="R598" s="71" t="s">
        <v>908</v>
      </c>
      <c r="S598" s="71" t="s">
        <v>869</v>
      </c>
      <c r="T598" s="32">
        <v>44105</v>
      </c>
      <c r="U598" s="21">
        <v>44165</v>
      </c>
      <c r="V598" s="71">
        <v>3.3374000000000001</v>
      </c>
      <c r="W598" s="71">
        <v>42.2119</v>
      </c>
      <c r="X598" s="71" t="s">
        <v>186</v>
      </c>
      <c r="Y598" s="1">
        <v>1740</v>
      </c>
      <c r="Z598" s="71">
        <v>1740</v>
      </c>
      <c r="AA598" s="71">
        <v>290</v>
      </c>
      <c r="AB598" s="71">
        <v>307</v>
      </c>
      <c r="AC598" s="71">
        <v>349</v>
      </c>
      <c r="AD598" s="71">
        <v>508</v>
      </c>
      <c r="AE598" s="71">
        <v>576</v>
      </c>
      <c r="AF598" s="71" t="s">
        <v>196</v>
      </c>
      <c r="AG598" s="26" t="s">
        <v>1066</v>
      </c>
      <c r="AH598" s="26" t="s">
        <v>201</v>
      </c>
      <c r="AI598" s="26" t="s">
        <v>202</v>
      </c>
      <c r="AJ598" s="16" t="s">
        <v>1062</v>
      </c>
      <c r="AK598" s="16" t="s">
        <v>1063</v>
      </c>
      <c r="AL598" s="16" t="s">
        <v>979</v>
      </c>
      <c r="AM598" s="16" t="s">
        <v>979</v>
      </c>
      <c r="AN598" s="71" t="s">
        <v>1064</v>
      </c>
      <c r="AO598" s="26" t="str">
        <f t="shared" si="353"/>
        <v>HAPEN</v>
      </c>
      <c r="AP598" s="26" t="str">
        <f t="shared" si="354"/>
        <v>HAPEN</v>
      </c>
      <c r="AQ598" s="26" t="str">
        <f t="shared" si="355"/>
        <v>EMERGENCY SHELTER</v>
      </c>
      <c r="AR598" s="26" t="str">
        <f t="shared" si="356"/>
        <v>SHF</v>
      </c>
      <c r="AS598" s="55" t="str">
        <f>_xlfn.IFNA(VLOOKUP(TRIM(AF598),Lookups!$R$1:$S$14,2,0),"N/A")</f>
        <v>Conflict/Insecurity</v>
      </c>
      <c r="AT598" s="29" t="str">
        <f t="shared" si="357"/>
        <v>Planned</v>
      </c>
      <c r="AU598" s="70" t="str">
        <f>IF(TRIM(X598)="", "N/A",VLOOKUP(TRIM(X598),Lookups!$V$1:$W$8,2,0))</f>
        <v>NIDP</v>
      </c>
      <c r="AV598" s="26" t="str">
        <f t="shared" si="358"/>
        <v>Urban</v>
      </c>
      <c r="AW598" s="26" t="str">
        <f t="shared" si="359"/>
        <v>In-Kind</v>
      </c>
      <c r="AX598" s="55" t="str">
        <f>IF(TRIM(M598)="","N/A",VLOOKUP(TRIM(M598),Table2[#All],2,0))</f>
        <v>Gedo</v>
      </c>
      <c r="AY598" s="55" t="str">
        <f>IF(TRIM(N598)="","N/A",VLOOKUP(TRIM(N598),Table4[#All],2,0))</f>
        <v>Garbahaarey</v>
      </c>
      <c r="AZ598" s="55" t="str">
        <f t="shared" si="360"/>
        <v>N/A</v>
      </c>
      <c r="BA598" s="32">
        <f t="shared" si="361"/>
        <v>44135</v>
      </c>
      <c r="BB598" s="32">
        <f t="shared" si="362"/>
        <v>44165</v>
      </c>
      <c r="BC598" s="31">
        <f t="shared" si="363"/>
        <v>2020</v>
      </c>
      <c r="BD598" s="33">
        <f t="shared" si="372"/>
        <v>44104</v>
      </c>
      <c r="BE598" s="30">
        <f t="shared" si="364"/>
        <v>1740</v>
      </c>
      <c r="BF598" s="30">
        <f t="shared" si="365"/>
        <v>290</v>
      </c>
      <c r="BG598" s="30">
        <f t="shared" si="366"/>
        <v>349</v>
      </c>
      <c r="BH598" s="30">
        <f t="shared" si="367"/>
        <v>307</v>
      </c>
      <c r="BI598" s="30">
        <f t="shared" si="368"/>
        <v>576</v>
      </c>
      <c r="BJ598" s="30">
        <f t="shared" si="369"/>
        <v>576</v>
      </c>
      <c r="BK598" s="30">
        <v>2200000</v>
      </c>
      <c r="BL598" s="30">
        <v>1400000</v>
      </c>
      <c r="BM598" s="30" t="str">
        <f t="shared" si="370"/>
        <v>No</v>
      </c>
      <c r="BN598" s="30" t="str">
        <f t="shared" si="371"/>
        <v>Yes</v>
      </c>
      <c r="BO598" s="30">
        <v>2020</v>
      </c>
      <c r="BP598" s="30">
        <v>595</v>
      </c>
      <c r="BQ598" s="30" t="str">
        <f>VLOOKUP(AQ598,Table3[#All],2,FALSE)</f>
        <v>SHELTER</v>
      </c>
    </row>
    <row r="599" spans="1:69" ht="28.5" customHeight="1" x14ac:dyDescent="0.25">
      <c r="A599" s="71" t="s">
        <v>168</v>
      </c>
      <c r="B599" s="71" t="s">
        <v>1059</v>
      </c>
      <c r="C599" s="71" t="s">
        <v>1059</v>
      </c>
      <c r="D599" s="71" t="s">
        <v>183</v>
      </c>
      <c r="E599" s="71" t="s">
        <v>1060</v>
      </c>
      <c r="F599" s="71" t="s">
        <v>219</v>
      </c>
      <c r="G599" s="71" t="s">
        <v>174</v>
      </c>
      <c r="H599" s="71" t="s">
        <v>979</v>
      </c>
      <c r="I599" s="71" t="s">
        <v>979</v>
      </c>
      <c r="J599" s="71"/>
      <c r="K599" s="71" t="s">
        <v>979</v>
      </c>
      <c r="L599" s="71" t="s">
        <v>979</v>
      </c>
      <c r="M599" s="71" t="s">
        <v>56</v>
      </c>
      <c r="N599" s="71" t="s">
        <v>103</v>
      </c>
      <c r="O599" s="71" t="s">
        <v>1065</v>
      </c>
      <c r="P599" s="71"/>
      <c r="Q599" s="71" t="s">
        <v>176</v>
      </c>
      <c r="R599" s="71" t="s">
        <v>908</v>
      </c>
      <c r="S599" s="71" t="s">
        <v>869</v>
      </c>
      <c r="T599" s="32">
        <v>44105</v>
      </c>
      <c r="U599" s="21">
        <v>44165</v>
      </c>
      <c r="V599" s="71">
        <v>3.3278099999999999</v>
      </c>
      <c r="W599" s="71">
        <v>42.2211</v>
      </c>
      <c r="X599" s="71" t="s">
        <v>186</v>
      </c>
      <c r="Y599" s="1">
        <v>2250</v>
      </c>
      <c r="Z599" s="71">
        <v>2250</v>
      </c>
      <c r="AA599" s="71">
        <v>375</v>
      </c>
      <c r="AB599" s="71">
        <v>397</v>
      </c>
      <c r="AC599" s="71">
        <v>451</v>
      </c>
      <c r="AD599" s="71">
        <v>657</v>
      </c>
      <c r="AE599" s="71">
        <v>745</v>
      </c>
      <c r="AF599" s="71" t="s">
        <v>196</v>
      </c>
      <c r="AG599" s="26" t="s">
        <v>1066</v>
      </c>
      <c r="AH599" s="26" t="s">
        <v>201</v>
      </c>
      <c r="AI599" s="26" t="s">
        <v>202</v>
      </c>
      <c r="AJ599" s="16" t="s">
        <v>1062</v>
      </c>
      <c r="AK599" s="16" t="s">
        <v>1063</v>
      </c>
      <c r="AL599" s="16" t="s">
        <v>979</v>
      </c>
      <c r="AM599" s="16" t="s">
        <v>979</v>
      </c>
      <c r="AN599" s="71" t="s">
        <v>1064</v>
      </c>
      <c r="AO599" s="26" t="str">
        <f t="shared" si="353"/>
        <v>HAPEN</v>
      </c>
      <c r="AP599" s="26" t="str">
        <f t="shared" si="354"/>
        <v>HAPEN</v>
      </c>
      <c r="AQ599" s="26" t="str">
        <f t="shared" si="355"/>
        <v>EMERGENCY SHELTER</v>
      </c>
      <c r="AR599" s="26" t="str">
        <f t="shared" si="356"/>
        <v>SHF</v>
      </c>
      <c r="AS599" s="55" t="str">
        <f>_xlfn.IFNA(VLOOKUP(TRIM(AF599),Lookups!$R$1:$S$14,2,0),"N/A")</f>
        <v>Conflict/Insecurity</v>
      </c>
      <c r="AT599" s="29" t="str">
        <f t="shared" si="357"/>
        <v>Planned</v>
      </c>
      <c r="AU599" s="70" t="str">
        <f>IF(TRIM(X599)="", "N/A",VLOOKUP(TRIM(X599),Lookups!$V$1:$W$8,2,0))</f>
        <v>NIDP</v>
      </c>
      <c r="AV599" s="26" t="str">
        <f t="shared" si="358"/>
        <v>Urban</v>
      </c>
      <c r="AW599" s="26" t="str">
        <f t="shared" si="359"/>
        <v>In-Kind</v>
      </c>
      <c r="AX599" s="55" t="str">
        <f>IF(TRIM(M599)="","N/A",VLOOKUP(TRIM(M599),Table2[#All],2,0))</f>
        <v>Gedo</v>
      </c>
      <c r="AY599" s="55" t="str">
        <f>IF(TRIM(N599)="","N/A",VLOOKUP(TRIM(N599),Table4[#All],2,0))</f>
        <v>Garbahaarey</v>
      </c>
      <c r="AZ599" s="55" t="str">
        <f t="shared" si="360"/>
        <v>N/A</v>
      </c>
      <c r="BA599" s="32">
        <f t="shared" si="361"/>
        <v>44135</v>
      </c>
      <c r="BB599" s="32">
        <f t="shared" si="362"/>
        <v>44165</v>
      </c>
      <c r="BC599" s="31">
        <f t="shared" si="363"/>
        <v>2020</v>
      </c>
      <c r="BD599" s="33">
        <f t="shared" si="372"/>
        <v>44104</v>
      </c>
      <c r="BE599" s="30">
        <f t="shared" si="364"/>
        <v>2250</v>
      </c>
      <c r="BF599" s="30">
        <f t="shared" si="365"/>
        <v>375</v>
      </c>
      <c r="BG599" s="30">
        <f t="shared" si="366"/>
        <v>451</v>
      </c>
      <c r="BH599" s="30">
        <f t="shared" si="367"/>
        <v>397</v>
      </c>
      <c r="BI599" s="30">
        <f t="shared" si="368"/>
        <v>745</v>
      </c>
      <c r="BJ599" s="30">
        <f t="shared" si="369"/>
        <v>745</v>
      </c>
      <c r="BK599" s="30">
        <v>2200000</v>
      </c>
      <c r="BL599" s="30">
        <v>1400000</v>
      </c>
      <c r="BM599" s="30" t="str">
        <f t="shared" si="370"/>
        <v>No</v>
      </c>
      <c r="BN599" s="30" t="str">
        <f t="shared" si="371"/>
        <v>Yes</v>
      </c>
      <c r="BO599" s="30">
        <v>2020</v>
      </c>
      <c r="BP599" s="30">
        <v>596</v>
      </c>
      <c r="BQ599" s="30" t="str">
        <f>VLOOKUP(AQ599,Table3[#All],2,FALSE)</f>
        <v>SHELTER</v>
      </c>
    </row>
    <row r="600" spans="1:69" ht="28.5" customHeight="1" x14ac:dyDescent="0.25">
      <c r="A600" s="71" t="s">
        <v>168</v>
      </c>
      <c r="B600" s="71" t="s">
        <v>1059</v>
      </c>
      <c r="C600" s="71" t="s">
        <v>1059</v>
      </c>
      <c r="D600" s="71" t="s">
        <v>183</v>
      </c>
      <c r="E600" s="71" t="s">
        <v>1060</v>
      </c>
      <c r="F600" s="71" t="s">
        <v>219</v>
      </c>
      <c r="G600" s="71" t="s">
        <v>174</v>
      </c>
      <c r="H600" s="71" t="s">
        <v>979</v>
      </c>
      <c r="I600" s="71" t="s">
        <v>979</v>
      </c>
      <c r="J600" s="71"/>
      <c r="K600" s="71" t="s">
        <v>979</v>
      </c>
      <c r="L600" s="71" t="s">
        <v>979</v>
      </c>
      <c r="M600" s="71" t="s">
        <v>56</v>
      </c>
      <c r="N600" s="71" t="s">
        <v>103</v>
      </c>
      <c r="O600" s="71" t="s">
        <v>1065</v>
      </c>
      <c r="P600" s="71"/>
      <c r="Q600" s="71" t="s">
        <v>176</v>
      </c>
      <c r="R600" s="71" t="s">
        <v>908</v>
      </c>
      <c r="S600" s="71" t="s">
        <v>869</v>
      </c>
      <c r="T600" s="32">
        <v>44105</v>
      </c>
      <c r="U600" s="21">
        <v>44165</v>
      </c>
      <c r="V600" s="71">
        <v>3.3275999999999999</v>
      </c>
      <c r="W600" s="71">
        <v>42.202800000000003</v>
      </c>
      <c r="X600" s="71" t="s">
        <v>186</v>
      </c>
      <c r="Y600" s="1">
        <v>2460</v>
      </c>
      <c r="Z600" s="71">
        <v>2460</v>
      </c>
      <c r="AA600" s="71">
        <v>410</v>
      </c>
      <c r="AB600" s="71">
        <v>434</v>
      </c>
      <c r="AC600" s="71">
        <v>493</v>
      </c>
      <c r="AD600" s="71">
        <v>718</v>
      </c>
      <c r="AE600" s="71">
        <v>815</v>
      </c>
      <c r="AF600" s="71" t="s">
        <v>196</v>
      </c>
      <c r="AG600" s="26" t="s">
        <v>1066</v>
      </c>
      <c r="AH600" s="26" t="s">
        <v>201</v>
      </c>
      <c r="AI600" s="26" t="s">
        <v>202</v>
      </c>
      <c r="AJ600" s="16" t="s">
        <v>1062</v>
      </c>
      <c r="AK600" s="16" t="s">
        <v>1063</v>
      </c>
      <c r="AL600" s="16" t="s">
        <v>979</v>
      </c>
      <c r="AM600" s="16" t="s">
        <v>979</v>
      </c>
      <c r="AN600" s="71" t="s">
        <v>1064</v>
      </c>
      <c r="AO600" s="26" t="str">
        <f t="shared" si="353"/>
        <v>HAPEN</v>
      </c>
      <c r="AP600" s="26" t="str">
        <f t="shared" si="354"/>
        <v>HAPEN</v>
      </c>
      <c r="AQ600" s="26" t="str">
        <f t="shared" si="355"/>
        <v>EMERGENCY SHELTER</v>
      </c>
      <c r="AR600" s="26" t="str">
        <f t="shared" si="356"/>
        <v>SHF</v>
      </c>
      <c r="AS600" s="55" t="str">
        <f>_xlfn.IFNA(VLOOKUP(TRIM(AF600),Lookups!$R$1:$S$14,2,0),"N/A")</f>
        <v>Conflict/Insecurity</v>
      </c>
      <c r="AT600" s="29" t="str">
        <f t="shared" si="357"/>
        <v>Planned</v>
      </c>
      <c r="AU600" s="70" t="str">
        <f>IF(TRIM(X600)="", "N/A",VLOOKUP(TRIM(X600),Lookups!$V$1:$W$8,2,0))</f>
        <v>NIDP</v>
      </c>
      <c r="AV600" s="26" t="str">
        <f t="shared" si="358"/>
        <v>Urban</v>
      </c>
      <c r="AW600" s="26" t="str">
        <f t="shared" si="359"/>
        <v>In-Kind</v>
      </c>
      <c r="AX600" s="55" t="str">
        <f>IF(TRIM(M600)="","N/A",VLOOKUP(TRIM(M600),Table2[#All],2,0))</f>
        <v>Gedo</v>
      </c>
      <c r="AY600" s="55" t="str">
        <f>IF(TRIM(N600)="","N/A",VLOOKUP(TRIM(N600),Table4[#All],2,0))</f>
        <v>Garbahaarey</v>
      </c>
      <c r="AZ600" s="55" t="str">
        <f t="shared" si="360"/>
        <v>N/A</v>
      </c>
      <c r="BA600" s="32">
        <f t="shared" si="361"/>
        <v>44135</v>
      </c>
      <c r="BB600" s="32">
        <f t="shared" si="362"/>
        <v>44165</v>
      </c>
      <c r="BC600" s="31">
        <f t="shared" si="363"/>
        <v>2020</v>
      </c>
      <c r="BD600" s="33">
        <f t="shared" si="372"/>
        <v>44104</v>
      </c>
      <c r="BE600" s="30">
        <f t="shared" si="364"/>
        <v>2460</v>
      </c>
      <c r="BF600" s="30">
        <f t="shared" si="365"/>
        <v>410</v>
      </c>
      <c r="BG600" s="30">
        <f t="shared" si="366"/>
        <v>493</v>
      </c>
      <c r="BH600" s="30">
        <f t="shared" si="367"/>
        <v>434</v>
      </c>
      <c r="BI600" s="30">
        <f t="shared" si="368"/>
        <v>815</v>
      </c>
      <c r="BJ600" s="30">
        <f t="shared" si="369"/>
        <v>815</v>
      </c>
      <c r="BK600" s="30">
        <v>2200000</v>
      </c>
      <c r="BL600" s="30">
        <v>1400000</v>
      </c>
      <c r="BM600" s="30" t="str">
        <f t="shared" si="370"/>
        <v>No</v>
      </c>
      <c r="BN600" s="30" t="str">
        <f t="shared" si="371"/>
        <v>Yes</v>
      </c>
      <c r="BO600" s="30">
        <v>2020</v>
      </c>
      <c r="BP600" s="30">
        <v>597</v>
      </c>
      <c r="BQ600" s="30" t="str">
        <f>VLOOKUP(AQ600,Table3[#All],2,FALSE)</f>
        <v>SHELTER</v>
      </c>
    </row>
    <row r="601" spans="1:69" ht="28.5" customHeight="1" x14ac:dyDescent="0.25">
      <c r="A601" s="71" t="s">
        <v>168</v>
      </c>
      <c r="B601" s="71" t="s">
        <v>1059</v>
      </c>
      <c r="C601" s="71" t="s">
        <v>1059</v>
      </c>
      <c r="D601" s="71" t="s">
        <v>183</v>
      </c>
      <c r="E601" s="71" t="s">
        <v>1060</v>
      </c>
      <c r="F601" s="71" t="s">
        <v>219</v>
      </c>
      <c r="G601" s="71" t="s">
        <v>174</v>
      </c>
      <c r="H601" s="71" t="s">
        <v>979</v>
      </c>
      <c r="I601" s="71" t="s">
        <v>979</v>
      </c>
      <c r="J601" s="71"/>
      <c r="K601" s="71" t="s">
        <v>979</v>
      </c>
      <c r="L601" s="71" t="s">
        <v>979</v>
      </c>
      <c r="M601" s="71" t="s">
        <v>56</v>
      </c>
      <c r="N601" s="71" t="s">
        <v>103</v>
      </c>
      <c r="O601" s="71" t="s">
        <v>1065</v>
      </c>
      <c r="P601" s="71"/>
      <c r="Q601" s="71" t="s">
        <v>176</v>
      </c>
      <c r="R601" s="71" t="s">
        <v>908</v>
      </c>
      <c r="S601" s="71" t="s">
        <v>869</v>
      </c>
      <c r="T601" s="32">
        <v>44105</v>
      </c>
      <c r="U601" s="21">
        <v>44165</v>
      </c>
      <c r="V601" s="71">
        <v>3.3386999999999998</v>
      </c>
      <c r="W601" s="71">
        <v>42.218000000000004</v>
      </c>
      <c r="X601" s="71" t="s">
        <v>186</v>
      </c>
      <c r="Y601" s="1">
        <v>1620</v>
      </c>
      <c r="Z601" s="71">
        <v>1620</v>
      </c>
      <c r="AA601" s="71">
        <v>270</v>
      </c>
      <c r="AB601" s="71">
        <v>286</v>
      </c>
      <c r="AC601" s="71">
        <v>325</v>
      </c>
      <c r="AD601" s="71">
        <v>473</v>
      </c>
      <c r="AE601" s="71">
        <v>537</v>
      </c>
      <c r="AF601" s="71" t="s">
        <v>196</v>
      </c>
      <c r="AG601" s="26" t="s">
        <v>1066</v>
      </c>
      <c r="AH601" s="26" t="s">
        <v>201</v>
      </c>
      <c r="AI601" s="26" t="s">
        <v>202</v>
      </c>
      <c r="AJ601" s="16" t="s">
        <v>1062</v>
      </c>
      <c r="AK601" s="16" t="s">
        <v>1063</v>
      </c>
      <c r="AL601" s="16" t="s">
        <v>979</v>
      </c>
      <c r="AM601" s="16" t="s">
        <v>979</v>
      </c>
      <c r="AN601" s="71" t="s">
        <v>1064</v>
      </c>
      <c r="AO601" s="26" t="str">
        <f t="shared" si="353"/>
        <v>HAPEN</v>
      </c>
      <c r="AP601" s="26" t="str">
        <f t="shared" si="354"/>
        <v>HAPEN</v>
      </c>
      <c r="AQ601" s="26" t="str">
        <f t="shared" si="355"/>
        <v>EMERGENCY SHELTER</v>
      </c>
      <c r="AR601" s="26" t="str">
        <f t="shared" si="356"/>
        <v>SHF</v>
      </c>
      <c r="AS601" s="55" t="str">
        <f>_xlfn.IFNA(VLOOKUP(TRIM(AF601),Lookups!$R$1:$S$14,2,0),"N/A")</f>
        <v>Conflict/Insecurity</v>
      </c>
      <c r="AT601" s="29" t="str">
        <f t="shared" si="357"/>
        <v>Planned</v>
      </c>
      <c r="AU601" s="70" t="str">
        <f>IF(TRIM(X601)="", "N/A",VLOOKUP(TRIM(X601),Lookups!$V$1:$W$8,2,0))</f>
        <v>NIDP</v>
      </c>
      <c r="AV601" s="26" t="str">
        <f t="shared" si="358"/>
        <v>Urban</v>
      </c>
      <c r="AW601" s="26" t="str">
        <f t="shared" si="359"/>
        <v>In-Kind</v>
      </c>
      <c r="AX601" s="55" t="str">
        <f>IF(TRIM(M601)="","N/A",VLOOKUP(TRIM(M601),Table2[#All],2,0))</f>
        <v>Gedo</v>
      </c>
      <c r="AY601" s="55" t="str">
        <f>IF(TRIM(N601)="","N/A",VLOOKUP(TRIM(N601),Table4[#All],2,0))</f>
        <v>Garbahaarey</v>
      </c>
      <c r="AZ601" s="55" t="str">
        <f t="shared" si="360"/>
        <v>N/A</v>
      </c>
      <c r="BA601" s="32">
        <f t="shared" si="361"/>
        <v>44135</v>
      </c>
      <c r="BB601" s="32">
        <f t="shared" si="362"/>
        <v>44165</v>
      </c>
      <c r="BC601" s="31">
        <f t="shared" si="363"/>
        <v>2020</v>
      </c>
      <c r="BD601" s="33">
        <f t="shared" si="372"/>
        <v>44104</v>
      </c>
      <c r="BE601" s="30">
        <f t="shared" si="364"/>
        <v>1620</v>
      </c>
      <c r="BF601" s="30">
        <f t="shared" si="365"/>
        <v>270</v>
      </c>
      <c r="BG601" s="30">
        <f t="shared" si="366"/>
        <v>325</v>
      </c>
      <c r="BH601" s="30">
        <f t="shared" si="367"/>
        <v>286</v>
      </c>
      <c r="BI601" s="30">
        <f t="shared" si="368"/>
        <v>537</v>
      </c>
      <c r="BJ601" s="30">
        <f t="shared" si="369"/>
        <v>537</v>
      </c>
      <c r="BK601" s="30">
        <v>2200000</v>
      </c>
      <c r="BL601" s="30">
        <v>1400000</v>
      </c>
      <c r="BM601" s="30" t="str">
        <f t="shared" si="370"/>
        <v>No</v>
      </c>
      <c r="BN601" s="30" t="str">
        <f t="shared" si="371"/>
        <v>Yes</v>
      </c>
      <c r="BO601" s="30">
        <v>2020</v>
      </c>
      <c r="BP601" s="30">
        <v>598</v>
      </c>
      <c r="BQ601" s="30" t="str">
        <f>VLOOKUP(AQ601,Table3[#All],2,FALSE)</f>
        <v>SHELTER</v>
      </c>
    </row>
    <row r="602" spans="1:69" ht="28.5" customHeight="1" x14ac:dyDescent="0.25">
      <c r="A602" s="71" t="s">
        <v>168</v>
      </c>
      <c r="B602" s="71" t="s">
        <v>1059</v>
      </c>
      <c r="C602" s="71" t="s">
        <v>1059</v>
      </c>
      <c r="D602" s="71" t="s">
        <v>183</v>
      </c>
      <c r="E602" s="71" t="s">
        <v>1060</v>
      </c>
      <c r="F602" s="71" t="s">
        <v>219</v>
      </c>
      <c r="G602" s="71" t="s">
        <v>174</v>
      </c>
      <c r="H602" s="71" t="s">
        <v>979</v>
      </c>
      <c r="I602" s="71" t="s">
        <v>979</v>
      </c>
      <c r="J602" s="71"/>
      <c r="K602" s="71" t="s">
        <v>979</v>
      </c>
      <c r="L602" s="71" t="s">
        <v>979</v>
      </c>
      <c r="M602" s="71" t="s">
        <v>56</v>
      </c>
      <c r="N602" s="71" t="s">
        <v>127</v>
      </c>
      <c r="O602" s="71" t="s">
        <v>765</v>
      </c>
      <c r="P602" s="71"/>
      <c r="Q602" s="71" t="s">
        <v>176</v>
      </c>
      <c r="R602" s="71" t="s">
        <v>908</v>
      </c>
      <c r="S602" s="71" t="s">
        <v>869</v>
      </c>
      <c r="T602" s="32">
        <v>44105</v>
      </c>
      <c r="U602" s="21">
        <v>44165</v>
      </c>
      <c r="V602" s="71"/>
      <c r="W602" s="71"/>
      <c r="X602" s="71" t="s">
        <v>186</v>
      </c>
      <c r="Y602" s="1">
        <v>2304</v>
      </c>
      <c r="Z602" s="71">
        <v>2304</v>
      </c>
      <c r="AA602" s="71">
        <v>384</v>
      </c>
      <c r="AB602" s="71">
        <v>382</v>
      </c>
      <c r="AC602" s="71">
        <v>451</v>
      </c>
      <c r="AD602" s="71">
        <v>675</v>
      </c>
      <c r="AE602" s="71">
        <v>796</v>
      </c>
      <c r="AF602" s="71" t="s">
        <v>191</v>
      </c>
      <c r="AG602" s="26" t="s">
        <v>1066</v>
      </c>
      <c r="AH602" s="26" t="s">
        <v>201</v>
      </c>
      <c r="AI602" s="26" t="s">
        <v>202</v>
      </c>
      <c r="AJ602" s="16" t="s">
        <v>1062</v>
      </c>
      <c r="AK602" s="16" t="s">
        <v>1063</v>
      </c>
      <c r="AL602" s="16" t="s">
        <v>979</v>
      </c>
      <c r="AM602" s="16" t="s">
        <v>979</v>
      </c>
      <c r="AN602" s="71" t="s">
        <v>1064</v>
      </c>
      <c r="AO602" s="26" t="str">
        <f t="shared" si="353"/>
        <v>HAPEN</v>
      </c>
      <c r="AP602" s="26" t="str">
        <f t="shared" si="354"/>
        <v>HAPEN</v>
      </c>
      <c r="AQ602" s="26" t="str">
        <f t="shared" si="355"/>
        <v>EMERGENCY SHELTER</v>
      </c>
      <c r="AR602" s="26" t="str">
        <f t="shared" si="356"/>
        <v>SHF</v>
      </c>
      <c r="AS602" s="55" t="str">
        <f>_xlfn.IFNA(VLOOKUP(TRIM(AF602),Lookups!$R$1:$S$14,2,0),"N/A")</f>
        <v>Flood</v>
      </c>
      <c r="AT602" s="29" t="str">
        <f t="shared" si="357"/>
        <v>Planned</v>
      </c>
      <c r="AU602" s="70" t="str">
        <f>IF(TRIM(X602)="", "N/A",VLOOKUP(TRIM(X602),Lookups!$V$1:$W$8,2,0))</f>
        <v>NIDP</v>
      </c>
      <c r="AV602" s="26" t="str">
        <f t="shared" si="358"/>
        <v>Urban</v>
      </c>
      <c r="AW602" s="26" t="str">
        <f t="shared" si="359"/>
        <v>In-Kind</v>
      </c>
      <c r="AX602" s="55" t="str">
        <f>IF(TRIM(M602)="","N/A",VLOOKUP(TRIM(M602),Table2[#All],2,0))</f>
        <v>Gedo</v>
      </c>
      <c r="AY602" s="55" t="str">
        <f>IF(TRIM(N602)="","N/A",VLOOKUP(TRIM(N602),Table4[#All],2,0))</f>
        <v>Luuq</v>
      </c>
      <c r="AZ602" s="55" t="str">
        <f t="shared" si="360"/>
        <v>N/A</v>
      </c>
      <c r="BA602" s="32">
        <f t="shared" si="361"/>
        <v>44135</v>
      </c>
      <c r="BB602" s="32">
        <f t="shared" si="362"/>
        <v>44165</v>
      </c>
      <c r="BC602" s="31">
        <f t="shared" si="363"/>
        <v>2020</v>
      </c>
      <c r="BD602" s="33">
        <f t="shared" si="372"/>
        <v>44104</v>
      </c>
      <c r="BE602" s="30">
        <f t="shared" si="364"/>
        <v>2304</v>
      </c>
      <c r="BF602" s="30">
        <f t="shared" si="365"/>
        <v>384</v>
      </c>
      <c r="BG602" s="30">
        <f t="shared" si="366"/>
        <v>451</v>
      </c>
      <c r="BH602" s="30">
        <f t="shared" si="367"/>
        <v>382</v>
      </c>
      <c r="BI602" s="30">
        <f t="shared" si="368"/>
        <v>796</v>
      </c>
      <c r="BJ602" s="30">
        <f t="shared" si="369"/>
        <v>796</v>
      </c>
      <c r="BK602" s="30">
        <v>2200000</v>
      </c>
      <c r="BL602" s="30">
        <v>1400000</v>
      </c>
      <c r="BM602" s="30" t="str">
        <f t="shared" si="370"/>
        <v>No</v>
      </c>
      <c r="BN602" s="30" t="str">
        <f t="shared" si="371"/>
        <v>Yes</v>
      </c>
      <c r="BO602" s="30">
        <v>2020</v>
      </c>
      <c r="BP602" s="30">
        <v>599</v>
      </c>
      <c r="BQ602" s="30" t="str">
        <f>VLOOKUP(AQ602,Table3[#All],2,FALSE)</f>
        <v>SHELTER</v>
      </c>
    </row>
    <row r="603" spans="1:69" ht="28.5" customHeight="1" x14ac:dyDescent="0.25">
      <c r="A603" s="71" t="s">
        <v>168</v>
      </c>
      <c r="B603" s="71" t="s">
        <v>1059</v>
      </c>
      <c r="C603" s="71" t="s">
        <v>1059</v>
      </c>
      <c r="D603" s="71" t="s">
        <v>183</v>
      </c>
      <c r="E603" s="71" t="s">
        <v>1060</v>
      </c>
      <c r="F603" s="71" t="s">
        <v>219</v>
      </c>
      <c r="G603" s="71" t="s">
        <v>174</v>
      </c>
      <c r="H603" s="71" t="s">
        <v>979</v>
      </c>
      <c r="I603" s="71" t="s">
        <v>979</v>
      </c>
      <c r="J603" s="71"/>
      <c r="K603" s="71" t="s">
        <v>979</v>
      </c>
      <c r="L603" s="71" t="s">
        <v>979</v>
      </c>
      <c r="M603" s="71" t="s">
        <v>56</v>
      </c>
      <c r="N603" s="71" t="s">
        <v>127</v>
      </c>
      <c r="O603" s="71" t="s">
        <v>765</v>
      </c>
      <c r="P603" s="71"/>
      <c r="Q603" s="71" t="s">
        <v>176</v>
      </c>
      <c r="R603" s="71" t="s">
        <v>908</v>
      </c>
      <c r="S603" s="71" t="s">
        <v>869</v>
      </c>
      <c r="T603" s="32">
        <v>44105</v>
      </c>
      <c r="U603" s="21">
        <v>44165</v>
      </c>
      <c r="V603" s="71">
        <v>3.784303</v>
      </c>
      <c r="W603" s="71">
        <v>42.566879999999998</v>
      </c>
      <c r="X603" s="71" t="s">
        <v>186</v>
      </c>
      <c r="Y603" s="1">
        <v>3060</v>
      </c>
      <c r="Z603" s="71">
        <v>3060</v>
      </c>
      <c r="AA603" s="71">
        <v>510</v>
      </c>
      <c r="AB603" s="71">
        <v>508</v>
      </c>
      <c r="AC603" s="71">
        <v>598</v>
      </c>
      <c r="AD603" s="71">
        <v>897</v>
      </c>
      <c r="AE603" s="71">
        <v>1057</v>
      </c>
      <c r="AF603" s="71" t="s">
        <v>191</v>
      </c>
      <c r="AG603" s="26" t="s">
        <v>1066</v>
      </c>
      <c r="AH603" s="26" t="s">
        <v>201</v>
      </c>
      <c r="AI603" s="26" t="s">
        <v>202</v>
      </c>
      <c r="AJ603" s="16" t="s">
        <v>1062</v>
      </c>
      <c r="AK603" s="16" t="s">
        <v>1063</v>
      </c>
      <c r="AL603" s="16" t="s">
        <v>979</v>
      </c>
      <c r="AM603" s="16" t="s">
        <v>979</v>
      </c>
      <c r="AN603" s="71" t="s">
        <v>1064</v>
      </c>
      <c r="AO603" s="26" t="str">
        <f t="shared" si="353"/>
        <v>HAPEN</v>
      </c>
      <c r="AP603" s="26" t="str">
        <f t="shared" si="354"/>
        <v>HAPEN</v>
      </c>
      <c r="AQ603" s="26" t="str">
        <f t="shared" si="355"/>
        <v>EMERGENCY SHELTER</v>
      </c>
      <c r="AR603" s="26" t="str">
        <f t="shared" si="356"/>
        <v>SHF</v>
      </c>
      <c r="AS603" s="55" t="str">
        <f>_xlfn.IFNA(VLOOKUP(TRIM(AF603),Lookups!$R$1:$S$14,2,0),"N/A")</f>
        <v>Flood</v>
      </c>
      <c r="AT603" s="29" t="str">
        <f t="shared" si="357"/>
        <v>Planned</v>
      </c>
      <c r="AU603" s="70" t="str">
        <f>IF(TRIM(X603)="", "N/A",VLOOKUP(TRIM(X603),Lookups!$V$1:$W$8,2,0))</f>
        <v>NIDP</v>
      </c>
      <c r="AV603" s="26" t="str">
        <f t="shared" si="358"/>
        <v>Urban</v>
      </c>
      <c r="AW603" s="26" t="str">
        <f t="shared" si="359"/>
        <v>In-Kind</v>
      </c>
      <c r="AX603" s="55" t="str">
        <f>IF(TRIM(M603)="","N/A",VLOOKUP(TRIM(M603),Table2[#All],2,0))</f>
        <v>Gedo</v>
      </c>
      <c r="AY603" s="55" t="str">
        <f>IF(TRIM(N603)="","N/A",VLOOKUP(TRIM(N603),Table4[#All],2,0))</f>
        <v>Luuq</v>
      </c>
      <c r="AZ603" s="55" t="str">
        <f t="shared" si="360"/>
        <v>N/A</v>
      </c>
      <c r="BA603" s="32">
        <f t="shared" si="361"/>
        <v>44135</v>
      </c>
      <c r="BB603" s="32">
        <f t="shared" si="362"/>
        <v>44165</v>
      </c>
      <c r="BC603" s="31">
        <f t="shared" si="363"/>
        <v>2020</v>
      </c>
      <c r="BD603" s="33">
        <f t="shared" si="372"/>
        <v>44104</v>
      </c>
      <c r="BE603" s="30">
        <f t="shared" si="364"/>
        <v>3060</v>
      </c>
      <c r="BF603" s="30">
        <f t="shared" si="365"/>
        <v>510</v>
      </c>
      <c r="BG603" s="30">
        <f t="shared" si="366"/>
        <v>598</v>
      </c>
      <c r="BH603" s="30">
        <f t="shared" si="367"/>
        <v>508</v>
      </c>
      <c r="BI603" s="30">
        <f t="shared" si="368"/>
        <v>1057</v>
      </c>
      <c r="BJ603" s="30">
        <f t="shared" si="369"/>
        <v>1057</v>
      </c>
      <c r="BK603" s="30">
        <v>2200000</v>
      </c>
      <c r="BL603" s="30">
        <v>1400000</v>
      </c>
      <c r="BM603" s="30" t="str">
        <f t="shared" si="370"/>
        <v>No</v>
      </c>
      <c r="BN603" s="30" t="str">
        <f t="shared" si="371"/>
        <v>Yes</v>
      </c>
      <c r="BO603" s="30">
        <v>2020</v>
      </c>
      <c r="BP603" s="30">
        <v>600</v>
      </c>
      <c r="BQ603" s="30" t="str">
        <f>VLOOKUP(AQ603,Table3[#All],2,FALSE)</f>
        <v>SHELTER</v>
      </c>
    </row>
    <row r="604" spans="1:69" ht="28.5" customHeight="1" x14ac:dyDescent="0.25">
      <c r="A604" s="71" t="s">
        <v>168</v>
      </c>
      <c r="B604" s="71" t="s">
        <v>1059</v>
      </c>
      <c r="C604" s="71" t="s">
        <v>1059</v>
      </c>
      <c r="D604" s="71" t="s">
        <v>183</v>
      </c>
      <c r="E604" s="71" t="s">
        <v>1060</v>
      </c>
      <c r="F604" s="71" t="s">
        <v>219</v>
      </c>
      <c r="G604" s="71" t="s">
        <v>174</v>
      </c>
      <c r="H604" s="71" t="s">
        <v>979</v>
      </c>
      <c r="I604" s="71" t="s">
        <v>979</v>
      </c>
      <c r="J604" s="71"/>
      <c r="K604" s="71" t="s">
        <v>979</v>
      </c>
      <c r="L604" s="71" t="s">
        <v>979</v>
      </c>
      <c r="M604" s="71" t="s">
        <v>56</v>
      </c>
      <c r="N604" s="71" t="s">
        <v>127</v>
      </c>
      <c r="O604" s="71" t="s">
        <v>765</v>
      </c>
      <c r="P604" s="71"/>
      <c r="Q604" s="71" t="s">
        <v>176</v>
      </c>
      <c r="R604" s="71" t="s">
        <v>908</v>
      </c>
      <c r="S604" s="71" t="s">
        <v>869</v>
      </c>
      <c r="T604" s="32">
        <v>44105</v>
      </c>
      <c r="U604" s="21">
        <v>44165</v>
      </c>
      <c r="V604" s="71">
        <v>3.787156</v>
      </c>
      <c r="W604" s="71">
        <v>42.531010000000002</v>
      </c>
      <c r="X604" s="71" t="s">
        <v>186</v>
      </c>
      <c r="Y604" s="1">
        <v>2730</v>
      </c>
      <c r="Z604" s="71">
        <v>2730</v>
      </c>
      <c r="AA604" s="71">
        <v>455</v>
      </c>
      <c r="AB604" s="71">
        <v>453</v>
      </c>
      <c r="AC604" s="71">
        <v>534</v>
      </c>
      <c r="AD604" s="71">
        <v>800</v>
      </c>
      <c r="AE604" s="71">
        <v>943</v>
      </c>
      <c r="AF604" s="71" t="s">
        <v>191</v>
      </c>
      <c r="AG604" s="26" t="s">
        <v>1066</v>
      </c>
      <c r="AH604" s="26" t="s">
        <v>201</v>
      </c>
      <c r="AI604" s="26" t="s">
        <v>202</v>
      </c>
      <c r="AJ604" s="16" t="s">
        <v>1062</v>
      </c>
      <c r="AK604" s="16" t="s">
        <v>1063</v>
      </c>
      <c r="AL604" s="16" t="s">
        <v>979</v>
      </c>
      <c r="AM604" s="16" t="s">
        <v>979</v>
      </c>
      <c r="AN604" s="71" t="s">
        <v>1064</v>
      </c>
      <c r="AO604" s="26" t="str">
        <f t="shared" si="353"/>
        <v>HAPEN</v>
      </c>
      <c r="AP604" s="26" t="str">
        <f t="shared" si="354"/>
        <v>HAPEN</v>
      </c>
      <c r="AQ604" s="26" t="str">
        <f t="shared" si="355"/>
        <v>EMERGENCY SHELTER</v>
      </c>
      <c r="AR604" s="26" t="str">
        <f t="shared" si="356"/>
        <v>SHF</v>
      </c>
      <c r="AS604" s="55" t="str">
        <f>_xlfn.IFNA(VLOOKUP(TRIM(AF604),Lookups!$R$1:$S$14,2,0),"N/A")</f>
        <v>Flood</v>
      </c>
      <c r="AT604" s="29" t="str">
        <f t="shared" si="357"/>
        <v>Planned</v>
      </c>
      <c r="AU604" s="70" t="str">
        <f>IF(TRIM(X604)="", "N/A",VLOOKUP(TRIM(X604),Lookups!$V$1:$W$8,2,0))</f>
        <v>NIDP</v>
      </c>
      <c r="AV604" s="26" t="str">
        <f t="shared" si="358"/>
        <v>Urban</v>
      </c>
      <c r="AW604" s="26" t="str">
        <f t="shared" si="359"/>
        <v>In-Kind</v>
      </c>
      <c r="AX604" s="55" t="str">
        <f>IF(TRIM(M604)="","N/A",VLOOKUP(TRIM(M604),Table2[#All],2,0))</f>
        <v>Gedo</v>
      </c>
      <c r="AY604" s="55" t="str">
        <f>IF(TRIM(N604)="","N/A",VLOOKUP(TRIM(N604),Table4[#All],2,0))</f>
        <v>Luuq</v>
      </c>
      <c r="AZ604" s="55" t="str">
        <f t="shared" si="360"/>
        <v>N/A</v>
      </c>
      <c r="BA604" s="32">
        <f t="shared" si="361"/>
        <v>44135</v>
      </c>
      <c r="BB604" s="32">
        <f t="shared" si="362"/>
        <v>44165</v>
      </c>
      <c r="BC604" s="31">
        <f t="shared" si="363"/>
        <v>2020</v>
      </c>
      <c r="BD604" s="33">
        <f t="shared" si="372"/>
        <v>44104</v>
      </c>
      <c r="BE604" s="30">
        <f t="shared" si="364"/>
        <v>2730</v>
      </c>
      <c r="BF604" s="30">
        <f t="shared" si="365"/>
        <v>455</v>
      </c>
      <c r="BG604" s="30">
        <f t="shared" si="366"/>
        <v>534</v>
      </c>
      <c r="BH604" s="30">
        <f t="shared" si="367"/>
        <v>453</v>
      </c>
      <c r="BI604" s="30">
        <f t="shared" si="368"/>
        <v>943</v>
      </c>
      <c r="BJ604" s="30">
        <f t="shared" si="369"/>
        <v>943</v>
      </c>
      <c r="BK604" s="30">
        <v>2200000</v>
      </c>
      <c r="BL604" s="30">
        <v>1400000</v>
      </c>
      <c r="BM604" s="30" t="str">
        <f t="shared" si="370"/>
        <v>No</v>
      </c>
      <c r="BN604" s="30" t="str">
        <f t="shared" si="371"/>
        <v>Yes</v>
      </c>
      <c r="BO604" s="30">
        <v>2020</v>
      </c>
      <c r="BP604" s="30">
        <v>601</v>
      </c>
      <c r="BQ604" s="30" t="str">
        <f>VLOOKUP(AQ604,Table3[#All],2,FALSE)</f>
        <v>SHELTER</v>
      </c>
    </row>
    <row r="605" spans="1:69" ht="28.5" customHeight="1" x14ac:dyDescent="0.25">
      <c r="C605" s="18"/>
      <c r="D605" s="18"/>
      <c r="E605" s="18"/>
      <c r="F605" s="18"/>
      <c r="G605" s="18"/>
      <c r="H605" s="18"/>
      <c r="I605" s="18"/>
      <c r="J605" s="18"/>
      <c r="K605" s="18"/>
      <c r="L605" s="18"/>
      <c r="M605" s="18"/>
      <c r="N605" s="18"/>
      <c r="O605" s="18"/>
      <c r="P605" s="57"/>
      <c r="Q605" s="18"/>
      <c r="R605" s="18"/>
      <c r="S605" s="18"/>
      <c r="T605" s="20"/>
      <c r="V605" s="18"/>
      <c r="W605" s="18"/>
      <c r="X605" s="18"/>
    </row>
    <row r="606" spans="1:69" ht="28.5" customHeight="1" x14ac:dyDescent="0.25">
      <c r="C606" s="18"/>
      <c r="D606" s="18"/>
      <c r="E606" s="18"/>
      <c r="F606" s="18"/>
      <c r="G606" s="18"/>
      <c r="H606" s="18"/>
      <c r="I606" s="18"/>
      <c r="J606" s="18"/>
      <c r="K606" s="18"/>
      <c r="L606" s="18"/>
      <c r="M606" s="18"/>
      <c r="N606" s="18"/>
      <c r="O606" s="18"/>
      <c r="P606" s="57"/>
      <c r="Q606" s="18"/>
      <c r="R606" s="18"/>
      <c r="S606" s="18"/>
      <c r="T606" s="20"/>
      <c r="V606" s="18"/>
      <c r="W606" s="18"/>
      <c r="X606" s="18"/>
    </row>
    <row r="607" spans="1:69" ht="28.5" customHeight="1" x14ac:dyDescent="0.25">
      <c r="C607" s="18"/>
      <c r="D607" s="18"/>
      <c r="E607" s="18"/>
      <c r="F607" s="18"/>
      <c r="G607" s="18"/>
      <c r="H607" s="18"/>
      <c r="I607" s="18"/>
      <c r="J607" s="18"/>
      <c r="K607" s="18"/>
      <c r="L607" s="18"/>
      <c r="M607" s="18"/>
      <c r="N607" s="18"/>
      <c r="O607" s="18"/>
      <c r="P607" s="57"/>
      <c r="Q607" s="18"/>
      <c r="R607" s="18"/>
      <c r="S607" s="18"/>
      <c r="T607" s="20"/>
      <c r="V607" s="18"/>
      <c r="W607" s="18"/>
      <c r="X607" s="18"/>
    </row>
    <row r="608" spans="1:69" ht="28.5" customHeight="1" x14ac:dyDescent="0.25">
      <c r="C608" s="18"/>
      <c r="D608" s="18"/>
      <c r="E608" s="18"/>
      <c r="F608" s="18"/>
      <c r="G608" s="18"/>
      <c r="H608" s="18"/>
      <c r="I608" s="18"/>
      <c r="J608" s="18"/>
      <c r="K608" s="18"/>
      <c r="L608" s="18"/>
      <c r="M608" s="18"/>
      <c r="N608" s="18"/>
      <c r="O608" s="18"/>
      <c r="P608" s="57"/>
      <c r="Q608" s="18"/>
      <c r="R608" s="18"/>
      <c r="S608" s="18"/>
      <c r="T608" s="20"/>
      <c r="V608" s="18"/>
      <c r="W608" s="18"/>
      <c r="X608" s="18"/>
    </row>
    <row r="609" spans="3:24" ht="28.5" customHeight="1" x14ac:dyDescent="0.25">
      <c r="C609" s="18"/>
      <c r="D609" s="18"/>
      <c r="E609" s="18"/>
      <c r="F609" s="18"/>
      <c r="G609" s="18"/>
      <c r="H609" s="18"/>
      <c r="I609" s="18"/>
      <c r="J609" s="18"/>
      <c r="K609" s="18"/>
      <c r="L609" s="18"/>
      <c r="M609" s="18"/>
      <c r="N609" s="18"/>
      <c r="O609" s="18"/>
      <c r="P609" s="57"/>
      <c r="Q609" s="18"/>
      <c r="R609" s="18"/>
      <c r="S609" s="18"/>
      <c r="T609" s="20"/>
      <c r="V609" s="18"/>
      <c r="W609" s="18"/>
      <c r="X609" s="18"/>
    </row>
    <row r="610" spans="3:24" ht="28.5" customHeight="1" x14ac:dyDescent="0.25">
      <c r="C610" s="18"/>
      <c r="D610" s="18"/>
      <c r="E610" s="18"/>
      <c r="F610" s="18"/>
      <c r="G610" s="18"/>
      <c r="H610" s="18"/>
      <c r="I610" s="18"/>
      <c r="J610" s="18"/>
      <c r="K610" s="18"/>
      <c r="L610" s="18"/>
      <c r="M610" s="18"/>
      <c r="N610" s="18"/>
      <c r="O610" s="18"/>
      <c r="P610" s="57"/>
      <c r="Q610" s="18"/>
      <c r="R610" s="18"/>
      <c r="S610" s="18"/>
      <c r="T610" s="20"/>
      <c r="V610" s="18"/>
      <c r="W610" s="18"/>
      <c r="X610" s="18"/>
    </row>
    <row r="611" spans="3:24" ht="28.5" customHeight="1" x14ac:dyDescent="0.25">
      <c r="C611" s="18"/>
      <c r="D611" s="18"/>
      <c r="E611" s="18"/>
      <c r="F611" s="18"/>
      <c r="G611" s="18"/>
      <c r="H611" s="18"/>
      <c r="I611" s="18"/>
      <c r="J611" s="18"/>
      <c r="K611" s="18"/>
      <c r="L611" s="18"/>
      <c r="M611" s="18"/>
      <c r="N611" s="18"/>
      <c r="O611" s="18"/>
      <c r="P611" s="57"/>
      <c r="Q611" s="18"/>
      <c r="R611" s="18"/>
      <c r="S611" s="18"/>
      <c r="T611" s="20"/>
      <c r="V611" s="18"/>
      <c r="W611" s="18"/>
      <c r="X611" s="18"/>
    </row>
    <row r="612" spans="3:24" ht="28.5" customHeight="1" x14ac:dyDescent="0.25">
      <c r="C612" s="18"/>
      <c r="D612" s="18"/>
      <c r="E612" s="18"/>
      <c r="F612" s="18"/>
      <c r="G612" s="18"/>
      <c r="H612" s="18"/>
      <c r="I612" s="18"/>
      <c r="J612" s="18"/>
      <c r="K612" s="18"/>
      <c r="L612" s="18"/>
      <c r="M612" s="18"/>
      <c r="N612" s="18"/>
      <c r="O612" s="18"/>
      <c r="P612" s="57"/>
      <c r="Q612" s="18"/>
      <c r="R612" s="18"/>
      <c r="S612" s="18"/>
      <c r="T612" s="20"/>
      <c r="V612" s="18"/>
      <c r="W612" s="18"/>
      <c r="X612" s="18"/>
    </row>
    <row r="613" spans="3:24" ht="28.5" customHeight="1" x14ac:dyDescent="0.25">
      <c r="C613" s="18"/>
      <c r="D613" s="18"/>
      <c r="E613" s="18"/>
      <c r="F613" s="18"/>
      <c r="G613" s="18"/>
      <c r="H613" s="18"/>
      <c r="I613" s="18"/>
      <c r="J613" s="18"/>
      <c r="K613" s="18"/>
      <c r="L613" s="18"/>
      <c r="M613" s="18"/>
      <c r="N613" s="18"/>
      <c r="O613" s="18"/>
      <c r="P613" s="57"/>
      <c r="Q613" s="18"/>
      <c r="R613" s="18"/>
      <c r="S613" s="18"/>
      <c r="T613" s="20"/>
      <c r="V613" s="18"/>
      <c r="W613" s="18"/>
      <c r="X613" s="18"/>
    </row>
    <row r="614" spans="3:24" ht="28.5" customHeight="1" x14ac:dyDescent="0.25">
      <c r="C614" s="18"/>
      <c r="D614" s="18"/>
      <c r="E614" s="18"/>
      <c r="F614" s="18"/>
      <c r="G614" s="18"/>
      <c r="H614" s="18"/>
      <c r="I614" s="18"/>
      <c r="J614" s="18"/>
      <c r="K614" s="18"/>
      <c r="L614" s="18"/>
      <c r="M614" s="18"/>
      <c r="N614" s="18"/>
      <c r="O614" s="18"/>
      <c r="P614" s="57"/>
      <c r="Q614" s="18"/>
      <c r="R614" s="18"/>
      <c r="S614" s="18"/>
      <c r="T614" s="20"/>
      <c r="V614" s="18"/>
      <c r="W614" s="18"/>
      <c r="X614" s="18"/>
    </row>
    <row r="615" spans="3:24" ht="28.5" customHeight="1" x14ac:dyDescent="0.25">
      <c r="C615" s="18"/>
      <c r="D615" s="18"/>
      <c r="E615" s="18"/>
      <c r="F615" s="18"/>
      <c r="G615" s="18"/>
      <c r="H615" s="18"/>
      <c r="I615" s="18"/>
      <c r="J615" s="18"/>
      <c r="K615" s="18"/>
      <c r="L615" s="18"/>
      <c r="M615" s="18"/>
      <c r="N615" s="18"/>
      <c r="O615" s="18"/>
      <c r="P615" s="57"/>
      <c r="Q615" s="18"/>
      <c r="R615" s="18"/>
      <c r="S615" s="18"/>
      <c r="T615" s="20"/>
      <c r="V615" s="18"/>
      <c r="W615" s="18"/>
      <c r="X615" s="18"/>
    </row>
    <row r="616" spans="3:24" ht="28.5" customHeight="1" x14ac:dyDescent="0.25">
      <c r="C616" s="18"/>
      <c r="D616" s="18"/>
      <c r="E616" s="18"/>
      <c r="F616" s="18"/>
      <c r="G616" s="18"/>
      <c r="H616" s="18"/>
      <c r="I616" s="18"/>
      <c r="J616" s="18"/>
      <c r="K616" s="18"/>
      <c r="L616" s="18"/>
      <c r="M616" s="18"/>
      <c r="N616" s="18"/>
      <c r="O616" s="18"/>
      <c r="P616" s="57"/>
      <c r="Q616" s="18"/>
      <c r="R616" s="18"/>
      <c r="S616" s="18"/>
      <c r="T616" s="20"/>
      <c r="V616" s="18"/>
      <c r="W616" s="18"/>
      <c r="X616" s="18"/>
    </row>
    <row r="617" spans="3:24" ht="28.5" customHeight="1" x14ac:dyDescent="0.25">
      <c r="C617" s="18"/>
      <c r="D617" s="18"/>
      <c r="E617" s="18"/>
      <c r="F617" s="18"/>
      <c r="G617" s="18"/>
      <c r="H617" s="18"/>
      <c r="I617" s="18"/>
      <c r="J617" s="18"/>
      <c r="K617" s="18"/>
      <c r="L617" s="18"/>
      <c r="M617" s="18"/>
      <c r="N617" s="18"/>
      <c r="O617" s="18"/>
      <c r="P617" s="57"/>
      <c r="Q617" s="18"/>
      <c r="R617" s="18"/>
      <c r="S617" s="18"/>
      <c r="T617" s="20"/>
      <c r="V617" s="18"/>
      <c r="W617" s="18"/>
      <c r="X617" s="18"/>
    </row>
    <row r="618" spans="3:24" ht="28.5" customHeight="1" x14ac:dyDescent="0.25">
      <c r="C618" s="18"/>
      <c r="D618" s="18"/>
      <c r="E618" s="18"/>
      <c r="F618" s="18"/>
      <c r="G618" s="18"/>
      <c r="H618" s="18"/>
      <c r="I618" s="18"/>
      <c r="J618" s="18"/>
      <c r="K618" s="18"/>
      <c r="L618" s="18"/>
      <c r="M618" s="18"/>
      <c r="N618" s="18"/>
      <c r="O618" s="18"/>
      <c r="P618" s="57"/>
      <c r="Q618" s="18"/>
      <c r="R618" s="18"/>
      <c r="S618" s="18"/>
      <c r="T618" s="20"/>
      <c r="V618" s="18"/>
      <c r="W618" s="18"/>
      <c r="X618" s="18"/>
    </row>
    <row r="619" spans="3:24" ht="28.5" customHeight="1" x14ac:dyDescent="0.25">
      <c r="C619" s="18"/>
      <c r="D619" s="18"/>
      <c r="E619" s="18"/>
      <c r="F619" s="18"/>
      <c r="G619" s="18"/>
      <c r="H619" s="18"/>
      <c r="I619" s="18"/>
      <c r="J619" s="18"/>
      <c r="K619" s="18"/>
      <c r="L619" s="18"/>
      <c r="M619" s="18"/>
      <c r="N619" s="18"/>
      <c r="O619" s="18"/>
      <c r="P619" s="57"/>
      <c r="Q619" s="18"/>
      <c r="R619" s="18"/>
      <c r="S619" s="18"/>
      <c r="T619" s="20"/>
      <c r="V619" s="18"/>
      <c r="W619" s="18"/>
      <c r="X619" s="18"/>
    </row>
    <row r="620" spans="3:24" ht="28.5" customHeight="1" x14ac:dyDescent="0.25">
      <c r="C620" s="18"/>
      <c r="D620" s="18"/>
      <c r="E620" s="18"/>
      <c r="F620" s="18"/>
      <c r="G620" s="18"/>
      <c r="H620" s="18"/>
      <c r="I620" s="18"/>
      <c r="J620" s="18"/>
      <c r="K620" s="18"/>
      <c r="L620" s="18"/>
      <c r="M620" s="18"/>
      <c r="N620" s="18"/>
      <c r="O620" s="18"/>
      <c r="P620" s="57"/>
      <c r="Q620" s="18"/>
      <c r="R620" s="18"/>
      <c r="S620" s="18"/>
      <c r="T620" s="20"/>
      <c r="V620" s="18"/>
      <c r="W620" s="18"/>
      <c r="X620" s="18"/>
    </row>
    <row r="621" spans="3:24" ht="28.5" customHeight="1" x14ac:dyDescent="0.25">
      <c r="C621" s="18"/>
      <c r="D621" s="18"/>
      <c r="E621" s="18"/>
      <c r="F621" s="18"/>
      <c r="G621" s="18"/>
      <c r="H621" s="18"/>
      <c r="I621" s="18"/>
      <c r="J621" s="18"/>
      <c r="K621" s="18"/>
      <c r="L621" s="18"/>
      <c r="M621" s="18"/>
      <c r="N621" s="18"/>
      <c r="O621" s="18"/>
      <c r="P621" s="57"/>
      <c r="Q621" s="18"/>
      <c r="R621" s="18"/>
      <c r="S621" s="18"/>
      <c r="T621" s="20"/>
      <c r="V621" s="18"/>
      <c r="W621" s="18"/>
      <c r="X621" s="18"/>
    </row>
    <row r="622" spans="3:24" ht="28.5" customHeight="1" x14ac:dyDescent="0.25">
      <c r="C622" s="18"/>
      <c r="D622" s="18"/>
      <c r="E622" s="18"/>
      <c r="F622" s="18"/>
      <c r="G622" s="18"/>
      <c r="H622" s="18"/>
      <c r="I622" s="18"/>
      <c r="J622" s="18"/>
      <c r="K622" s="18"/>
      <c r="L622" s="18"/>
      <c r="M622" s="18"/>
      <c r="N622" s="18"/>
      <c r="O622" s="18"/>
      <c r="P622" s="57"/>
      <c r="Q622" s="18"/>
      <c r="R622" s="18"/>
      <c r="S622" s="18"/>
      <c r="T622" s="20"/>
      <c r="V622" s="18"/>
      <c r="W622" s="18"/>
      <c r="X622" s="18"/>
    </row>
    <row r="623" spans="3:24" ht="28.5" customHeight="1" x14ac:dyDescent="0.25">
      <c r="C623" s="18"/>
      <c r="D623" s="18"/>
      <c r="E623" s="18"/>
      <c r="F623" s="18"/>
      <c r="G623" s="18"/>
      <c r="H623" s="18"/>
      <c r="I623" s="18"/>
      <c r="J623" s="18"/>
      <c r="K623" s="18"/>
      <c r="L623" s="18"/>
      <c r="M623" s="18"/>
      <c r="N623" s="18"/>
      <c r="O623" s="18"/>
      <c r="P623" s="57"/>
      <c r="Q623" s="18"/>
      <c r="R623" s="18"/>
      <c r="S623" s="18"/>
      <c r="T623" s="20"/>
      <c r="V623" s="18"/>
      <c r="W623" s="18"/>
      <c r="X623" s="18"/>
    </row>
    <row r="624" spans="3:24" ht="28.5" customHeight="1" x14ac:dyDescent="0.25">
      <c r="C624" s="18"/>
      <c r="D624" s="18"/>
      <c r="E624" s="18"/>
      <c r="F624" s="18"/>
      <c r="G624" s="18"/>
      <c r="H624" s="18"/>
      <c r="I624" s="18"/>
      <c r="J624" s="18"/>
      <c r="K624" s="18"/>
      <c r="L624" s="18"/>
      <c r="M624" s="18"/>
      <c r="N624" s="18"/>
      <c r="O624" s="18"/>
      <c r="P624" s="57"/>
      <c r="Q624" s="18"/>
      <c r="R624" s="18"/>
      <c r="S624" s="18"/>
      <c r="T624" s="20"/>
      <c r="V624" s="18"/>
      <c r="W624" s="18"/>
      <c r="X624" s="18"/>
    </row>
    <row r="625" spans="3:24" ht="28.5" customHeight="1" x14ac:dyDescent="0.25">
      <c r="C625" s="18"/>
      <c r="D625" s="18"/>
      <c r="E625" s="18"/>
      <c r="F625" s="18"/>
      <c r="G625" s="18"/>
      <c r="H625" s="18"/>
      <c r="I625" s="18"/>
      <c r="J625" s="18"/>
      <c r="K625" s="18"/>
      <c r="L625" s="18"/>
      <c r="M625" s="18"/>
      <c r="N625" s="18"/>
      <c r="O625" s="18"/>
      <c r="P625" s="57"/>
      <c r="Q625" s="18"/>
      <c r="R625" s="18"/>
      <c r="S625" s="18"/>
      <c r="T625" s="20"/>
      <c r="V625" s="18"/>
      <c r="W625" s="18"/>
      <c r="X625" s="18"/>
    </row>
    <row r="626" spans="3:24" ht="28.5" customHeight="1" x14ac:dyDescent="0.25">
      <c r="C626" s="18"/>
      <c r="D626" s="18"/>
      <c r="E626" s="18"/>
      <c r="F626" s="18"/>
      <c r="G626" s="18"/>
      <c r="H626" s="18"/>
      <c r="I626" s="18"/>
      <c r="J626" s="18"/>
      <c r="K626" s="18"/>
      <c r="L626" s="18"/>
      <c r="M626" s="18"/>
      <c r="N626" s="18"/>
      <c r="O626" s="18"/>
      <c r="P626" s="57"/>
      <c r="Q626" s="18"/>
      <c r="R626" s="18"/>
      <c r="S626" s="18"/>
      <c r="T626" s="20"/>
      <c r="V626" s="18"/>
      <c r="W626" s="18"/>
      <c r="X626" s="18"/>
    </row>
    <row r="627" spans="3:24" ht="28.5" customHeight="1" x14ac:dyDescent="0.25">
      <c r="C627" s="18"/>
      <c r="D627" s="18"/>
      <c r="E627" s="18"/>
      <c r="F627" s="18"/>
      <c r="G627" s="18"/>
      <c r="H627" s="18"/>
      <c r="I627" s="18"/>
      <c r="J627" s="18"/>
      <c r="K627" s="18"/>
      <c r="L627" s="18"/>
      <c r="M627" s="18"/>
      <c r="N627" s="18"/>
      <c r="O627" s="18"/>
      <c r="P627" s="57"/>
      <c r="Q627" s="18"/>
      <c r="R627" s="18"/>
      <c r="S627" s="18"/>
      <c r="T627" s="20"/>
      <c r="V627" s="18"/>
      <c r="W627" s="18"/>
      <c r="X627" s="18"/>
    </row>
    <row r="628" spans="3:24" ht="28.5" customHeight="1" x14ac:dyDescent="0.25">
      <c r="C628" s="18"/>
      <c r="D628" s="18"/>
      <c r="E628" s="18"/>
      <c r="F628" s="18"/>
      <c r="G628" s="18"/>
      <c r="H628" s="18"/>
      <c r="I628" s="18"/>
      <c r="J628" s="18"/>
      <c r="K628" s="18"/>
      <c r="L628" s="18"/>
      <c r="M628" s="18"/>
      <c r="N628" s="18"/>
      <c r="O628" s="18"/>
      <c r="P628" s="57"/>
      <c r="Q628" s="18"/>
      <c r="R628" s="18"/>
      <c r="S628" s="18"/>
      <c r="T628" s="20"/>
      <c r="V628" s="18"/>
      <c r="W628" s="18"/>
      <c r="X628" s="18"/>
    </row>
    <row r="629" spans="3:24" ht="28.5" customHeight="1" x14ac:dyDescent="0.25">
      <c r="C629" s="18"/>
      <c r="D629" s="18"/>
      <c r="E629" s="18"/>
      <c r="F629" s="18"/>
      <c r="G629" s="18"/>
      <c r="H629" s="18"/>
      <c r="I629" s="18"/>
      <c r="J629" s="18"/>
      <c r="K629" s="18"/>
      <c r="L629" s="18"/>
      <c r="M629" s="18"/>
      <c r="N629" s="18"/>
      <c r="O629" s="18"/>
      <c r="P629" s="57"/>
      <c r="Q629" s="18"/>
      <c r="R629" s="18"/>
      <c r="S629" s="18"/>
      <c r="T629" s="20"/>
      <c r="V629" s="18"/>
      <c r="W629" s="18"/>
      <c r="X629" s="18"/>
    </row>
    <row r="630" spans="3:24" ht="28.5" customHeight="1" x14ac:dyDescent="0.25">
      <c r="C630" s="18"/>
      <c r="D630" s="18"/>
      <c r="E630" s="18"/>
      <c r="F630" s="18"/>
      <c r="G630" s="18"/>
      <c r="H630" s="18"/>
      <c r="I630" s="18"/>
      <c r="J630" s="18"/>
      <c r="K630" s="18"/>
      <c r="L630" s="18"/>
      <c r="M630" s="18"/>
      <c r="N630" s="18"/>
      <c r="O630" s="18"/>
      <c r="P630" s="57"/>
      <c r="Q630" s="18"/>
      <c r="R630" s="18"/>
      <c r="S630" s="18"/>
      <c r="T630" s="20"/>
      <c r="V630" s="18"/>
      <c r="W630" s="18"/>
      <c r="X630" s="18"/>
    </row>
    <row r="631" spans="3:24" ht="28.5" customHeight="1" x14ac:dyDescent="0.25">
      <c r="C631" s="18"/>
      <c r="D631" s="18"/>
      <c r="E631" s="18"/>
      <c r="F631" s="18"/>
      <c r="G631" s="18"/>
      <c r="H631" s="18"/>
      <c r="I631" s="18"/>
      <c r="J631" s="18"/>
      <c r="K631" s="18"/>
      <c r="L631" s="18"/>
      <c r="M631" s="18"/>
      <c r="N631" s="18"/>
      <c r="O631" s="18"/>
      <c r="P631" s="57"/>
      <c r="Q631" s="18"/>
      <c r="R631" s="18"/>
      <c r="S631" s="18"/>
      <c r="T631" s="20"/>
      <c r="V631" s="18"/>
      <c r="W631" s="18"/>
      <c r="X631" s="18"/>
    </row>
    <row r="632" spans="3:24" ht="28.5" customHeight="1" x14ac:dyDescent="0.25">
      <c r="C632" s="18"/>
      <c r="D632" s="18"/>
      <c r="E632" s="18"/>
      <c r="F632" s="18"/>
      <c r="G632" s="18"/>
      <c r="H632" s="18"/>
      <c r="I632" s="18"/>
      <c r="J632" s="18"/>
      <c r="K632" s="18"/>
      <c r="L632" s="18"/>
      <c r="M632" s="18"/>
      <c r="N632" s="18"/>
      <c r="O632" s="18"/>
      <c r="P632" s="57"/>
      <c r="Q632" s="18"/>
      <c r="R632" s="18"/>
      <c r="S632" s="18"/>
      <c r="T632" s="20"/>
      <c r="V632" s="18"/>
      <c r="W632" s="18"/>
      <c r="X632" s="18"/>
    </row>
    <row r="633" spans="3:24" ht="28.5" customHeight="1" x14ac:dyDescent="0.25">
      <c r="C633" s="18"/>
      <c r="D633" s="18"/>
      <c r="E633" s="18"/>
      <c r="F633" s="18"/>
      <c r="G633" s="18"/>
      <c r="H633" s="18"/>
      <c r="I633" s="18"/>
      <c r="J633" s="18"/>
      <c r="K633" s="18"/>
      <c r="L633" s="18"/>
      <c r="M633" s="18"/>
      <c r="N633" s="18"/>
      <c r="O633" s="18"/>
      <c r="P633" s="57"/>
      <c r="Q633" s="18"/>
      <c r="R633" s="18"/>
      <c r="S633" s="18"/>
      <c r="T633" s="20"/>
      <c r="V633" s="18"/>
      <c r="W633" s="18"/>
      <c r="X633" s="18"/>
    </row>
    <row r="634" spans="3:24" ht="28.5" customHeight="1" x14ac:dyDescent="0.25">
      <c r="C634" s="18"/>
      <c r="D634" s="18"/>
      <c r="E634" s="18"/>
      <c r="F634" s="18"/>
      <c r="G634" s="18"/>
      <c r="H634" s="18"/>
      <c r="I634" s="18"/>
      <c r="J634" s="18"/>
      <c r="K634" s="18"/>
      <c r="L634" s="18"/>
      <c r="M634" s="18"/>
      <c r="N634" s="18"/>
      <c r="O634" s="18"/>
      <c r="P634" s="57"/>
      <c r="Q634" s="18"/>
      <c r="R634" s="18"/>
      <c r="S634" s="18"/>
      <c r="T634" s="20"/>
      <c r="V634" s="18"/>
      <c r="W634" s="18"/>
      <c r="X634" s="18"/>
    </row>
    <row r="635" spans="3:24" ht="28.5" customHeight="1" x14ac:dyDescent="0.25">
      <c r="C635" s="18"/>
      <c r="D635" s="18"/>
      <c r="E635" s="18"/>
      <c r="F635" s="18"/>
      <c r="G635" s="18"/>
      <c r="H635" s="18"/>
      <c r="I635" s="18"/>
      <c r="J635" s="18"/>
      <c r="K635" s="18"/>
      <c r="L635" s="18"/>
      <c r="M635" s="18"/>
      <c r="N635" s="18"/>
      <c r="O635" s="18"/>
      <c r="P635" s="57"/>
      <c r="Q635" s="18"/>
      <c r="R635" s="18"/>
      <c r="S635" s="18"/>
      <c r="T635" s="20"/>
      <c r="V635" s="18"/>
      <c r="W635" s="18"/>
      <c r="X635" s="18"/>
    </row>
    <row r="636" spans="3:24" ht="28.5" customHeight="1" x14ac:dyDescent="0.25">
      <c r="C636" s="18"/>
      <c r="D636" s="18"/>
      <c r="E636" s="18"/>
      <c r="F636" s="18"/>
      <c r="G636" s="18"/>
      <c r="H636" s="18"/>
      <c r="I636" s="18"/>
      <c r="J636" s="18"/>
      <c r="K636" s="18"/>
      <c r="L636" s="18"/>
      <c r="M636" s="18"/>
      <c r="N636" s="18"/>
      <c r="O636" s="18"/>
      <c r="P636" s="57"/>
      <c r="Q636" s="18"/>
      <c r="R636" s="18"/>
      <c r="S636" s="18"/>
      <c r="T636" s="20"/>
      <c r="V636" s="18"/>
      <c r="W636" s="18"/>
      <c r="X636" s="18"/>
    </row>
    <row r="637" spans="3:24" ht="28.5" customHeight="1" x14ac:dyDescent="0.25">
      <c r="C637" s="18"/>
      <c r="D637" s="18"/>
      <c r="E637" s="18"/>
      <c r="F637" s="18"/>
      <c r="G637" s="18"/>
      <c r="H637" s="18"/>
      <c r="I637" s="18"/>
      <c r="J637" s="18"/>
      <c r="K637" s="18"/>
      <c r="L637" s="18"/>
      <c r="M637" s="18"/>
      <c r="N637" s="18"/>
      <c r="O637" s="18"/>
      <c r="P637" s="57"/>
      <c r="Q637" s="18"/>
      <c r="R637" s="18"/>
      <c r="S637" s="18"/>
      <c r="T637" s="20"/>
      <c r="V637" s="18"/>
      <c r="W637" s="18"/>
      <c r="X637" s="18"/>
    </row>
    <row r="638" spans="3:24" ht="28.5" customHeight="1" x14ac:dyDescent="0.25">
      <c r="C638" s="18"/>
      <c r="D638" s="18"/>
      <c r="E638" s="18"/>
      <c r="F638" s="18"/>
      <c r="G638" s="18"/>
      <c r="H638" s="18"/>
      <c r="I638" s="18"/>
      <c r="J638" s="18"/>
      <c r="K638" s="18"/>
      <c r="L638" s="18"/>
      <c r="M638" s="18"/>
      <c r="N638" s="18"/>
      <c r="O638" s="18"/>
      <c r="P638" s="57"/>
      <c r="Q638" s="18"/>
      <c r="R638" s="18"/>
      <c r="S638" s="18"/>
      <c r="T638" s="20"/>
      <c r="V638" s="18"/>
      <c r="W638" s="18"/>
      <c r="X638" s="18"/>
    </row>
    <row r="639" spans="3:24" ht="28.5" customHeight="1" x14ac:dyDescent="0.25">
      <c r="C639" s="18"/>
      <c r="D639" s="18"/>
      <c r="E639" s="18"/>
      <c r="F639" s="18"/>
      <c r="G639" s="18"/>
      <c r="H639" s="18"/>
      <c r="I639" s="18"/>
      <c r="J639" s="18"/>
      <c r="K639" s="18"/>
      <c r="L639" s="18"/>
      <c r="M639" s="18"/>
      <c r="N639" s="18"/>
      <c r="O639" s="18"/>
      <c r="P639" s="57"/>
      <c r="Q639" s="18"/>
      <c r="R639" s="18"/>
      <c r="S639" s="18"/>
      <c r="T639" s="20"/>
      <c r="V639" s="18"/>
      <c r="W639" s="18"/>
      <c r="X639" s="18"/>
    </row>
    <row r="640" spans="3:24" ht="28.5" customHeight="1" x14ac:dyDescent="0.25">
      <c r="C640" s="18"/>
      <c r="D640" s="18"/>
      <c r="E640" s="18"/>
      <c r="F640" s="18"/>
      <c r="G640" s="18"/>
      <c r="H640" s="18"/>
      <c r="I640" s="18"/>
      <c r="J640" s="18"/>
      <c r="K640" s="18"/>
      <c r="L640" s="18"/>
      <c r="M640" s="18"/>
      <c r="N640" s="18"/>
      <c r="O640" s="18"/>
      <c r="P640" s="57"/>
      <c r="Q640" s="18"/>
      <c r="R640" s="18"/>
      <c r="S640" s="18"/>
      <c r="T640" s="20"/>
      <c r="V640" s="18"/>
      <c r="W640" s="18"/>
      <c r="X640" s="18"/>
    </row>
    <row r="641" spans="3:24" ht="28.5" customHeight="1" x14ac:dyDescent="0.25">
      <c r="C641" s="18"/>
      <c r="D641" s="18"/>
      <c r="E641" s="18"/>
      <c r="F641" s="18"/>
      <c r="G641" s="18"/>
      <c r="H641" s="18"/>
      <c r="I641" s="18"/>
      <c r="J641" s="18"/>
      <c r="K641" s="18"/>
      <c r="L641" s="18"/>
      <c r="M641" s="18"/>
      <c r="N641" s="18"/>
      <c r="O641" s="18"/>
      <c r="P641" s="57"/>
      <c r="Q641" s="18"/>
      <c r="R641" s="18"/>
      <c r="S641" s="18"/>
      <c r="T641" s="20"/>
      <c r="V641" s="18"/>
      <c r="W641" s="18"/>
      <c r="X641" s="18"/>
    </row>
    <row r="642" spans="3:24" ht="28.5" customHeight="1" x14ac:dyDescent="0.25">
      <c r="C642" s="18"/>
      <c r="D642" s="18"/>
      <c r="E642" s="18"/>
      <c r="F642" s="18"/>
      <c r="G642" s="18"/>
      <c r="H642" s="18"/>
      <c r="I642" s="18"/>
      <c r="J642" s="18"/>
      <c r="K642" s="18"/>
      <c r="L642" s="18"/>
      <c r="M642" s="18"/>
      <c r="N642" s="18"/>
      <c r="O642" s="18"/>
      <c r="P642" s="57"/>
      <c r="Q642" s="18"/>
      <c r="R642" s="18"/>
      <c r="S642" s="18"/>
      <c r="T642" s="20"/>
      <c r="V642" s="18"/>
      <c r="W642" s="18"/>
      <c r="X642" s="18"/>
    </row>
    <row r="643" spans="3:24" ht="28.5" customHeight="1" x14ac:dyDescent="0.25">
      <c r="C643" s="18"/>
      <c r="D643" s="18"/>
      <c r="E643" s="18"/>
      <c r="F643" s="18"/>
      <c r="G643" s="18"/>
      <c r="H643" s="18"/>
      <c r="I643" s="18"/>
      <c r="J643" s="18"/>
      <c r="K643" s="18"/>
      <c r="L643" s="18"/>
      <c r="M643" s="18"/>
      <c r="N643" s="18"/>
      <c r="O643" s="18"/>
      <c r="P643" s="57"/>
      <c r="Q643" s="18"/>
      <c r="R643" s="18"/>
      <c r="S643" s="18"/>
      <c r="T643" s="20"/>
      <c r="V643" s="18"/>
      <c r="W643" s="18"/>
      <c r="X643" s="18"/>
    </row>
    <row r="644" spans="3:24" ht="28.5" customHeight="1" x14ac:dyDescent="0.25">
      <c r="C644" s="18"/>
      <c r="D644" s="18"/>
      <c r="E644" s="18"/>
      <c r="F644" s="18"/>
      <c r="G644" s="18"/>
      <c r="H644" s="18"/>
      <c r="I644" s="18"/>
      <c r="J644" s="18"/>
      <c r="K644" s="18"/>
      <c r="L644" s="18"/>
      <c r="M644" s="18"/>
      <c r="N644" s="18"/>
      <c r="O644" s="18"/>
      <c r="P644" s="57"/>
      <c r="Q644" s="18"/>
      <c r="R644" s="18"/>
      <c r="S644" s="18"/>
      <c r="T644" s="20"/>
      <c r="V644" s="18"/>
      <c r="W644" s="18"/>
      <c r="X644" s="18"/>
    </row>
    <row r="645" spans="3:24" ht="28.5" customHeight="1" x14ac:dyDescent="0.25">
      <c r="C645" s="18"/>
      <c r="D645" s="18"/>
      <c r="E645" s="18"/>
      <c r="F645" s="18"/>
      <c r="G645" s="18"/>
      <c r="H645" s="18"/>
      <c r="I645" s="18"/>
      <c r="J645" s="18"/>
      <c r="K645" s="18"/>
      <c r="L645" s="18"/>
      <c r="M645" s="18"/>
      <c r="N645" s="18"/>
      <c r="O645" s="18"/>
      <c r="P645" s="57"/>
      <c r="Q645" s="18"/>
      <c r="R645" s="18"/>
      <c r="S645" s="18"/>
      <c r="T645" s="20"/>
      <c r="V645" s="18"/>
      <c r="W645" s="18"/>
      <c r="X645" s="18"/>
    </row>
    <row r="646" spans="3:24" ht="28.5" customHeight="1" x14ac:dyDescent="0.25">
      <c r="C646" s="18"/>
      <c r="D646" s="18"/>
      <c r="E646" s="18"/>
      <c r="F646" s="18"/>
      <c r="G646" s="18"/>
      <c r="H646" s="18"/>
      <c r="I646" s="18"/>
      <c r="J646" s="18"/>
      <c r="K646" s="18"/>
      <c r="L646" s="18"/>
      <c r="M646" s="18"/>
      <c r="N646" s="18"/>
      <c r="O646" s="18"/>
      <c r="P646" s="57"/>
      <c r="Q646" s="18"/>
      <c r="R646" s="18"/>
      <c r="S646" s="18"/>
      <c r="T646" s="20"/>
      <c r="V646" s="18"/>
      <c r="W646" s="18"/>
      <c r="X646" s="18"/>
    </row>
    <row r="647" spans="3:24" ht="28.5" customHeight="1" x14ac:dyDescent="0.25">
      <c r="C647" s="18"/>
      <c r="D647" s="18"/>
      <c r="E647" s="18"/>
      <c r="F647" s="18"/>
      <c r="G647" s="18"/>
      <c r="H647" s="18"/>
      <c r="I647" s="18"/>
      <c r="J647" s="18"/>
      <c r="K647" s="18"/>
      <c r="L647" s="18"/>
      <c r="M647" s="18"/>
      <c r="N647" s="18"/>
      <c r="O647" s="18"/>
      <c r="P647" s="57"/>
      <c r="Q647" s="18"/>
      <c r="R647" s="18"/>
      <c r="S647" s="18"/>
      <c r="T647" s="20"/>
      <c r="V647" s="18"/>
      <c r="W647" s="18"/>
      <c r="X647" s="18"/>
    </row>
    <row r="648" spans="3:24" ht="28.5" customHeight="1" x14ac:dyDescent="0.25">
      <c r="C648" s="18"/>
      <c r="D648" s="18"/>
      <c r="E648" s="18"/>
      <c r="F648" s="18"/>
      <c r="G648" s="18"/>
      <c r="H648" s="18"/>
      <c r="I648" s="18"/>
      <c r="J648" s="18"/>
      <c r="K648" s="18"/>
      <c r="L648" s="18"/>
      <c r="M648" s="18"/>
      <c r="N648" s="18"/>
      <c r="O648" s="18"/>
      <c r="P648" s="57"/>
      <c r="Q648" s="18"/>
      <c r="R648" s="18"/>
      <c r="S648" s="18"/>
      <c r="T648" s="20"/>
      <c r="V648" s="18"/>
      <c r="W648" s="18"/>
      <c r="X648" s="18"/>
    </row>
    <row r="649" spans="3:24" ht="28.5" customHeight="1" x14ac:dyDescent="0.25">
      <c r="C649" s="18"/>
      <c r="D649" s="18"/>
      <c r="E649" s="18"/>
      <c r="F649" s="18"/>
      <c r="G649" s="18"/>
      <c r="H649" s="18"/>
      <c r="I649" s="18"/>
      <c r="J649" s="18"/>
      <c r="K649" s="18"/>
      <c r="L649" s="18"/>
      <c r="M649" s="18"/>
      <c r="N649" s="18"/>
      <c r="O649" s="18"/>
      <c r="P649" s="57"/>
      <c r="Q649" s="18"/>
      <c r="R649" s="18"/>
      <c r="S649" s="18"/>
      <c r="T649" s="20"/>
      <c r="V649" s="18"/>
      <c r="W649" s="18"/>
      <c r="X649" s="18"/>
    </row>
    <row r="650" spans="3:24" ht="28.5" customHeight="1" x14ac:dyDescent="0.25">
      <c r="C650" s="18"/>
      <c r="D650" s="18"/>
      <c r="E650" s="18"/>
      <c r="F650" s="18"/>
      <c r="G650" s="18"/>
      <c r="H650" s="18"/>
      <c r="I650" s="18"/>
      <c r="J650" s="18"/>
      <c r="K650" s="18"/>
      <c r="L650" s="18"/>
      <c r="M650" s="18"/>
      <c r="N650" s="18"/>
      <c r="O650" s="18"/>
      <c r="P650" s="57"/>
      <c r="Q650" s="18"/>
      <c r="R650" s="18"/>
      <c r="S650" s="18"/>
      <c r="T650" s="20"/>
      <c r="V650" s="18"/>
      <c r="W650" s="18"/>
      <c r="X650" s="18"/>
    </row>
    <row r="651" spans="3:24" ht="28.5" customHeight="1" x14ac:dyDescent="0.25">
      <c r="C651" s="18"/>
      <c r="D651" s="18"/>
      <c r="E651" s="18"/>
      <c r="F651" s="18"/>
      <c r="G651" s="18"/>
      <c r="H651" s="18"/>
      <c r="I651" s="18"/>
      <c r="J651" s="18"/>
      <c r="K651" s="18"/>
      <c r="L651" s="18"/>
      <c r="M651" s="18"/>
      <c r="N651" s="18"/>
      <c r="O651" s="18"/>
      <c r="P651" s="57"/>
      <c r="Q651" s="18"/>
      <c r="R651" s="18"/>
      <c r="S651" s="18"/>
      <c r="T651" s="20"/>
      <c r="V651" s="18"/>
      <c r="W651" s="18"/>
      <c r="X651" s="18"/>
    </row>
    <row r="652" spans="3:24" ht="28.5" customHeight="1" x14ac:dyDescent="0.25">
      <c r="C652" s="18"/>
      <c r="D652" s="18"/>
      <c r="E652" s="18"/>
      <c r="F652" s="18"/>
      <c r="G652" s="18"/>
      <c r="H652" s="18"/>
      <c r="I652" s="18"/>
      <c r="J652" s="18"/>
      <c r="K652" s="18"/>
      <c r="L652" s="18"/>
      <c r="M652" s="18"/>
      <c r="N652" s="18"/>
      <c r="O652" s="18"/>
      <c r="P652" s="57"/>
      <c r="Q652" s="18"/>
      <c r="R652" s="18"/>
      <c r="S652" s="18"/>
      <c r="T652" s="20"/>
      <c r="V652" s="18"/>
      <c r="W652" s="18"/>
      <c r="X652" s="18"/>
    </row>
    <row r="653" spans="3:24" ht="28.5" customHeight="1" x14ac:dyDescent="0.25">
      <c r="C653" s="18"/>
      <c r="D653" s="18"/>
      <c r="E653" s="18"/>
      <c r="F653" s="18"/>
      <c r="G653" s="18"/>
      <c r="H653" s="18"/>
      <c r="I653" s="18"/>
      <c r="J653" s="18"/>
      <c r="K653" s="18"/>
      <c r="L653" s="18"/>
      <c r="M653" s="18"/>
      <c r="N653" s="18"/>
      <c r="O653" s="18"/>
      <c r="P653" s="57"/>
      <c r="Q653" s="18"/>
      <c r="R653" s="18"/>
      <c r="S653" s="18"/>
      <c r="T653" s="20"/>
      <c r="V653" s="18"/>
      <c r="W653" s="18"/>
      <c r="X653" s="18"/>
    </row>
    <row r="654" spans="3:24" ht="28.5" customHeight="1" x14ac:dyDescent="0.25">
      <c r="C654" s="18"/>
      <c r="D654" s="18"/>
      <c r="E654" s="18"/>
      <c r="F654" s="18"/>
      <c r="G654" s="18"/>
      <c r="H654" s="18"/>
      <c r="I654" s="18"/>
      <c r="J654" s="18"/>
      <c r="K654" s="18"/>
      <c r="L654" s="18"/>
      <c r="M654" s="18"/>
      <c r="N654" s="18"/>
      <c r="O654" s="18"/>
      <c r="P654" s="57"/>
      <c r="Q654" s="18"/>
      <c r="R654" s="18"/>
      <c r="S654" s="18"/>
      <c r="T654" s="20"/>
      <c r="V654" s="18"/>
      <c r="W654" s="18"/>
      <c r="X654" s="18"/>
    </row>
    <row r="655" spans="3:24" ht="28.5" customHeight="1" x14ac:dyDescent="0.25">
      <c r="C655" s="18"/>
      <c r="D655" s="18"/>
      <c r="E655" s="18"/>
      <c r="F655" s="18"/>
      <c r="G655" s="18"/>
      <c r="H655" s="18"/>
      <c r="I655" s="18"/>
      <c r="J655" s="18"/>
      <c r="K655" s="18"/>
      <c r="L655" s="18"/>
      <c r="M655" s="18"/>
      <c r="N655" s="18"/>
      <c r="O655" s="18"/>
      <c r="P655" s="57"/>
      <c r="Q655" s="18"/>
      <c r="R655" s="18"/>
      <c r="S655" s="18"/>
      <c r="T655" s="20"/>
      <c r="V655" s="18"/>
      <c r="W655" s="18"/>
      <c r="X655" s="18"/>
    </row>
    <row r="656" spans="3:24" ht="28.5" customHeight="1" x14ac:dyDescent="0.25">
      <c r="C656" s="18"/>
      <c r="D656" s="18"/>
      <c r="E656" s="18"/>
      <c r="F656" s="18"/>
      <c r="G656" s="18"/>
      <c r="H656" s="18"/>
      <c r="I656" s="18"/>
      <c r="J656" s="18"/>
      <c r="K656" s="18"/>
      <c r="L656" s="18"/>
      <c r="M656" s="18"/>
      <c r="N656" s="18"/>
      <c r="O656" s="18"/>
      <c r="P656" s="57"/>
      <c r="Q656" s="18"/>
      <c r="R656" s="18"/>
      <c r="S656" s="18"/>
      <c r="T656" s="20"/>
      <c r="V656" s="18"/>
      <c r="W656" s="18"/>
      <c r="X656" s="18"/>
    </row>
    <row r="657" spans="3:24" ht="28.5" customHeight="1" x14ac:dyDescent="0.25">
      <c r="C657" s="18"/>
      <c r="D657" s="18"/>
      <c r="E657" s="18"/>
      <c r="F657" s="18"/>
      <c r="G657" s="18"/>
      <c r="H657" s="18"/>
      <c r="I657" s="18"/>
      <c r="J657" s="18"/>
      <c r="K657" s="18"/>
      <c r="L657" s="18"/>
      <c r="M657" s="18"/>
      <c r="N657" s="18"/>
      <c r="O657" s="18"/>
      <c r="P657" s="57"/>
      <c r="Q657" s="18"/>
      <c r="R657" s="18"/>
      <c r="S657" s="18"/>
      <c r="T657" s="20"/>
      <c r="V657" s="18"/>
      <c r="W657" s="18"/>
      <c r="X657" s="18"/>
    </row>
    <row r="658" spans="3:24" ht="28.5" customHeight="1" x14ac:dyDescent="0.25">
      <c r="C658" s="18"/>
      <c r="D658" s="18"/>
      <c r="E658" s="18"/>
      <c r="F658" s="18"/>
      <c r="G658" s="18"/>
      <c r="H658" s="18"/>
      <c r="I658" s="18"/>
      <c r="J658" s="18"/>
      <c r="K658" s="18"/>
      <c r="L658" s="18"/>
      <c r="M658" s="18"/>
      <c r="N658" s="18"/>
      <c r="O658" s="18"/>
      <c r="P658" s="57"/>
      <c r="Q658" s="18"/>
      <c r="R658" s="18"/>
      <c r="S658" s="18"/>
      <c r="T658" s="20"/>
      <c r="V658" s="18"/>
      <c r="W658" s="18"/>
      <c r="X658" s="18"/>
    </row>
    <row r="659" spans="3:24" ht="28.5" customHeight="1" x14ac:dyDescent="0.25">
      <c r="C659" s="18"/>
      <c r="D659" s="18"/>
      <c r="E659" s="18"/>
      <c r="F659" s="18"/>
      <c r="G659" s="18"/>
      <c r="H659" s="18"/>
      <c r="I659" s="18"/>
      <c r="J659" s="18"/>
      <c r="K659" s="18"/>
      <c r="L659" s="18"/>
      <c r="M659" s="18"/>
      <c r="N659" s="18"/>
      <c r="O659" s="18"/>
      <c r="P659" s="57"/>
      <c r="Q659" s="18"/>
      <c r="R659" s="18"/>
      <c r="S659" s="18"/>
      <c r="T659" s="20"/>
      <c r="V659" s="18"/>
      <c r="W659" s="18"/>
      <c r="X659" s="18"/>
    </row>
    <row r="660" spans="3:24" ht="28.5" customHeight="1" x14ac:dyDescent="0.25">
      <c r="C660" s="18"/>
      <c r="D660" s="18"/>
      <c r="E660" s="18"/>
      <c r="F660" s="18"/>
      <c r="G660" s="18"/>
      <c r="H660" s="18"/>
      <c r="I660" s="18"/>
      <c r="J660" s="18"/>
      <c r="K660" s="18"/>
      <c r="L660" s="18"/>
      <c r="M660" s="18"/>
      <c r="N660" s="18"/>
      <c r="O660" s="18"/>
      <c r="P660" s="57"/>
      <c r="Q660" s="18"/>
      <c r="R660" s="18"/>
      <c r="S660" s="18"/>
      <c r="T660" s="20"/>
      <c r="V660" s="18"/>
      <c r="W660" s="18"/>
      <c r="X660" s="18"/>
    </row>
    <row r="661" spans="3:24" ht="28.5" customHeight="1" x14ac:dyDescent="0.25">
      <c r="C661" s="18"/>
      <c r="D661" s="18"/>
      <c r="E661" s="18"/>
      <c r="F661" s="18"/>
      <c r="G661" s="18"/>
      <c r="H661" s="18"/>
      <c r="I661" s="18"/>
      <c r="J661" s="18"/>
      <c r="K661" s="18"/>
      <c r="L661" s="18"/>
      <c r="M661" s="18"/>
      <c r="N661" s="18"/>
      <c r="O661" s="18"/>
      <c r="P661" s="57"/>
      <c r="Q661" s="18"/>
      <c r="R661" s="18"/>
      <c r="S661" s="18"/>
      <c r="T661" s="20"/>
      <c r="V661" s="18"/>
      <c r="W661" s="18"/>
      <c r="X661" s="18"/>
    </row>
    <row r="662" spans="3:24" ht="28.5" customHeight="1" x14ac:dyDescent="0.25">
      <c r="C662" s="18"/>
      <c r="D662" s="18"/>
      <c r="E662" s="18"/>
      <c r="F662" s="18"/>
      <c r="G662" s="18"/>
      <c r="H662" s="18"/>
      <c r="I662" s="18"/>
      <c r="J662" s="18"/>
      <c r="K662" s="18"/>
      <c r="L662" s="18"/>
      <c r="M662" s="18"/>
      <c r="N662" s="18"/>
      <c r="O662" s="18"/>
      <c r="P662" s="57"/>
      <c r="Q662" s="18"/>
      <c r="R662" s="18"/>
      <c r="S662" s="18"/>
      <c r="T662" s="20"/>
      <c r="V662" s="18"/>
      <c r="W662" s="18"/>
      <c r="X662" s="18"/>
    </row>
    <row r="663" spans="3:24" ht="28.5" customHeight="1" x14ac:dyDescent="0.25">
      <c r="C663" s="18"/>
      <c r="D663" s="18"/>
      <c r="E663" s="18"/>
      <c r="F663" s="18"/>
      <c r="G663" s="18"/>
      <c r="H663" s="18"/>
      <c r="I663" s="18"/>
      <c r="J663" s="18"/>
      <c r="K663" s="18"/>
      <c r="L663" s="18"/>
      <c r="M663" s="18"/>
      <c r="N663" s="18"/>
      <c r="O663" s="18"/>
      <c r="P663" s="57"/>
      <c r="Q663" s="18"/>
      <c r="R663" s="18"/>
      <c r="S663" s="18"/>
      <c r="T663" s="20"/>
      <c r="V663" s="18"/>
      <c r="W663" s="18"/>
      <c r="X663" s="18"/>
    </row>
    <row r="664" spans="3:24" ht="28.5" customHeight="1" x14ac:dyDescent="0.25">
      <c r="C664" s="18"/>
      <c r="D664" s="18"/>
      <c r="E664" s="18"/>
      <c r="F664" s="18"/>
      <c r="G664" s="18"/>
      <c r="H664" s="18"/>
      <c r="I664" s="18"/>
      <c r="J664" s="18"/>
      <c r="K664" s="18"/>
      <c r="L664" s="18"/>
      <c r="M664" s="18"/>
      <c r="N664" s="18"/>
      <c r="O664" s="18"/>
      <c r="P664" s="57"/>
      <c r="Q664" s="18"/>
      <c r="R664" s="18"/>
      <c r="S664" s="18"/>
      <c r="T664" s="20"/>
      <c r="V664" s="18"/>
      <c r="W664" s="18"/>
      <c r="X664" s="18"/>
    </row>
    <row r="665" spans="3:24" ht="28.5" customHeight="1" x14ac:dyDescent="0.25">
      <c r="C665" s="18"/>
      <c r="D665" s="18"/>
      <c r="E665" s="18"/>
      <c r="F665" s="18"/>
      <c r="G665" s="18"/>
      <c r="H665" s="18"/>
      <c r="I665" s="18"/>
      <c r="J665" s="18"/>
      <c r="K665" s="18"/>
      <c r="L665" s="18"/>
      <c r="M665" s="18"/>
      <c r="N665" s="18"/>
      <c r="O665" s="18"/>
      <c r="P665" s="57"/>
      <c r="Q665" s="18"/>
      <c r="R665" s="18"/>
      <c r="S665" s="18"/>
      <c r="T665" s="20"/>
      <c r="V665" s="18"/>
      <c r="W665" s="18"/>
      <c r="X665" s="18"/>
    </row>
    <row r="666" spans="3:24" ht="28.5" customHeight="1" x14ac:dyDescent="0.25">
      <c r="C666" s="18"/>
      <c r="D666" s="18"/>
      <c r="E666" s="18"/>
      <c r="F666" s="18"/>
      <c r="G666" s="18"/>
      <c r="H666" s="18"/>
      <c r="I666" s="18"/>
      <c r="J666" s="18"/>
      <c r="K666" s="18"/>
      <c r="L666" s="18"/>
      <c r="M666" s="18"/>
      <c r="N666" s="18"/>
      <c r="O666" s="18"/>
      <c r="P666" s="57"/>
      <c r="Q666" s="18"/>
      <c r="R666" s="18"/>
      <c r="S666" s="18"/>
      <c r="T666" s="20"/>
      <c r="V666" s="18"/>
      <c r="W666" s="18"/>
      <c r="X666" s="18"/>
    </row>
    <row r="667" spans="3:24" ht="28.5" customHeight="1" x14ac:dyDescent="0.25">
      <c r="C667" s="18"/>
      <c r="D667" s="18"/>
      <c r="E667" s="18"/>
      <c r="F667" s="18"/>
      <c r="G667" s="18"/>
      <c r="H667" s="18"/>
      <c r="I667" s="18"/>
      <c r="J667" s="18"/>
      <c r="K667" s="18"/>
      <c r="L667" s="18"/>
      <c r="M667" s="18"/>
      <c r="N667" s="18"/>
      <c r="O667" s="18"/>
      <c r="P667" s="57"/>
      <c r="Q667" s="18"/>
      <c r="R667" s="18"/>
      <c r="S667" s="18"/>
      <c r="T667" s="20"/>
      <c r="V667" s="18"/>
      <c r="W667" s="18"/>
      <c r="X667" s="18"/>
    </row>
    <row r="668" spans="3:24" ht="28.5" customHeight="1" x14ac:dyDescent="0.25">
      <c r="C668" s="18"/>
      <c r="D668" s="18"/>
      <c r="E668" s="18"/>
      <c r="F668" s="18"/>
      <c r="G668" s="18"/>
      <c r="H668" s="18"/>
      <c r="I668" s="18"/>
      <c r="J668" s="18"/>
      <c r="K668" s="18"/>
      <c r="L668" s="18"/>
      <c r="M668" s="18"/>
      <c r="N668" s="18"/>
      <c r="O668" s="18"/>
      <c r="P668" s="57"/>
      <c r="Q668" s="18"/>
      <c r="R668" s="18"/>
      <c r="S668" s="18"/>
      <c r="T668" s="20"/>
      <c r="V668" s="18"/>
      <c r="W668" s="18"/>
      <c r="X668" s="18"/>
    </row>
    <row r="669" spans="3:24" ht="28.5" customHeight="1" x14ac:dyDescent="0.25">
      <c r="C669" s="18"/>
      <c r="D669" s="18"/>
      <c r="E669" s="18"/>
      <c r="F669" s="18"/>
      <c r="G669" s="18"/>
      <c r="H669" s="18"/>
      <c r="I669" s="18"/>
      <c r="J669" s="18"/>
      <c r="K669" s="18"/>
      <c r="L669" s="18"/>
      <c r="M669" s="18"/>
      <c r="N669" s="18"/>
      <c r="O669" s="18"/>
      <c r="P669" s="57"/>
      <c r="Q669" s="18"/>
      <c r="R669" s="18"/>
      <c r="S669" s="18"/>
      <c r="T669" s="20"/>
      <c r="V669" s="18"/>
      <c r="W669" s="18"/>
      <c r="X669" s="18"/>
    </row>
    <row r="670" spans="3:24" ht="28.5" customHeight="1" x14ac:dyDescent="0.25">
      <c r="C670" s="18"/>
      <c r="D670" s="18"/>
      <c r="E670" s="18"/>
      <c r="F670" s="18"/>
      <c r="G670" s="18"/>
      <c r="H670" s="18"/>
      <c r="I670" s="18"/>
      <c r="J670" s="18"/>
      <c r="K670" s="18"/>
      <c r="L670" s="18"/>
      <c r="M670" s="18"/>
      <c r="N670" s="18"/>
      <c r="O670" s="18"/>
      <c r="P670" s="57"/>
      <c r="Q670" s="18"/>
      <c r="R670" s="18"/>
      <c r="S670" s="18"/>
      <c r="T670" s="20"/>
      <c r="V670" s="18"/>
      <c r="W670" s="18"/>
      <c r="X670" s="18"/>
    </row>
    <row r="671" spans="3:24" ht="28.5" customHeight="1" x14ac:dyDescent="0.25">
      <c r="C671" s="18"/>
      <c r="D671" s="18"/>
      <c r="E671" s="18"/>
      <c r="F671" s="18"/>
      <c r="G671" s="18"/>
      <c r="H671" s="18"/>
      <c r="I671" s="18"/>
      <c r="J671" s="18"/>
      <c r="K671" s="18"/>
      <c r="L671" s="18"/>
      <c r="M671" s="18"/>
      <c r="N671" s="18"/>
      <c r="O671" s="18"/>
      <c r="P671" s="57"/>
      <c r="Q671" s="18"/>
      <c r="R671" s="18"/>
      <c r="S671" s="18"/>
      <c r="T671" s="20"/>
      <c r="V671" s="18"/>
      <c r="W671" s="18"/>
      <c r="X671" s="18"/>
    </row>
    <row r="672" spans="3:24" ht="28.5" customHeight="1" x14ac:dyDescent="0.25">
      <c r="C672" s="18"/>
      <c r="D672" s="18"/>
      <c r="E672" s="18"/>
      <c r="F672" s="18"/>
      <c r="G672" s="18"/>
      <c r="H672" s="18"/>
      <c r="I672" s="18"/>
      <c r="J672" s="18"/>
      <c r="K672" s="18"/>
      <c r="L672" s="18"/>
      <c r="M672" s="18"/>
      <c r="N672" s="18"/>
      <c r="O672" s="18"/>
      <c r="P672" s="57"/>
      <c r="Q672" s="18"/>
      <c r="R672" s="18"/>
      <c r="S672" s="18"/>
      <c r="T672" s="20"/>
      <c r="V672" s="18"/>
      <c r="W672" s="18"/>
      <c r="X672" s="18"/>
    </row>
    <row r="673" spans="3:24" ht="28.5" customHeight="1" x14ac:dyDescent="0.25">
      <c r="C673" s="18"/>
      <c r="D673" s="18"/>
      <c r="E673" s="18"/>
      <c r="F673" s="18"/>
      <c r="G673" s="18"/>
      <c r="H673" s="18"/>
      <c r="I673" s="18"/>
      <c r="J673" s="18"/>
      <c r="K673" s="18"/>
      <c r="L673" s="18"/>
      <c r="M673" s="18"/>
      <c r="N673" s="18"/>
      <c r="O673" s="18"/>
      <c r="P673" s="57"/>
      <c r="Q673" s="18"/>
      <c r="R673" s="18"/>
      <c r="S673" s="18"/>
      <c r="T673" s="20"/>
      <c r="V673" s="18"/>
      <c r="W673" s="18"/>
      <c r="X673" s="18"/>
    </row>
    <row r="674" spans="3:24" ht="28.5" customHeight="1" x14ac:dyDescent="0.25">
      <c r="C674" s="18"/>
      <c r="D674" s="18"/>
      <c r="E674" s="18"/>
      <c r="F674" s="18"/>
      <c r="G674" s="18"/>
      <c r="H674" s="18"/>
      <c r="I674" s="18"/>
      <c r="J674" s="18"/>
      <c r="K674" s="18"/>
      <c r="L674" s="18"/>
      <c r="M674" s="18"/>
      <c r="N674" s="18"/>
      <c r="O674" s="18"/>
      <c r="P674" s="57"/>
      <c r="Q674" s="18"/>
      <c r="R674" s="18"/>
      <c r="S674" s="18"/>
      <c r="T674" s="20"/>
      <c r="V674" s="18"/>
      <c r="W674" s="18"/>
      <c r="X674" s="18"/>
    </row>
    <row r="675" spans="3:24" ht="28.5" customHeight="1" x14ac:dyDescent="0.25">
      <c r="C675" s="18"/>
      <c r="D675" s="18"/>
      <c r="E675" s="18"/>
      <c r="F675" s="18"/>
      <c r="G675" s="18"/>
      <c r="H675" s="18"/>
      <c r="I675" s="18"/>
      <c r="J675" s="18"/>
      <c r="K675" s="18"/>
      <c r="L675" s="18"/>
      <c r="M675" s="18"/>
      <c r="N675" s="18"/>
      <c r="O675" s="18"/>
      <c r="P675" s="57"/>
      <c r="Q675" s="18"/>
      <c r="R675" s="18"/>
      <c r="S675" s="18"/>
      <c r="T675" s="20"/>
      <c r="V675" s="18"/>
      <c r="W675" s="18"/>
      <c r="X675" s="18"/>
    </row>
    <row r="676" spans="3:24" ht="28.5" customHeight="1" x14ac:dyDescent="0.25">
      <c r="C676" s="18"/>
      <c r="D676" s="18"/>
      <c r="E676" s="18"/>
      <c r="F676" s="18"/>
      <c r="G676" s="18"/>
      <c r="H676" s="18"/>
      <c r="I676" s="18"/>
      <c r="J676" s="18"/>
      <c r="K676" s="18"/>
      <c r="L676" s="18"/>
      <c r="M676" s="18"/>
      <c r="N676" s="18"/>
      <c r="O676" s="18"/>
      <c r="P676" s="57"/>
      <c r="Q676" s="18"/>
      <c r="R676" s="18"/>
      <c r="S676" s="18"/>
      <c r="T676" s="20"/>
      <c r="V676" s="18"/>
      <c r="W676" s="18"/>
      <c r="X676" s="18"/>
    </row>
    <row r="677" spans="3:24" ht="28.5" customHeight="1" x14ac:dyDescent="0.25">
      <c r="C677" s="18"/>
      <c r="D677" s="18"/>
      <c r="E677" s="18"/>
      <c r="F677" s="18"/>
      <c r="G677" s="18"/>
      <c r="H677" s="18"/>
      <c r="I677" s="18"/>
      <c r="J677" s="18"/>
      <c r="K677" s="18"/>
      <c r="L677" s="18"/>
      <c r="M677" s="18"/>
      <c r="N677" s="18"/>
      <c r="O677" s="18"/>
      <c r="P677" s="57"/>
      <c r="Q677" s="18"/>
      <c r="R677" s="18"/>
      <c r="S677" s="18"/>
      <c r="T677" s="20"/>
      <c r="V677" s="18"/>
      <c r="W677" s="18"/>
      <c r="X677" s="18"/>
    </row>
    <row r="678" spans="3:24" ht="28.5" customHeight="1" x14ac:dyDescent="0.25">
      <c r="C678" s="18"/>
      <c r="D678" s="18"/>
      <c r="E678" s="18"/>
      <c r="F678" s="18"/>
      <c r="G678" s="18"/>
      <c r="H678" s="18"/>
      <c r="I678" s="18"/>
      <c r="J678" s="18"/>
      <c r="K678" s="18"/>
      <c r="L678" s="18"/>
      <c r="M678" s="18"/>
      <c r="N678" s="18"/>
      <c r="O678" s="18"/>
      <c r="P678" s="57"/>
      <c r="Q678" s="18"/>
      <c r="R678" s="18"/>
      <c r="S678" s="18"/>
      <c r="T678" s="20"/>
      <c r="V678" s="18"/>
      <c r="W678" s="18"/>
      <c r="X678" s="18"/>
    </row>
    <row r="679" spans="3:24" ht="28.5" customHeight="1" x14ac:dyDescent="0.25">
      <c r="C679" s="18"/>
      <c r="D679" s="18"/>
      <c r="E679" s="18"/>
      <c r="F679" s="18"/>
      <c r="G679" s="18"/>
      <c r="H679" s="18"/>
      <c r="I679" s="18"/>
      <c r="J679" s="18"/>
      <c r="K679" s="18"/>
      <c r="L679" s="18"/>
      <c r="M679" s="18"/>
      <c r="N679" s="18"/>
      <c r="O679" s="18"/>
      <c r="P679" s="57"/>
      <c r="Q679" s="18"/>
      <c r="R679" s="18"/>
      <c r="S679" s="18"/>
      <c r="T679" s="20"/>
      <c r="V679" s="18"/>
      <c r="W679" s="18"/>
      <c r="X679" s="18"/>
    </row>
    <row r="680" spans="3:24" ht="28.5" customHeight="1" x14ac:dyDescent="0.25">
      <c r="C680" s="18"/>
      <c r="D680" s="18"/>
      <c r="E680" s="18"/>
      <c r="F680" s="18"/>
      <c r="G680" s="18"/>
      <c r="H680" s="18"/>
      <c r="I680" s="18"/>
      <c r="J680" s="18"/>
      <c r="K680" s="18"/>
      <c r="L680" s="18"/>
      <c r="M680" s="18"/>
      <c r="N680" s="18"/>
      <c r="O680" s="18"/>
      <c r="P680" s="57"/>
      <c r="Q680" s="18"/>
      <c r="R680" s="18"/>
      <c r="S680" s="18"/>
      <c r="T680" s="20"/>
      <c r="V680" s="18"/>
      <c r="W680" s="18"/>
      <c r="X680" s="18"/>
    </row>
    <row r="681" spans="3:24" ht="28.5" customHeight="1" x14ac:dyDescent="0.25">
      <c r="C681" s="18"/>
      <c r="D681" s="18"/>
      <c r="E681" s="18"/>
      <c r="F681" s="18"/>
      <c r="G681" s="18"/>
      <c r="H681" s="18"/>
      <c r="I681" s="18"/>
      <c r="J681" s="18"/>
      <c r="K681" s="18"/>
      <c r="L681" s="18"/>
      <c r="M681" s="18"/>
      <c r="N681" s="18"/>
      <c r="O681" s="18"/>
      <c r="P681" s="57"/>
      <c r="Q681" s="18"/>
      <c r="R681" s="18"/>
      <c r="S681" s="18"/>
      <c r="T681" s="20"/>
      <c r="V681" s="18"/>
      <c r="W681" s="18"/>
      <c r="X681" s="18"/>
    </row>
    <row r="682" spans="3:24" ht="28.5" customHeight="1" x14ac:dyDescent="0.25">
      <c r="C682" s="18"/>
      <c r="D682" s="18"/>
      <c r="E682" s="18"/>
      <c r="F682" s="18"/>
      <c r="G682" s="18"/>
      <c r="H682" s="18"/>
      <c r="I682" s="18"/>
      <c r="J682" s="18"/>
      <c r="K682" s="18"/>
      <c r="L682" s="18"/>
      <c r="M682" s="18"/>
      <c r="N682" s="18"/>
      <c r="O682" s="18"/>
      <c r="P682" s="57"/>
      <c r="Q682" s="18"/>
      <c r="R682" s="18"/>
      <c r="S682" s="18"/>
      <c r="T682" s="20"/>
      <c r="V682" s="18"/>
      <c r="W682" s="18"/>
      <c r="X682" s="18"/>
    </row>
    <row r="683" spans="3:24" ht="28.5" customHeight="1" x14ac:dyDescent="0.25">
      <c r="C683" s="18"/>
      <c r="D683" s="18"/>
      <c r="E683" s="18"/>
      <c r="F683" s="18"/>
      <c r="G683" s="18"/>
      <c r="H683" s="18"/>
      <c r="I683" s="18"/>
      <c r="J683" s="18"/>
      <c r="K683" s="18"/>
      <c r="L683" s="18"/>
      <c r="M683" s="18"/>
      <c r="N683" s="18"/>
      <c r="O683" s="18"/>
      <c r="P683" s="57"/>
      <c r="Q683" s="18"/>
      <c r="R683" s="18"/>
      <c r="S683" s="18"/>
      <c r="T683" s="20"/>
      <c r="V683" s="18"/>
      <c r="W683" s="18"/>
      <c r="X683" s="18"/>
    </row>
    <row r="684" spans="3:24" ht="28.5" customHeight="1" x14ac:dyDescent="0.25">
      <c r="C684" s="18"/>
      <c r="D684" s="18"/>
      <c r="E684" s="18"/>
      <c r="F684" s="18"/>
      <c r="G684" s="18"/>
      <c r="H684" s="18"/>
      <c r="I684" s="18"/>
      <c r="J684" s="18"/>
      <c r="K684" s="18"/>
      <c r="L684" s="18"/>
      <c r="M684" s="18"/>
      <c r="N684" s="18"/>
      <c r="O684" s="18"/>
      <c r="P684" s="57"/>
      <c r="Q684" s="18"/>
      <c r="R684" s="18"/>
      <c r="S684" s="18"/>
      <c r="T684" s="20"/>
      <c r="V684" s="18"/>
      <c r="W684" s="18"/>
      <c r="X684" s="18"/>
    </row>
    <row r="685" spans="3:24" ht="28.5" customHeight="1" x14ac:dyDescent="0.25">
      <c r="C685" s="18"/>
      <c r="D685" s="18"/>
      <c r="E685" s="18"/>
      <c r="F685" s="18"/>
      <c r="G685" s="18"/>
      <c r="H685" s="18"/>
      <c r="I685" s="18"/>
      <c r="J685" s="18"/>
      <c r="K685" s="18"/>
      <c r="L685" s="18"/>
      <c r="M685" s="18"/>
      <c r="N685" s="18"/>
      <c r="O685" s="18"/>
      <c r="P685" s="57"/>
      <c r="Q685" s="18"/>
      <c r="R685" s="18"/>
      <c r="S685" s="18"/>
      <c r="T685" s="20"/>
      <c r="V685" s="18"/>
      <c r="W685" s="18"/>
      <c r="X685" s="18"/>
    </row>
    <row r="686" spans="3:24" ht="28.5" customHeight="1" x14ac:dyDescent="0.25">
      <c r="C686" s="18"/>
      <c r="D686" s="18"/>
      <c r="E686" s="18"/>
      <c r="F686" s="18"/>
      <c r="G686" s="18"/>
      <c r="H686" s="18"/>
      <c r="I686" s="18"/>
      <c r="J686" s="18"/>
      <c r="K686" s="18"/>
      <c r="L686" s="18"/>
      <c r="M686" s="18"/>
      <c r="N686" s="18"/>
      <c r="O686" s="18"/>
      <c r="P686" s="57"/>
      <c r="Q686" s="18"/>
      <c r="R686" s="18"/>
      <c r="S686" s="18"/>
      <c r="T686" s="20"/>
      <c r="V686" s="18"/>
      <c r="W686" s="18"/>
      <c r="X686" s="18"/>
    </row>
    <row r="687" spans="3:24" ht="28.5" customHeight="1" x14ac:dyDescent="0.25">
      <c r="C687" s="18"/>
      <c r="D687" s="18"/>
      <c r="E687" s="18"/>
      <c r="F687" s="18"/>
      <c r="G687" s="18"/>
      <c r="H687" s="18"/>
      <c r="I687" s="18"/>
      <c r="J687" s="18"/>
      <c r="K687" s="18"/>
      <c r="L687" s="18"/>
      <c r="M687" s="18"/>
      <c r="N687" s="18"/>
      <c r="O687" s="18"/>
      <c r="P687" s="57"/>
      <c r="Q687" s="18"/>
      <c r="R687" s="18"/>
      <c r="S687" s="18"/>
      <c r="T687" s="20"/>
      <c r="V687" s="18"/>
      <c r="W687" s="18"/>
      <c r="X687" s="18"/>
    </row>
    <row r="688" spans="3:24" ht="28.5" customHeight="1" x14ac:dyDescent="0.25">
      <c r="C688" s="18"/>
      <c r="D688" s="18"/>
      <c r="E688" s="18"/>
      <c r="F688" s="18"/>
      <c r="G688" s="18"/>
      <c r="H688" s="18"/>
      <c r="I688" s="18"/>
      <c r="J688" s="18"/>
      <c r="K688" s="18"/>
      <c r="L688" s="18"/>
      <c r="M688" s="18"/>
      <c r="N688" s="18"/>
      <c r="O688" s="18"/>
      <c r="P688" s="57"/>
      <c r="Q688" s="18"/>
      <c r="R688" s="18"/>
      <c r="S688" s="18"/>
      <c r="T688" s="20"/>
      <c r="V688" s="18"/>
      <c r="W688" s="18"/>
      <c r="X688" s="18"/>
    </row>
    <row r="689" spans="3:24" ht="28.5" customHeight="1" x14ac:dyDescent="0.25">
      <c r="C689" s="18"/>
      <c r="D689" s="18"/>
      <c r="E689" s="18"/>
      <c r="F689" s="18"/>
      <c r="G689" s="18"/>
      <c r="H689" s="18"/>
      <c r="I689" s="18"/>
      <c r="J689" s="18"/>
      <c r="K689" s="18"/>
      <c r="L689" s="18"/>
      <c r="M689" s="18"/>
      <c r="N689" s="18"/>
      <c r="O689" s="18"/>
      <c r="P689" s="57"/>
      <c r="Q689" s="18"/>
      <c r="R689" s="18"/>
      <c r="S689" s="18"/>
      <c r="T689" s="20"/>
      <c r="V689" s="18"/>
      <c r="W689" s="18"/>
      <c r="X689" s="18"/>
    </row>
    <row r="690" spans="3:24" ht="28.5" customHeight="1" x14ac:dyDescent="0.25">
      <c r="C690" s="18"/>
      <c r="D690" s="18"/>
      <c r="E690" s="18"/>
      <c r="F690" s="18"/>
      <c r="G690" s="18"/>
      <c r="H690" s="18"/>
      <c r="I690" s="18"/>
      <c r="J690" s="18"/>
      <c r="K690" s="18"/>
      <c r="L690" s="18"/>
      <c r="M690" s="18"/>
      <c r="N690" s="18"/>
      <c r="O690" s="18"/>
      <c r="P690" s="57"/>
      <c r="Q690" s="18"/>
      <c r="R690" s="18"/>
      <c r="S690" s="18"/>
      <c r="T690" s="20"/>
      <c r="V690" s="18"/>
      <c r="W690" s="18"/>
      <c r="X690" s="18"/>
    </row>
    <row r="691" spans="3:24" ht="28.5" customHeight="1" x14ac:dyDescent="0.25">
      <c r="C691" s="18"/>
      <c r="D691" s="18"/>
      <c r="E691" s="18"/>
      <c r="F691" s="18"/>
      <c r="G691" s="18"/>
      <c r="H691" s="18"/>
      <c r="I691" s="18"/>
      <c r="J691" s="18"/>
      <c r="K691" s="18"/>
      <c r="L691" s="18"/>
      <c r="M691" s="18"/>
      <c r="N691" s="18"/>
      <c r="O691" s="18"/>
      <c r="P691" s="57"/>
      <c r="Q691" s="18"/>
      <c r="R691" s="18"/>
      <c r="S691" s="18"/>
      <c r="T691" s="20"/>
      <c r="V691" s="18"/>
      <c r="W691" s="18"/>
      <c r="X691" s="18"/>
    </row>
    <row r="692" spans="3:24" ht="28.5" customHeight="1" x14ac:dyDescent="0.25">
      <c r="C692" s="18"/>
      <c r="D692" s="18"/>
      <c r="E692" s="18"/>
      <c r="F692" s="18"/>
      <c r="G692" s="18"/>
      <c r="H692" s="18"/>
      <c r="I692" s="18"/>
      <c r="J692" s="18"/>
      <c r="K692" s="18"/>
      <c r="L692" s="18"/>
      <c r="M692" s="18"/>
      <c r="N692" s="18"/>
      <c r="O692" s="18"/>
      <c r="P692" s="57"/>
      <c r="Q692" s="18"/>
      <c r="R692" s="18"/>
      <c r="S692" s="18"/>
      <c r="T692" s="20"/>
      <c r="V692" s="18"/>
      <c r="W692" s="18"/>
      <c r="X692" s="18"/>
    </row>
    <row r="693" spans="3:24" ht="28.5" customHeight="1" x14ac:dyDescent="0.25">
      <c r="C693" s="18"/>
      <c r="D693" s="18"/>
      <c r="E693" s="18"/>
      <c r="F693" s="18"/>
      <c r="G693" s="18"/>
      <c r="H693" s="18"/>
      <c r="I693" s="18"/>
      <c r="J693" s="18"/>
      <c r="K693" s="18"/>
      <c r="L693" s="18"/>
      <c r="M693" s="18"/>
      <c r="N693" s="18"/>
      <c r="O693" s="18"/>
      <c r="P693" s="57"/>
      <c r="Q693" s="18"/>
      <c r="R693" s="18"/>
      <c r="S693" s="18"/>
      <c r="T693" s="20"/>
      <c r="V693" s="18"/>
      <c r="W693" s="18"/>
      <c r="X693" s="18"/>
    </row>
    <row r="694" spans="3:24" ht="28.5" customHeight="1" x14ac:dyDescent="0.25">
      <c r="C694" s="18"/>
      <c r="D694" s="18"/>
      <c r="E694" s="18"/>
      <c r="F694" s="18"/>
      <c r="G694" s="18"/>
      <c r="H694" s="18"/>
      <c r="I694" s="18"/>
      <c r="J694" s="18"/>
      <c r="K694" s="18"/>
      <c r="L694" s="18"/>
      <c r="M694" s="18"/>
      <c r="N694" s="18"/>
      <c r="O694" s="18"/>
      <c r="P694" s="57"/>
      <c r="Q694" s="18"/>
      <c r="R694" s="18"/>
      <c r="S694" s="18"/>
      <c r="T694" s="20"/>
      <c r="V694" s="18"/>
      <c r="W694" s="18"/>
      <c r="X694" s="18"/>
    </row>
    <row r="695" spans="3:24" ht="28.5" customHeight="1" x14ac:dyDescent="0.25">
      <c r="C695" s="18"/>
      <c r="D695" s="18"/>
      <c r="E695" s="18"/>
      <c r="F695" s="18"/>
      <c r="G695" s="18"/>
      <c r="H695" s="18"/>
      <c r="I695" s="18"/>
      <c r="J695" s="18"/>
      <c r="K695" s="18"/>
      <c r="L695" s="18"/>
      <c r="M695" s="18"/>
      <c r="N695" s="18"/>
      <c r="O695" s="18"/>
      <c r="P695" s="57"/>
      <c r="Q695" s="18"/>
      <c r="R695" s="18"/>
      <c r="S695" s="18"/>
      <c r="T695" s="20"/>
      <c r="V695" s="18"/>
      <c r="W695" s="18"/>
      <c r="X695" s="18"/>
    </row>
    <row r="696" spans="3:24" ht="28.5" customHeight="1" x14ac:dyDescent="0.25">
      <c r="C696" s="18"/>
      <c r="D696" s="18"/>
      <c r="E696" s="18"/>
      <c r="F696" s="18"/>
      <c r="G696" s="18"/>
      <c r="H696" s="18"/>
      <c r="I696" s="18"/>
      <c r="J696" s="18"/>
      <c r="K696" s="18"/>
      <c r="L696" s="18"/>
      <c r="M696" s="18"/>
      <c r="N696" s="18"/>
      <c r="O696" s="18"/>
      <c r="P696" s="57"/>
      <c r="Q696" s="18"/>
      <c r="R696" s="18"/>
      <c r="S696" s="18"/>
      <c r="T696" s="20"/>
      <c r="V696" s="18"/>
      <c r="W696" s="18"/>
      <c r="X696" s="18"/>
    </row>
    <row r="697" spans="3:24" ht="28.5" customHeight="1" x14ac:dyDescent="0.25">
      <c r="C697" s="18"/>
      <c r="D697" s="18"/>
      <c r="E697" s="18"/>
      <c r="F697" s="18"/>
      <c r="G697" s="18"/>
      <c r="H697" s="18"/>
      <c r="I697" s="18"/>
      <c r="J697" s="18"/>
      <c r="K697" s="18"/>
      <c r="L697" s="18"/>
      <c r="M697" s="18"/>
      <c r="N697" s="18"/>
      <c r="O697" s="18"/>
      <c r="P697" s="57"/>
      <c r="Q697" s="18"/>
      <c r="R697" s="18"/>
      <c r="S697" s="18"/>
      <c r="T697" s="20"/>
      <c r="V697" s="18"/>
      <c r="W697" s="18"/>
      <c r="X697" s="18"/>
    </row>
    <row r="698" spans="3:24" ht="28.5" customHeight="1" x14ac:dyDescent="0.25">
      <c r="C698" s="18"/>
      <c r="D698" s="18"/>
      <c r="E698" s="18"/>
      <c r="F698" s="18"/>
      <c r="G698" s="18"/>
      <c r="H698" s="18"/>
      <c r="I698" s="18"/>
      <c r="J698" s="18"/>
      <c r="K698" s="18"/>
      <c r="L698" s="18"/>
      <c r="M698" s="18"/>
      <c r="N698" s="18"/>
      <c r="O698" s="18"/>
      <c r="P698" s="57"/>
      <c r="Q698" s="18"/>
      <c r="R698" s="18"/>
      <c r="S698" s="18"/>
      <c r="T698" s="20"/>
      <c r="V698" s="18"/>
      <c r="W698" s="18"/>
      <c r="X698" s="18"/>
    </row>
    <row r="699" spans="3:24" ht="28.5" customHeight="1" x14ac:dyDescent="0.25">
      <c r="C699" s="18"/>
      <c r="D699" s="18"/>
      <c r="E699" s="18"/>
      <c r="F699" s="18"/>
      <c r="G699" s="18"/>
      <c r="H699" s="18"/>
      <c r="I699" s="18"/>
      <c r="J699" s="18"/>
      <c r="K699" s="18"/>
      <c r="L699" s="18"/>
      <c r="M699" s="18"/>
      <c r="N699" s="18"/>
      <c r="O699" s="18"/>
      <c r="P699" s="57"/>
      <c r="Q699" s="18"/>
      <c r="R699" s="18"/>
      <c r="S699" s="18"/>
      <c r="T699" s="20"/>
      <c r="V699" s="18"/>
      <c r="W699" s="18"/>
      <c r="X699" s="18"/>
    </row>
    <row r="700" spans="3:24" ht="28.5" customHeight="1" x14ac:dyDescent="0.25">
      <c r="C700" s="18"/>
      <c r="D700" s="18"/>
      <c r="E700" s="18"/>
      <c r="F700" s="18"/>
      <c r="G700" s="18"/>
      <c r="H700" s="18"/>
      <c r="I700" s="18"/>
      <c r="J700" s="18"/>
      <c r="K700" s="18"/>
      <c r="L700" s="18"/>
      <c r="M700" s="18"/>
      <c r="N700" s="18"/>
      <c r="O700" s="18"/>
      <c r="P700" s="57"/>
      <c r="Q700" s="18"/>
      <c r="R700" s="18"/>
      <c r="S700" s="18"/>
      <c r="T700" s="20"/>
      <c r="V700" s="18"/>
      <c r="W700" s="18"/>
      <c r="X700" s="18"/>
    </row>
    <row r="701" spans="3:24" ht="28.5" customHeight="1" x14ac:dyDescent="0.25">
      <c r="C701" s="18"/>
      <c r="D701" s="18"/>
      <c r="E701" s="18"/>
      <c r="F701" s="18"/>
      <c r="G701" s="18"/>
      <c r="H701" s="18"/>
      <c r="I701" s="18"/>
      <c r="J701" s="18"/>
      <c r="K701" s="18"/>
      <c r="L701" s="18"/>
      <c r="M701" s="18"/>
      <c r="N701" s="18"/>
      <c r="O701" s="18"/>
      <c r="P701" s="57"/>
      <c r="Q701" s="18"/>
      <c r="R701" s="18"/>
      <c r="S701" s="18"/>
      <c r="T701" s="20"/>
      <c r="V701" s="18"/>
      <c r="W701" s="18"/>
      <c r="X701" s="18"/>
    </row>
    <row r="702" spans="3:24"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3:24"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3:24"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sheetData>
  <mergeCells count="3">
    <mergeCell ref="M1:AG2"/>
    <mergeCell ref="H1:L1"/>
    <mergeCell ref="A1:G2"/>
  </mergeCells>
  <phoneticPr fontId="11" type="noConversion"/>
  <dataValidations count="1">
    <dataValidation allowBlank="1" showInputMessage="1" sqref="B3:L3 C4:L19338"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2020-10-19T07:31:05Z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