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3"/>
  </bookViews>
  <sheets>
    <sheet name="WeightData" sheetId="1" r:id="rId1"/>
    <sheet name="WeaponData" sheetId="2" r:id="rId2"/>
    <sheet name="WeaponDataForExport" sheetId="3" r:id="rId3"/>
    <sheet name="Weather" sheetId="4" r:id="rId4"/>
    <sheet name="WeatherDataForExport" sheetId="5" r:id="rId5"/>
    <sheet name="Traits" sheetId="6" r:id="rId6"/>
  </sheets>
  <calcPr calcId="144525"/>
</workbook>
</file>

<file path=xl/sharedStrings.xml><?xml version="1.0" encoding="utf-8"?>
<sst xmlns="http://schemas.openxmlformats.org/spreadsheetml/2006/main" count="158">
  <si>
    <t>Character Weight</t>
  </si>
  <si>
    <t>Hunger</t>
  </si>
  <si>
    <t>Thirst</t>
  </si>
  <si>
    <t>Strength</t>
  </si>
  <si>
    <t>Endurance</t>
  </si>
  <si>
    <t>Distribution</t>
  </si>
  <si>
    <t>Very Light</t>
  </si>
  <si>
    <t>1000kcal</t>
  </si>
  <si>
    <t>2l</t>
  </si>
  <si>
    <t>10-30</t>
  </si>
  <si>
    <t>7-10</t>
  </si>
  <si>
    <t>Trait Only</t>
  </si>
  <si>
    <t>Light</t>
  </si>
  <si>
    <t>1500kcal</t>
  </si>
  <si>
    <t>2.5l</t>
  </si>
  <si>
    <t>20-50</t>
  </si>
  <si>
    <t>5-8</t>
  </si>
  <si>
    <t>Medium</t>
  </si>
  <si>
    <t>2000kcal</t>
  </si>
  <si>
    <t>3l</t>
  </si>
  <si>
    <t>30-70</t>
  </si>
  <si>
    <t>3-7</t>
  </si>
  <si>
    <t>Heavy</t>
  </si>
  <si>
    <t>2500kcal</t>
  </si>
  <si>
    <t>3.5l</t>
  </si>
  <si>
    <t>50-80</t>
  </si>
  <si>
    <t>2-5</t>
  </si>
  <si>
    <t>Very Heavy</t>
  </si>
  <si>
    <t>3000kcal</t>
  </si>
  <si>
    <t>4l</t>
  </si>
  <si>
    <t>70-100</t>
  </si>
  <si>
    <t>1-3</t>
  </si>
  <si>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</si>
  <si>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</si>
  <si>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</si>
  <si>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</si>
  <si>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</si>
  <si>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</si>
  <si>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</si>
  <si>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</si>
  <si>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</si>
  <si>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</si>
  <si>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</si>
  <si>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Mag Time</t>
  </si>
  <si>
    <t>Mag Dam</t>
  </si>
  <si>
    <t>DPS</t>
  </si>
  <si>
    <t>DPS + Accuracy</t>
  </si>
  <si>
    <t>Target DPS</t>
  </si>
  <si>
    <t>Shot Damage</t>
  </si>
  <si>
    <t>DPS No Reload</t>
  </si>
  <si>
    <t>Min</t>
  </si>
  <si>
    <t>Max</t>
  </si>
  <si>
    <t>Ave</t>
  </si>
  <si>
    <t>Average</t>
  </si>
  <si>
    <t>Pistol</t>
  </si>
  <si>
    <t>No Change</t>
  </si>
  <si>
    <t>Slinger</t>
  </si>
  <si>
    <t>Shortshooter</t>
  </si>
  <si>
    <t>Handsnapper</t>
  </si>
  <si>
    <t>T4Pistol</t>
  </si>
  <si>
    <t>Deathgrip</t>
  </si>
  <si>
    <t>Rifle</t>
  </si>
  <si>
    <t>Snipper</t>
  </si>
  <si>
    <t>Groundrider</t>
  </si>
  <si>
    <t>Longstrider</t>
  </si>
  <si>
    <t>Shoulderbreaker</t>
  </si>
  <si>
    <t>Voidwalker</t>
  </si>
  <si>
    <t>Shotgun</t>
  </si>
  <si>
    <t>Banger</t>
  </si>
  <si>
    <t>Leadspreader</t>
  </si>
  <si>
    <t>T3Shotgun</t>
  </si>
  <si>
    <t>T4Shotgun</t>
  </si>
  <si>
    <t>Hellsmasher</t>
  </si>
  <si>
    <t>SMG</t>
  </si>
  <si>
    <t>Rattler</t>
  </si>
  <si>
    <t>Saltscraper</t>
  </si>
  <si>
    <t>T3SMG</t>
  </si>
  <si>
    <t>T4SMG</t>
  </si>
  <si>
    <t>Beastbreaker</t>
  </si>
  <si>
    <t>LMG</t>
  </si>
  <si>
    <t>Gouger</t>
  </si>
  <si>
    <t>Eruptor</t>
  </si>
  <si>
    <t>T3LMG</t>
  </si>
  <si>
    <t>T4LMG</t>
  </si>
  <si>
    <t>Godgrinder</t>
  </si>
  <si>
    <t>Explosive</t>
  </si>
  <si>
    <t>Boomer</t>
  </si>
  <si>
    <t>Earsplitter</t>
  </si>
  <si>
    <t>T3Explosive</t>
  </si>
  <si>
    <t>T4Explosive</t>
  </si>
  <si>
    <t>Heavencracker</t>
  </si>
  <si>
    <t>Power Comparison</t>
  </si>
  <si>
    <t>Rusty</t>
  </si>
  <si>
    <t>Tarnished</t>
  </si>
  <si>
    <t>Shiny</t>
  </si>
  <si>
    <t>Gleaming</t>
  </si>
  <si>
    <t>Radiant</t>
  </si>
  <si>
    <t>Name</t>
  </si>
  <si>
    <t>Difficulty</t>
  </si>
  <si>
    <t>Temperature</t>
  </si>
  <si>
    <t>Visibility</t>
  </si>
  <si>
    <t>Water</t>
  </si>
  <si>
    <t>Duration</t>
  </si>
  <si>
    <t>Danger Types</t>
  </si>
  <si>
    <t>Severity</t>
  </si>
  <si>
    <t>Drizzle</t>
  </si>
  <si>
    <t>Phenomena</t>
  </si>
  <si>
    <t>Rain</t>
  </si>
  <si>
    <t>Downpour</t>
  </si>
  <si>
    <t>Acid Rain</t>
  </si>
  <si>
    <t>Event</t>
  </si>
  <si>
    <t>Acid</t>
  </si>
  <si>
    <t>Haze</t>
  </si>
  <si>
    <t>Mist</t>
  </si>
  <si>
    <t>Fog</t>
  </si>
  <si>
    <t>Dust Storm</t>
  </si>
  <si>
    <t>Physical</t>
  </si>
  <si>
    <t>Clear</t>
  </si>
  <si>
    <t>Cloudy</t>
  </si>
  <si>
    <t>Overcast</t>
  </si>
  <si>
    <t>Hail</t>
  </si>
  <si>
    <t>Lightning</t>
  </si>
  <si>
    <t>Shock storm</t>
  </si>
  <si>
    <t>Heat Wave</t>
  </si>
  <si>
    <t>Fire storm</t>
  </si>
  <si>
    <t>Fire</t>
  </si>
  <si>
    <t>Flood</t>
  </si>
  <si>
    <t>Ice storm</t>
  </si>
  <si>
    <t>Cold</t>
  </si>
  <si>
    <t>Hurricane</t>
  </si>
  <si>
    <t>Ether Storm</t>
  </si>
  <si>
    <t>Mental</t>
  </si>
  <si>
    <t>Miasma</t>
  </si>
  <si>
    <t>Freq</t>
  </si>
  <si>
    <t>%</t>
  </si>
  <si>
    <t>Freq2</t>
  </si>
  <si>
    <t>Humidity</t>
  </si>
  <si>
    <t>Modifiers</t>
  </si>
  <si>
    <t>Intelligence</t>
  </si>
  <si>
    <t>Stability</t>
  </si>
  <si>
    <t>Weight</t>
  </si>
  <si>
    <t>Dehydration Tolerance</t>
  </si>
  <si>
    <t>Starvation Tolerance</t>
  </si>
  <si>
    <t>Sight</t>
  </si>
  <si>
    <t>Action</t>
  </si>
  <si>
    <t>Aim Speed</t>
  </si>
  <si>
    <t>Scavenger</t>
  </si>
  <si>
    <t>Class</t>
  </si>
  <si>
    <t>Wanderer</t>
  </si>
  <si>
    <t>Driver</t>
  </si>
  <si>
    <t>Ravager</t>
  </si>
  <si>
    <t>Conqueror</t>
  </si>
  <si>
    <t>Survivor</t>
  </si>
  <si>
    <t>Nomadic</t>
  </si>
  <si>
    <t>Trait</t>
  </si>
  <si>
    <t>Goliath</t>
  </si>
  <si>
    <t>Nimble</t>
  </si>
  <si>
    <t>Delicate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</si>
</sst>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0.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9" borderId="25" applyNumberFormat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0" fillId="37" borderId="2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4" borderId="26" applyNumberFormat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6" borderId="2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36" borderId="26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6" borderId="0" xfId="0" applyFill="1">
      <alignment vertical="center"/>
    </xf>
    <xf numFmtId="0" fontId="2" fillId="7" borderId="6" xfId="0" applyFont="1" applyFill="1" applyBorder="1">
      <alignment vertical="center"/>
    </xf>
    <xf numFmtId="2" fontId="2" fillId="7" borderId="7" xfId="0" applyNumberFormat="1" applyFont="1" applyFill="1" applyBorder="1">
      <alignment vertical="center"/>
    </xf>
    <xf numFmtId="2" fontId="2" fillId="7" borderId="8" xfId="0" applyNumberFormat="1" applyFont="1" applyFill="1" applyBorder="1">
      <alignment vertical="center"/>
    </xf>
    <xf numFmtId="2" fontId="2" fillId="7" borderId="9" xfId="0" applyNumberFormat="1" applyFont="1" applyFill="1" applyBorder="1">
      <alignment vertical="center"/>
    </xf>
    <xf numFmtId="2" fontId="2" fillId="7" borderId="10" xfId="0" applyNumberFormat="1" applyFont="1" applyFill="1" applyBorder="1">
      <alignment vertical="center"/>
    </xf>
    <xf numFmtId="0" fontId="0" fillId="8" borderId="11" xfId="0" applyFill="1" applyBorder="1">
      <alignment vertical="center"/>
    </xf>
    <xf numFmtId="2" fontId="0" fillId="8" borderId="12" xfId="0" applyNumberFormat="1" applyFill="1" applyBorder="1">
      <alignment vertical="center"/>
    </xf>
    <xf numFmtId="2" fontId="0" fillId="8" borderId="13" xfId="0" applyNumberFormat="1" applyFill="1" applyBorder="1">
      <alignment vertical="center"/>
    </xf>
    <xf numFmtId="2" fontId="0" fillId="8" borderId="14" xfId="0" applyNumberFormat="1" applyFill="1" applyBorder="1">
      <alignment vertical="center"/>
    </xf>
    <xf numFmtId="2" fontId="0" fillId="8" borderId="15" xfId="0" applyNumberFormat="1" applyFill="1" applyBorder="1">
      <alignment vertical="center"/>
    </xf>
    <xf numFmtId="0" fontId="0" fillId="9" borderId="11" xfId="0" applyFill="1" applyBorder="1">
      <alignment vertical="center"/>
    </xf>
    <xf numFmtId="2" fontId="0" fillId="9" borderId="12" xfId="0" applyNumberFormat="1" applyFill="1" applyBorder="1">
      <alignment vertical="center"/>
    </xf>
    <xf numFmtId="2" fontId="0" fillId="9" borderId="13" xfId="0" applyNumberFormat="1" applyFill="1" applyBorder="1">
      <alignment vertical="center"/>
    </xf>
    <xf numFmtId="2" fontId="0" fillId="9" borderId="14" xfId="0" applyNumberFormat="1" applyFill="1" applyBorder="1">
      <alignment vertical="center"/>
    </xf>
    <xf numFmtId="2" fontId="0" fillId="9" borderId="15" xfId="0" applyNumberFormat="1" applyFill="1" applyBorder="1">
      <alignment vertical="center"/>
    </xf>
    <xf numFmtId="0" fontId="0" fillId="10" borderId="11" xfId="0" applyFill="1" applyBorder="1">
      <alignment vertical="center"/>
    </xf>
    <xf numFmtId="2" fontId="0" fillId="10" borderId="12" xfId="0" applyNumberFormat="1" applyFill="1" applyBorder="1">
      <alignment vertical="center"/>
    </xf>
    <xf numFmtId="2" fontId="0" fillId="10" borderId="13" xfId="0" applyNumberFormat="1" applyFill="1" applyBorder="1">
      <alignment vertical="center"/>
    </xf>
    <xf numFmtId="2" fontId="0" fillId="10" borderId="14" xfId="0" applyNumberFormat="1" applyFill="1" applyBorder="1">
      <alignment vertical="center"/>
    </xf>
    <xf numFmtId="2" fontId="0" fillId="10" borderId="15" xfId="0" applyNumberFormat="1" applyFill="1" applyBorder="1">
      <alignment vertical="center"/>
    </xf>
    <xf numFmtId="0" fontId="0" fillId="11" borderId="16" xfId="0" applyFill="1" applyBorder="1">
      <alignment vertical="center"/>
    </xf>
    <xf numFmtId="2" fontId="0" fillId="11" borderId="17" xfId="0" applyNumberFormat="1" applyFill="1" applyBorder="1">
      <alignment vertical="center"/>
    </xf>
    <xf numFmtId="2" fontId="0" fillId="11" borderId="18" xfId="0" applyNumberFormat="1" applyFill="1" applyBorder="1">
      <alignment vertical="center"/>
    </xf>
    <xf numFmtId="2" fontId="0" fillId="11" borderId="19" xfId="0" applyNumberFormat="1" applyFill="1" applyBorder="1">
      <alignment vertical="center"/>
    </xf>
    <xf numFmtId="2" fontId="0" fillId="11" borderId="20" xfId="0" applyNumberFormat="1" applyFill="1" applyBorder="1">
      <alignment vertical="center"/>
    </xf>
    <xf numFmtId="2" fontId="0" fillId="3" borderId="4" xfId="0" applyNumberFormat="1" applyFill="1" applyBorder="1">
      <alignment vertical="center"/>
    </xf>
    <xf numFmtId="2" fontId="0" fillId="3" borderId="0" xfId="0" applyNumberFormat="1" applyFill="1">
      <alignment vertical="center"/>
    </xf>
    <xf numFmtId="2" fontId="0" fillId="3" borderId="3" xfId="0" applyNumberFormat="1" applyFill="1" applyBorder="1">
      <alignment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7" borderId="10" xfId="0" applyNumberFormat="1" applyFont="1" applyFill="1" applyBorder="1">
      <alignment vertical="center"/>
    </xf>
    <xf numFmtId="2" fontId="3" fillId="7" borderId="8" xfId="0" applyNumberFormat="1" applyFont="1" applyFill="1" applyBorder="1">
      <alignment vertical="center"/>
    </xf>
    <xf numFmtId="2" fontId="3" fillId="8" borderId="15" xfId="0" applyNumberFormat="1" applyFont="1" applyFill="1" applyBorder="1">
      <alignment vertical="center"/>
    </xf>
    <xf numFmtId="2" fontId="3" fillId="8" borderId="13" xfId="0" applyNumberFormat="1" applyFont="1" applyFill="1" applyBorder="1">
      <alignment vertical="center"/>
    </xf>
    <xf numFmtId="2" fontId="3" fillId="9" borderId="15" xfId="0" applyNumberFormat="1" applyFont="1" applyFill="1" applyBorder="1">
      <alignment vertical="center"/>
    </xf>
    <xf numFmtId="2" fontId="3" fillId="9" borderId="13" xfId="0" applyNumberFormat="1" applyFont="1" applyFill="1" applyBorder="1">
      <alignment vertical="center"/>
    </xf>
    <xf numFmtId="2" fontId="3" fillId="10" borderId="15" xfId="0" applyNumberFormat="1" applyFont="1" applyFill="1" applyBorder="1">
      <alignment vertical="center"/>
    </xf>
    <xf numFmtId="2" fontId="3" fillId="10" borderId="13" xfId="0" applyNumberFormat="1" applyFont="1" applyFill="1" applyBorder="1">
      <alignment vertical="center"/>
    </xf>
    <xf numFmtId="2" fontId="3" fillId="11" borderId="20" xfId="0" applyNumberFormat="1" applyFont="1" applyFill="1" applyBorder="1">
      <alignment vertical="center"/>
    </xf>
    <xf numFmtId="2" fontId="3" fillId="11" borderId="18" xfId="0" applyNumberFormat="1" applyFont="1" applyFill="1" applyBorder="1">
      <alignment vertical="center"/>
    </xf>
    <xf numFmtId="0" fontId="0" fillId="0" borderId="3" xfId="0" applyBorder="1">
      <alignment vertical="center"/>
    </xf>
    <xf numFmtId="0" fontId="0" fillId="12" borderId="0" xfId="0" applyFill="1">
      <alignment vertical="center"/>
    </xf>
    <xf numFmtId="2" fontId="3" fillId="3" borderId="21" xfId="0" applyNumberFormat="1" applyFont="1" applyFill="1" applyBorder="1" applyAlignment="1">
      <alignment horizontal="center" vertical="center"/>
    </xf>
    <xf numFmtId="2" fontId="3" fillId="7" borderId="9" xfId="0" applyNumberFormat="1" applyFont="1" applyFill="1" applyBorder="1">
      <alignment vertical="center"/>
    </xf>
    <xf numFmtId="2" fontId="3" fillId="8" borderId="14" xfId="0" applyNumberFormat="1" applyFont="1" applyFill="1" applyBorder="1">
      <alignment vertical="center"/>
    </xf>
    <xf numFmtId="2" fontId="3" fillId="9" borderId="14" xfId="0" applyNumberFormat="1" applyFont="1" applyFill="1" applyBorder="1">
      <alignment vertical="center"/>
    </xf>
    <xf numFmtId="2" fontId="3" fillId="10" borderId="14" xfId="0" applyNumberFormat="1" applyFont="1" applyFill="1" applyBorder="1">
      <alignment vertical="center"/>
    </xf>
    <xf numFmtId="2" fontId="3" fillId="11" borderId="19" xfId="0" applyNumberFormat="1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2" fontId="0" fillId="3" borderId="0" xfId="0" applyNumberFormat="1" applyFill="1" applyBorder="1">
      <alignment vertical="center"/>
    </xf>
    <xf numFmtId="0" fontId="4" fillId="1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176" fontId="0" fillId="0" borderId="0" xfId="0" applyNumberFormat="1">
      <alignment vertical="center"/>
    </xf>
    <xf numFmtId="2" fontId="4" fillId="1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zoomScale="160" zoomScaleNormal="160" workbookViewId="0">
      <selection activeCell="F7" sqref="F7"/>
    </sheetView>
  </sheetViews>
  <sheetFormatPr defaultColWidth="9.14285714285714" defaultRowHeight="15" outlineLevelRow="5" outlineLevelCol="5"/>
  <cols>
    <col min="1" max="1" width="17.7142857142857" customWidth="1"/>
    <col min="5" max="5" width="11.7142857142857" customWidth="1"/>
    <col min="6" max="6" width="12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78" t="s">
        <v>6</v>
      </c>
      <c r="B2" t="s">
        <v>7</v>
      </c>
      <c r="C2" t="s">
        <v>8</v>
      </c>
      <c r="D2" s="79" t="s">
        <v>9</v>
      </c>
      <c r="E2" s="79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s="79" t="s">
        <v>15</v>
      </c>
      <c r="E3" s="79" t="s">
        <v>16</v>
      </c>
      <c r="F3" s="80">
        <v>0.25</v>
      </c>
    </row>
    <row r="4" spans="1:6">
      <c r="A4" t="s">
        <v>17</v>
      </c>
      <c r="B4" t="s">
        <v>18</v>
      </c>
      <c r="C4" t="s">
        <v>19</v>
      </c>
      <c r="D4" s="79" t="s">
        <v>20</v>
      </c>
      <c r="E4" s="79" t="s">
        <v>21</v>
      </c>
      <c r="F4" s="80">
        <v>0.5</v>
      </c>
    </row>
    <row r="5" spans="1:6">
      <c r="A5" t="s">
        <v>22</v>
      </c>
      <c r="B5" t="s">
        <v>23</v>
      </c>
      <c r="C5" t="s">
        <v>24</v>
      </c>
      <c r="D5" s="79" t="s">
        <v>25</v>
      </c>
      <c r="E5" s="79" t="s">
        <v>26</v>
      </c>
      <c r="F5" s="80">
        <v>0.25</v>
      </c>
    </row>
    <row r="6" spans="1:6">
      <c r="A6" s="78" t="s">
        <v>27</v>
      </c>
      <c r="B6" t="s">
        <v>28</v>
      </c>
      <c r="C6" t="s">
        <v>29</v>
      </c>
      <c r="D6" s="79" t="s">
        <v>30</v>
      </c>
      <c r="E6" s="79" t="s">
        <v>31</v>
      </c>
      <c r="F6" t="s">
        <v>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75"/>
  <sheetViews>
    <sheetView workbookViewId="0">
      <selection activeCell="D3" sqref="D3"/>
    </sheetView>
  </sheetViews>
  <sheetFormatPr defaultColWidth="16.7142857142857" defaultRowHeight="15"/>
  <cols>
    <col min="1" max="1" width="9.14285714285714" customWidth="1"/>
    <col min="2" max="2" width="10.1428571428571" customWidth="1"/>
    <col min="3" max="3" width="14.7142857142857" customWidth="1"/>
    <col min="4" max="25" width="8.71428571428571" customWidth="1"/>
    <col min="26" max="27" width="10.8571428571429" customWidth="1"/>
    <col min="28" max="28" width="9.42857142857143" customWidth="1"/>
    <col min="29" max="29" width="8.28571428571429" customWidth="1"/>
    <col min="30" max="30" width="8.57142857142857" customWidth="1"/>
    <col min="31" max="31" width="8.85714285714286" customWidth="1"/>
    <col min="32" max="32" width="15.2857142857143" customWidth="1"/>
    <col min="33" max="35" width="8.71428571428571" customWidth="1"/>
  </cols>
  <sheetData>
    <row r="1" spans="1:36">
      <c r="A1" s="1" t="s">
        <v>32</v>
      </c>
      <c r="B1" s="1" t="s">
        <v>33</v>
      </c>
      <c r="C1" s="1" t="s">
        <v>34</v>
      </c>
      <c r="D1" s="2" t="s">
        <v>35</v>
      </c>
      <c r="E1" s="2"/>
      <c r="F1" s="2"/>
      <c r="G1" s="2" t="s">
        <v>36</v>
      </c>
      <c r="H1" s="2"/>
      <c r="I1" s="2"/>
      <c r="J1" s="2" t="s">
        <v>37</v>
      </c>
      <c r="K1" s="2"/>
      <c r="L1" s="2"/>
      <c r="M1" s="2" t="s">
        <v>38</v>
      </c>
      <c r="N1" s="2"/>
      <c r="O1" s="2"/>
      <c r="P1" s="2" t="s">
        <v>39</v>
      </c>
      <c r="Q1" s="2"/>
      <c r="R1" s="2"/>
      <c r="S1" s="2" t="s">
        <v>40</v>
      </c>
      <c r="T1" s="2"/>
      <c r="U1" s="2"/>
      <c r="V1" s="2" t="s">
        <v>41</v>
      </c>
      <c r="W1" s="2"/>
      <c r="X1" s="2"/>
      <c r="Y1" s="1" t="s">
        <v>42</v>
      </c>
      <c r="Z1" t="s">
        <v>43</v>
      </c>
      <c r="AA1" t="s">
        <v>44</v>
      </c>
      <c r="AB1" s="73" t="s">
        <v>45</v>
      </c>
      <c r="AC1" s="73" t="s">
        <v>46</v>
      </c>
      <c r="AD1" s="73"/>
      <c r="AE1" s="73"/>
      <c r="AF1" s="73" t="s">
        <v>47</v>
      </c>
      <c r="AG1" s="73" t="s">
        <v>48</v>
      </c>
      <c r="AH1" s="73"/>
      <c r="AI1" s="73"/>
      <c r="AJ1" t="s">
        <v>49</v>
      </c>
    </row>
    <row r="2" spans="1:35">
      <c r="A2" s="1"/>
      <c r="B2" s="1"/>
      <c r="C2" s="1"/>
      <c r="D2" s="2" t="s">
        <v>50</v>
      </c>
      <c r="E2" s="2" t="s">
        <v>51</v>
      </c>
      <c r="F2" s="2" t="s">
        <v>52</v>
      </c>
      <c r="G2" s="2" t="s">
        <v>50</v>
      </c>
      <c r="H2" s="2" t="s">
        <v>51</v>
      </c>
      <c r="I2" s="2" t="s">
        <v>52</v>
      </c>
      <c r="J2" s="2" t="s">
        <v>50</v>
      </c>
      <c r="K2" s="2" t="s">
        <v>51</v>
      </c>
      <c r="L2" s="2" t="s">
        <v>52</v>
      </c>
      <c r="M2" s="2" t="s">
        <v>50</v>
      </c>
      <c r="N2" s="2" t="s">
        <v>51</v>
      </c>
      <c r="O2" s="2" t="s">
        <v>52</v>
      </c>
      <c r="P2" s="1" t="s">
        <v>50</v>
      </c>
      <c r="Q2" s="1" t="s">
        <v>51</v>
      </c>
      <c r="R2" s="2" t="s">
        <v>52</v>
      </c>
      <c r="S2" s="2" t="s">
        <v>50</v>
      </c>
      <c r="T2" s="2" t="s">
        <v>51</v>
      </c>
      <c r="U2" s="2" t="s">
        <v>52</v>
      </c>
      <c r="V2" s="2" t="s">
        <v>50</v>
      </c>
      <c r="W2" s="2" t="s">
        <v>51</v>
      </c>
      <c r="X2" s="2" t="s">
        <v>52</v>
      </c>
      <c r="Y2" s="1"/>
      <c r="AB2" s="73"/>
      <c r="AC2" s="73" t="s">
        <v>50</v>
      </c>
      <c r="AD2" s="73" t="s">
        <v>51</v>
      </c>
      <c r="AE2" s="73" t="s">
        <v>53</v>
      </c>
      <c r="AF2" s="73"/>
      <c r="AG2" s="73" t="s">
        <v>50</v>
      </c>
      <c r="AH2" s="73" t="s">
        <v>51</v>
      </c>
      <c r="AI2" s="73" t="s">
        <v>53</v>
      </c>
    </row>
    <row r="3" spans="1:35">
      <c r="A3" s="3" t="s">
        <v>54</v>
      </c>
      <c r="B3" s="3" t="b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71" t="s">
        <v>55</v>
      </c>
      <c r="T3" s="71"/>
      <c r="U3" s="71"/>
      <c r="V3" s="3"/>
      <c r="W3" s="3"/>
      <c r="X3" s="3"/>
      <c r="Y3" s="74"/>
      <c r="Z3" s="75"/>
      <c r="AA3" s="75"/>
      <c r="AB3" s="73"/>
      <c r="AC3" s="73"/>
      <c r="AD3" s="73"/>
      <c r="AE3" s="73"/>
      <c r="AF3" s="73"/>
      <c r="AG3" s="73"/>
      <c r="AH3" s="73"/>
      <c r="AI3" s="73"/>
    </row>
    <row r="4" spans="1:36">
      <c r="A4" s="20"/>
      <c r="B4" s="20"/>
      <c r="C4" s="21" t="s">
        <v>56</v>
      </c>
      <c r="D4" s="22">
        <v>2</v>
      </c>
      <c r="E4" s="23">
        <v>4.5</v>
      </c>
      <c r="F4" s="24">
        <f>AVERAGE(D4:E4)</f>
        <v>3.25</v>
      </c>
      <c r="G4" s="25">
        <v>45</v>
      </c>
      <c r="H4" s="23">
        <v>55</v>
      </c>
      <c r="I4" s="24">
        <f>AVERAGE(G4:H4)</f>
        <v>50</v>
      </c>
      <c r="J4" s="25">
        <v>1</v>
      </c>
      <c r="K4" s="23">
        <v>3</v>
      </c>
      <c r="L4" s="24">
        <f>AVERAGE(J4:K4)</f>
        <v>2</v>
      </c>
      <c r="M4" s="25">
        <v>70</v>
      </c>
      <c r="N4" s="23">
        <v>80</v>
      </c>
      <c r="O4" s="24">
        <f>AVERAGE(M4:N4)</f>
        <v>75</v>
      </c>
      <c r="P4" s="25">
        <v>1.75</v>
      </c>
      <c r="Q4" s="23">
        <v>3.25</v>
      </c>
      <c r="R4" s="24">
        <f>AVERAGE(P4:Q4)</f>
        <v>2.5</v>
      </c>
      <c r="S4" s="53">
        <v>6</v>
      </c>
      <c r="T4" s="54">
        <v>12</v>
      </c>
      <c r="U4" s="24">
        <f>AVERAGE(S4:T4)</f>
        <v>9</v>
      </c>
      <c r="V4" s="25">
        <v>3</v>
      </c>
      <c r="W4" s="23">
        <v>4</v>
      </c>
      <c r="X4" s="24">
        <f>AVERAGE(V4:W4)</f>
        <v>3.5</v>
      </c>
      <c r="Y4" s="23">
        <v>1</v>
      </c>
      <c r="Z4" s="75">
        <f>U4/L4+R4</f>
        <v>7</v>
      </c>
      <c r="AA4" s="75">
        <f>U4*(X4/100*F4*2+((1-X4/100)*F4))</f>
        <v>30.27375</v>
      </c>
      <c r="AB4" s="76">
        <f>AA4/Z4*Y4</f>
        <v>4.32482142857143</v>
      </c>
      <c r="AC4" s="76">
        <f>($Y4*D4*G4/100*S4*((V4/100*D4*2)+((1-V4/100)*D4))/(S4/J4+P4))</f>
        <v>1.43535483870968</v>
      </c>
      <c r="AD4" s="76">
        <f>($Y4*E4*H4/100*T4*((W4/100*E4*2)+((1-W4/100)*E4))/(T4/K4+Q4))</f>
        <v>19.1718620689655</v>
      </c>
      <c r="AE4" s="76">
        <f>AVERAGE(AC4:AD4)</f>
        <v>10.3036084538376</v>
      </c>
      <c r="AF4" s="76">
        <v>10</v>
      </c>
      <c r="AG4" s="76">
        <f>D4*G4/100</f>
        <v>0.9</v>
      </c>
      <c r="AH4" s="76">
        <f>E4*H4/100*2</f>
        <v>4.95</v>
      </c>
      <c r="AI4" s="76">
        <f>AVERAGE(AG4:AH4)</f>
        <v>2.925</v>
      </c>
      <c r="AJ4">
        <f>AVERAGE(J4:K4)*AVERAGE(D4:E4)*Y4</f>
        <v>6.5</v>
      </c>
    </row>
    <row r="5" spans="1:36">
      <c r="A5" s="20"/>
      <c r="B5" s="20"/>
      <c r="C5" s="26" t="s">
        <v>57</v>
      </c>
      <c r="D5" s="27">
        <v>2.5</v>
      </c>
      <c r="E5" s="28">
        <v>5</v>
      </c>
      <c r="F5" s="29">
        <f t="shared" ref="F5:F38" si="0">AVERAGE(D5:E5)</f>
        <v>3.75</v>
      </c>
      <c r="G5" s="30">
        <v>50</v>
      </c>
      <c r="H5" s="28">
        <v>60</v>
      </c>
      <c r="I5" s="29">
        <f t="shared" ref="I5:I38" si="1">AVERAGE(G5:H5)</f>
        <v>55</v>
      </c>
      <c r="J5" s="30">
        <v>1.25</v>
      </c>
      <c r="K5" s="28">
        <v>3</v>
      </c>
      <c r="L5" s="29">
        <f t="shared" ref="L5:L38" si="2">AVERAGE(J5:K5)</f>
        <v>2.125</v>
      </c>
      <c r="M5" s="30">
        <v>75</v>
      </c>
      <c r="N5" s="28">
        <v>85</v>
      </c>
      <c r="O5" s="29">
        <f t="shared" ref="O5:O38" si="3">AVERAGE(M5:N5)</f>
        <v>80</v>
      </c>
      <c r="P5" s="30">
        <v>1.5</v>
      </c>
      <c r="Q5" s="28">
        <v>3</v>
      </c>
      <c r="R5" s="29">
        <f t="shared" ref="R5:R38" si="4">AVERAGE(P5:Q5)</f>
        <v>2.25</v>
      </c>
      <c r="S5" s="55">
        <v>6</v>
      </c>
      <c r="T5" s="56">
        <v>12</v>
      </c>
      <c r="U5" s="67">
        <f t="shared" ref="U5:U38" si="5">AVERAGE(S5:T5)</f>
        <v>9</v>
      </c>
      <c r="V5" s="30">
        <v>4</v>
      </c>
      <c r="W5" s="28">
        <v>5</v>
      </c>
      <c r="X5" s="29">
        <f t="shared" ref="X5:X38" si="6">AVERAGE(V5:W5)</f>
        <v>4.5</v>
      </c>
      <c r="Y5" s="28">
        <v>1</v>
      </c>
      <c r="Z5" s="75">
        <f t="shared" ref="Z5:Z38" si="7">U5/L5+R5</f>
        <v>6.48529411764706</v>
      </c>
      <c r="AA5" s="75">
        <f t="shared" ref="AA5:AA38" si="8">U5*(X5/100*F5*2+((1-X5/100)*F5))</f>
        <v>35.26875</v>
      </c>
      <c r="AB5" s="76">
        <f t="shared" ref="AB5:AB38" si="9">AA5/Z5*Y5</f>
        <v>5.43826530612245</v>
      </c>
      <c r="AC5" s="76">
        <f t="shared" ref="AC5:AC38" si="10">($Y5*D5*G5/100*S5*((V5/100*D5*2)+((1-V5/100)*D5))/(S5/J5+P5))</f>
        <v>3.0952380952381</v>
      </c>
      <c r="AD5" s="76">
        <f t="shared" ref="AD5:AD38" si="11">($Y5*E5*H5/100*T5*((W5/100*E5*2)+((1-W5/100)*E5))/(T5/K5+Q5))</f>
        <v>27</v>
      </c>
      <c r="AE5" s="76">
        <f t="shared" ref="AE5:AE38" si="12">AVERAGE(AC5:AD5)</f>
        <v>15.047619047619</v>
      </c>
      <c r="AF5" s="76">
        <v>15</v>
      </c>
      <c r="AG5" s="76">
        <f t="shared" ref="AG5:AG38" si="13">D5*G5/100</f>
        <v>1.25</v>
      </c>
      <c r="AH5" s="76">
        <f t="shared" ref="AH5:AH38" si="14">E5*H5/100*2</f>
        <v>6</v>
      </c>
      <c r="AI5" s="76">
        <f t="shared" ref="AI5:AI38" si="15">AVERAGE(AG5:AH5)</f>
        <v>3.625</v>
      </c>
      <c r="AJ5">
        <f t="shared" ref="AJ5:AJ38" si="16">AVERAGE(J5:K5)*AVERAGE(D5:E5)*Y5</f>
        <v>7.96875</v>
      </c>
    </row>
    <row r="6" spans="1:36">
      <c r="A6" s="20"/>
      <c r="B6" s="20"/>
      <c r="C6" s="31" t="s">
        <v>58</v>
      </c>
      <c r="D6" s="32">
        <v>3</v>
      </c>
      <c r="E6" s="33">
        <v>5.5</v>
      </c>
      <c r="F6" s="34">
        <f t="shared" si="0"/>
        <v>4.25</v>
      </c>
      <c r="G6" s="35">
        <v>55</v>
      </c>
      <c r="H6" s="33">
        <v>65</v>
      </c>
      <c r="I6" s="34">
        <f t="shared" si="1"/>
        <v>60</v>
      </c>
      <c r="J6" s="35">
        <v>1.5</v>
      </c>
      <c r="K6" s="33">
        <v>3</v>
      </c>
      <c r="L6" s="34">
        <f t="shared" si="2"/>
        <v>2.25</v>
      </c>
      <c r="M6" s="35">
        <v>80</v>
      </c>
      <c r="N6" s="33">
        <v>90</v>
      </c>
      <c r="O6" s="34">
        <f t="shared" si="3"/>
        <v>85</v>
      </c>
      <c r="P6" s="35">
        <v>1.25</v>
      </c>
      <c r="Q6" s="33">
        <v>2.75</v>
      </c>
      <c r="R6" s="34">
        <f t="shared" si="4"/>
        <v>2</v>
      </c>
      <c r="S6" s="57">
        <v>6</v>
      </c>
      <c r="T6" s="58">
        <v>12</v>
      </c>
      <c r="U6" s="68">
        <f t="shared" si="5"/>
        <v>9</v>
      </c>
      <c r="V6" s="35">
        <v>5</v>
      </c>
      <c r="W6" s="33">
        <v>6</v>
      </c>
      <c r="X6" s="34">
        <f t="shared" si="6"/>
        <v>5.5</v>
      </c>
      <c r="Y6" s="33">
        <v>1</v>
      </c>
      <c r="Z6" s="75">
        <f t="shared" si="7"/>
        <v>6</v>
      </c>
      <c r="AA6" s="75">
        <f t="shared" si="8"/>
        <v>40.35375</v>
      </c>
      <c r="AB6" s="76">
        <f t="shared" si="9"/>
        <v>6.725625</v>
      </c>
      <c r="AC6" s="76">
        <f t="shared" si="10"/>
        <v>5.94</v>
      </c>
      <c r="AD6" s="76">
        <f t="shared" si="11"/>
        <v>37.0528888888889</v>
      </c>
      <c r="AE6" s="76">
        <f t="shared" si="12"/>
        <v>21.4964444444444</v>
      </c>
      <c r="AF6" s="76">
        <v>20</v>
      </c>
      <c r="AG6" s="76">
        <f t="shared" si="13"/>
        <v>1.65</v>
      </c>
      <c r="AH6" s="76">
        <f t="shared" si="14"/>
        <v>7.15</v>
      </c>
      <c r="AI6" s="76">
        <f t="shared" si="15"/>
        <v>4.4</v>
      </c>
      <c r="AJ6">
        <f t="shared" si="16"/>
        <v>9.5625</v>
      </c>
    </row>
    <row r="7" spans="1:36">
      <c r="A7" s="20"/>
      <c r="B7" s="20"/>
      <c r="C7" s="36" t="s">
        <v>59</v>
      </c>
      <c r="D7" s="37">
        <v>3.25</v>
      </c>
      <c r="E7" s="38">
        <v>5.5</v>
      </c>
      <c r="F7" s="39">
        <f t="shared" si="0"/>
        <v>4.375</v>
      </c>
      <c r="G7" s="40">
        <v>60</v>
      </c>
      <c r="H7" s="38">
        <v>70</v>
      </c>
      <c r="I7" s="39">
        <f t="shared" si="1"/>
        <v>65</v>
      </c>
      <c r="J7" s="40">
        <v>1.75</v>
      </c>
      <c r="K7" s="38">
        <v>3</v>
      </c>
      <c r="L7" s="39">
        <f t="shared" si="2"/>
        <v>2.375</v>
      </c>
      <c r="M7" s="40">
        <v>85</v>
      </c>
      <c r="N7" s="38">
        <v>95</v>
      </c>
      <c r="O7" s="39">
        <f t="shared" si="3"/>
        <v>90</v>
      </c>
      <c r="P7" s="40">
        <v>1</v>
      </c>
      <c r="Q7" s="38">
        <v>2.5</v>
      </c>
      <c r="R7" s="39">
        <f t="shared" si="4"/>
        <v>1.75</v>
      </c>
      <c r="S7" s="59">
        <v>6</v>
      </c>
      <c r="T7" s="60">
        <v>12</v>
      </c>
      <c r="U7" s="69">
        <f t="shared" si="5"/>
        <v>9</v>
      </c>
      <c r="V7" s="40">
        <v>6</v>
      </c>
      <c r="W7" s="38">
        <v>7</v>
      </c>
      <c r="X7" s="39">
        <f t="shared" si="6"/>
        <v>6.5</v>
      </c>
      <c r="Y7" s="38">
        <v>1</v>
      </c>
      <c r="Z7" s="75">
        <f t="shared" si="7"/>
        <v>5.53947368421053</v>
      </c>
      <c r="AA7" s="75">
        <f t="shared" si="8"/>
        <v>41.934375</v>
      </c>
      <c r="AB7" s="76">
        <f t="shared" si="9"/>
        <v>7.57010095011877</v>
      </c>
      <c r="AC7" s="76">
        <f t="shared" si="10"/>
        <v>9.10146774193548</v>
      </c>
      <c r="AD7" s="76">
        <f t="shared" si="11"/>
        <v>41.8287692307692</v>
      </c>
      <c r="AE7" s="76">
        <f t="shared" si="12"/>
        <v>25.4651184863524</v>
      </c>
      <c r="AF7" s="76">
        <v>25</v>
      </c>
      <c r="AG7" s="76">
        <f t="shared" si="13"/>
        <v>1.95</v>
      </c>
      <c r="AH7" s="76">
        <f t="shared" si="14"/>
        <v>7.7</v>
      </c>
      <c r="AI7" s="76">
        <f t="shared" si="15"/>
        <v>4.825</v>
      </c>
      <c r="AJ7">
        <f t="shared" si="16"/>
        <v>10.390625</v>
      </c>
    </row>
    <row r="8" spans="1:36">
      <c r="A8" s="20"/>
      <c r="B8" s="20"/>
      <c r="C8" s="41" t="s">
        <v>60</v>
      </c>
      <c r="D8" s="42">
        <v>3.5</v>
      </c>
      <c r="E8" s="43">
        <v>5.5</v>
      </c>
      <c r="F8" s="44">
        <f t="shared" si="0"/>
        <v>4.5</v>
      </c>
      <c r="G8" s="45">
        <v>65</v>
      </c>
      <c r="H8" s="43">
        <v>75</v>
      </c>
      <c r="I8" s="44">
        <f t="shared" si="1"/>
        <v>70</v>
      </c>
      <c r="J8" s="45">
        <v>2</v>
      </c>
      <c r="K8" s="43">
        <v>3</v>
      </c>
      <c r="L8" s="44">
        <f t="shared" si="2"/>
        <v>2.5</v>
      </c>
      <c r="M8" s="45">
        <v>90</v>
      </c>
      <c r="N8" s="43">
        <v>100</v>
      </c>
      <c r="O8" s="44">
        <f t="shared" si="3"/>
        <v>95</v>
      </c>
      <c r="P8" s="45">
        <v>0.75</v>
      </c>
      <c r="Q8" s="43">
        <v>2.25</v>
      </c>
      <c r="R8" s="44">
        <f t="shared" si="4"/>
        <v>1.5</v>
      </c>
      <c r="S8" s="61">
        <v>6</v>
      </c>
      <c r="T8" s="62">
        <v>12</v>
      </c>
      <c r="U8" s="70">
        <f t="shared" si="5"/>
        <v>9</v>
      </c>
      <c r="V8" s="45">
        <v>7</v>
      </c>
      <c r="W8" s="43">
        <v>8</v>
      </c>
      <c r="X8" s="44">
        <f t="shared" si="6"/>
        <v>7.5</v>
      </c>
      <c r="Y8" s="43">
        <v>1</v>
      </c>
      <c r="Z8" s="75">
        <f t="shared" si="7"/>
        <v>5.1</v>
      </c>
      <c r="AA8" s="75">
        <f t="shared" si="8"/>
        <v>43.5375</v>
      </c>
      <c r="AB8" s="76">
        <f t="shared" si="9"/>
        <v>8.53676470588235</v>
      </c>
      <c r="AC8" s="76">
        <f t="shared" si="10"/>
        <v>13.6318</v>
      </c>
      <c r="AD8" s="76">
        <f t="shared" si="11"/>
        <v>47.0448</v>
      </c>
      <c r="AE8" s="76">
        <f t="shared" si="12"/>
        <v>30.3383</v>
      </c>
      <c r="AF8" s="76">
        <v>30</v>
      </c>
      <c r="AG8" s="76">
        <f t="shared" si="13"/>
        <v>2.275</v>
      </c>
      <c r="AH8" s="76">
        <f t="shared" si="14"/>
        <v>8.25</v>
      </c>
      <c r="AI8" s="76">
        <f t="shared" si="15"/>
        <v>5.2625</v>
      </c>
      <c r="AJ8">
        <f t="shared" si="16"/>
        <v>11.25</v>
      </c>
    </row>
    <row r="9" spans="1:35">
      <c r="A9" s="3" t="s">
        <v>61</v>
      </c>
      <c r="B9" s="3" t="b">
        <v>1</v>
      </c>
      <c r="C9" s="3"/>
      <c r="D9" s="46"/>
      <c r="E9" s="47"/>
      <c r="F9" s="48"/>
      <c r="G9" s="46"/>
      <c r="H9" s="47"/>
      <c r="I9" s="48"/>
      <c r="J9" s="52" t="s">
        <v>55</v>
      </c>
      <c r="K9" s="52"/>
      <c r="L9" s="65"/>
      <c r="M9" s="46"/>
      <c r="N9" s="47"/>
      <c r="O9" s="48"/>
      <c r="P9" s="46"/>
      <c r="Q9" s="47"/>
      <c r="R9" s="48"/>
      <c r="S9" s="46"/>
      <c r="T9" s="47"/>
      <c r="U9" s="48"/>
      <c r="V9" s="46"/>
      <c r="W9" s="72"/>
      <c r="X9" s="48"/>
      <c r="Y9" s="47"/>
      <c r="Z9" s="75"/>
      <c r="AA9" s="75"/>
      <c r="AB9" s="76"/>
      <c r="AC9" s="76"/>
      <c r="AD9" s="76"/>
      <c r="AE9" s="76"/>
      <c r="AF9" s="76"/>
      <c r="AG9" s="76"/>
      <c r="AH9" s="76"/>
      <c r="AI9" s="76"/>
    </row>
    <row r="10" spans="1:36">
      <c r="A10" s="20"/>
      <c r="B10" s="20"/>
      <c r="C10" s="21" t="s">
        <v>62</v>
      </c>
      <c r="D10" s="22">
        <v>5</v>
      </c>
      <c r="E10" s="23">
        <v>8.5</v>
      </c>
      <c r="F10" s="24">
        <f t="shared" si="0"/>
        <v>6.75</v>
      </c>
      <c r="G10" s="25">
        <v>60</v>
      </c>
      <c r="H10" s="23">
        <v>80</v>
      </c>
      <c r="I10" s="24">
        <f t="shared" si="1"/>
        <v>70</v>
      </c>
      <c r="J10" s="53">
        <v>0.2</v>
      </c>
      <c r="K10" s="54">
        <v>0.5</v>
      </c>
      <c r="L10" s="66">
        <f t="shared" si="2"/>
        <v>0.35</v>
      </c>
      <c r="M10" s="25">
        <v>30</v>
      </c>
      <c r="N10" s="23">
        <v>40</v>
      </c>
      <c r="O10" s="24">
        <f t="shared" si="3"/>
        <v>35</v>
      </c>
      <c r="P10" s="25">
        <v>3.5</v>
      </c>
      <c r="Q10" s="23">
        <v>5</v>
      </c>
      <c r="R10" s="24">
        <f t="shared" si="4"/>
        <v>4.25</v>
      </c>
      <c r="S10" s="25">
        <v>4</v>
      </c>
      <c r="T10" s="23">
        <v>4</v>
      </c>
      <c r="U10" s="24">
        <f t="shared" si="5"/>
        <v>4</v>
      </c>
      <c r="V10" s="25">
        <v>5</v>
      </c>
      <c r="W10" s="23">
        <v>6</v>
      </c>
      <c r="X10" s="24">
        <f t="shared" si="6"/>
        <v>5.5</v>
      </c>
      <c r="Y10" s="23">
        <v>1</v>
      </c>
      <c r="Z10" s="75">
        <f t="shared" si="7"/>
        <v>15.6785714285714</v>
      </c>
      <c r="AA10" s="75">
        <f t="shared" si="8"/>
        <v>28.485</v>
      </c>
      <c r="AB10" s="76">
        <f t="shared" si="9"/>
        <v>1.81681093394077</v>
      </c>
      <c r="AC10" s="76">
        <f t="shared" si="10"/>
        <v>2.68085106382979</v>
      </c>
      <c r="AD10" s="76">
        <f t="shared" si="11"/>
        <v>18.8516923076923</v>
      </c>
      <c r="AE10" s="76">
        <f t="shared" si="12"/>
        <v>10.766271685761</v>
      </c>
      <c r="AF10" s="76">
        <f>AF4</f>
        <v>10</v>
      </c>
      <c r="AG10" s="76">
        <f t="shared" si="13"/>
        <v>3</v>
      </c>
      <c r="AH10" s="76">
        <f t="shared" si="14"/>
        <v>13.6</v>
      </c>
      <c r="AI10" s="76">
        <f t="shared" si="15"/>
        <v>8.3</v>
      </c>
      <c r="AJ10">
        <f t="shared" si="16"/>
        <v>2.3625</v>
      </c>
    </row>
    <row r="11" spans="1:36">
      <c r="A11" s="20"/>
      <c r="B11" s="20"/>
      <c r="C11" s="26" t="s">
        <v>63</v>
      </c>
      <c r="D11" s="27">
        <v>5</v>
      </c>
      <c r="E11" s="28">
        <v>9.5</v>
      </c>
      <c r="F11" s="29">
        <f t="shared" si="0"/>
        <v>7.25</v>
      </c>
      <c r="G11" s="30">
        <v>67.5</v>
      </c>
      <c r="H11" s="28">
        <v>85</v>
      </c>
      <c r="I11" s="29">
        <f t="shared" si="1"/>
        <v>76.25</v>
      </c>
      <c r="J11" s="55">
        <v>0.2</v>
      </c>
      <c r="K11" s="56">
        <v>0.5</v>
      </c>
      <c r="L11" s="67">
        <f t="shared" si="2"/>
        <v>0.35</v>
      </c>
      <c r="M11" s="30">
        <v>35</v>
      </c>
      <c r="N11" s="28">
        <v>45</v>
      </c>
      <c r="O11" s="29">
        <f t="shared" si="3"/>
        <v>40</v>
      </c>
      <c r="P11" s="30">
        <v>3.75</v>
      </c>
      <c r="Q11" s="28">
        <v>5.25</v>
      </c>
      <c r="R11" s="29">
        <f t="shared" si="4"/>
        <v>4.5</v>
      </c>
      <c r="S11" s="30">
        <v>4</v>
      </c>
      <c r="T11" s="28">
        <v>5</v>
      </c>
      <c r="U11" s="29">
        <f t="shared" si="5"/>
        <v>4.5</v>
      </c>
      <c r="V11" s="30">
        <v>6.25</v>
      </c>
      <c r="W11" s="28">
        <v>8</v>
      </c>
      <c r="X11" s="29">
        <f t="shared" si="6"/>
        <v>7.125</v>
      </c>
      <c r="Y11" s="28">
        <v>1</v>
      </c>
      <c r="Z11" s="75">
        <f t="shared" si="7"/>
        <v>17.3571428571429</v>
      </c>
      <c r="AA11" s="75">
        <f t="shared" si="8"/>
        <v>34.94953125</v>
      </c>
      <c r="AB11" s="76">
        <f t="shared" si="9"/>
        <v>2.01355324074074</v>
      </c>
      <c r="AC11" s="76">
        <f t="shared" si="10"/>
        <v>3.01973684210526</v>
      </c>
      <c r="AD11" s="76">
        <f t="shared" si="11"/>
        <v>27.1637704918033</v>
      </c>
      <c r="AE11" s="76">
        <f t="shared" si="12"/>
        <v>15.0917536669543</v>
      </c>
      <c r="AF11" s="76">
        <f t="shared" ref="AF11:AF20" si="17">AF5</f>
        <v>15</v>
      </c>
      <c r="AG11" s="76">
        <f t="shared" si="13"/>
        <v>3.375</v>
      </c>
      <c r="AH11" s="76">
        <f t="shared" si="14"/>
        <v>16.15</v>
      </c>
      <c r="AI11" s="76">
        <f t="shared" si="15"/>
        <v>9.7625</v>
      </c>
      <c r="AJ11">
        <f t="shared" si="16"/>
        <v>2.5375</v>
      </c>
    </row>
    <row r="12" spans="1:36">
      <c r="A12" s="20"/>
      <c r="B12" s="20"/>
      <c r="C12" s="31" t="s">
        <v>64</v>
      </c>
      <c r="D12" s="32">
        <v>7</v>
      </c>
      <c r="E12" s="33">
        <v>10</v>
      </c>
      <c r="F12" s="34">
        <f t="shared" si="0"/>
        <v>8.5</v>
      </c>
      <c r="G12" s="35">
        <v>75</v>
      </c>
      <c r="H12" s="33">
        <v>90</v>
      </c>
      <c r="I12" s="34">
        <f t="shared" si="1"/>
        <v>82.5</v>
      </c>
      <c r="J12" s="57">
        <v>0.2</v>
      </c>
      <c r="K12" s="58">
        <v>0.5</v>
      </c>
      <c r="L12" s="68">
        <f t="shared" si="2"/>
        <v>0.35</v>
      </c>
      <c r="M12" s="35">
        <v>40</v>
      </c>
      <c r="N12" s="33">
        <v>50</v>
      </c>
      <c r="O12" s="34">
        <f t="shared" si="3"/>
        <v>45</v>
      </c>
      <c r="P12" s="35">
        <v>4</v>
      </c>
      <c r="Q12" s="33">
        <v>5.5</v>
      </c>
      <c r="R12" s="34">
        <f t="shared" si="4"/>
        <v>4.75</v>
      </c>
      <c r="S12" s="35">
        <v>5</v>
      </c>
      <c r="T12" s="33">
        <v>6</v>
      </c>
      <c r="U12" s="34">
        <f t="shared" si="5"/>
        <v>5.5</v>
      </c>
      <c r="V12" s="35">
        <v>7.5</v>
      </c>
      <c r="W12" s="33">
        <v>10</v>
      </c>
      <c r="X12" s="34">
        <f t="shared" si="6"/>
        <v>8.75</v>
      </c>
      <c r="Y12" s="33">
        <v>1</v>
      </c>
      <c r="Z12" s="75">
        <f t="shared" si="7"/>
        <v>20.4642857142857</v>
      </c>
      <c r="AA12" s="75">
        <f t="shared" si="8"/>
        <v>50.840625</v>
      </c>
      <c r="AB12" s="76">
        <f t="shared" si="9"/>
        <v>2.48435863874345</v>
      </c>
      <c r="AC12" s="76">
        <f t="shared" si="10"/>
        <v>6.8114224137931</v>
      </c>
      <c r="AD12" s="76">
        <f t="shared" si="11"/>
        <v>33.9428571428571</v>
      </c>
      <c r="AE12" s="76">
        <f t="shared" si="12"/>
        <v>20.3771397783251</v>
      </c>
      <c r="AF12" s="76">
        <f t="shared" si="17"/>
        <v>20</v>
      </c>
      <c r="AG12" s="76">
        <f t="shared" si="13"/>
        <v>5.25</v>
      </c>
      <c r="AH12" s="76">
        <f t="shared" si="14"/>
        <v>18</v>
      </c>
      <c r="AI12" s="76">
        <f t="shared" si="15"/>
        <v>11.625</v>
      </c>
      <c r="AJ12">
        <f t="shared" si="16"/>
        <v>2.975</v>
      </c>
    </row>
    <row r="13" spans="1:36">
      <c r="A13" s="20"/>
      <c r="B13" s="20"/>
      <c r="C13" s="36" t="s">
        <v>65</v>
      </c>
      <c r="D13" s="37">
        <v>7</v>
      </c>
      <c r="E13" s="38">
        <v>11</v>
      </c>
      <c r="F13" s="39">
        <f t="shared" si="0"/>
        <v>9</v>
      </c>
      <c r="G13" s="40">
        <v>82.5</v>
      </c>
      <c r="H13" s="38">
        <v>95</v>
      </c>
      <c r="I13" s="39">
        <f t="shared" si="1"/>
        <v>88.75</v>
      </c>
      <c r="J13" s="59">
        <v>0.2</v>
      </c>
      <c r="K13" s="60">
        <v>0.5</v>
      </c>
      <c r="L13" s="69">
        <f t="shared" si="2"/>
        <v>0.35</v>
      </c>
      <c r="M13" s="40">
        <v>45</v>
      </c>
      <c r="N13" s="38">
        <v>55</v>
      </c>
      <c r="O13" s="39">
        <f t="shared" si="3"/>
        <v>50</v>
      </c>
      <c r="P13" s="40">
        <v>4.25</v>
      </c>
      <c r="Q13" s="38">
        <v>5.75</v>
      </c>
      <c r="R13" s="39">
        <f t="shared" si="4"/>
        <v>5</v>
      </c>
      <c r="S13" s="40">
        <v>5</v>
      </c>
      <c r="T13" s="38">
        <v>7</v>
      </c>
      <c r="U13" s="39">
        <f t="shared" si="5"/>
        <v>6</v>
      </c>
      <c r="V13" s="40">
        <v>8.75</v>
      </c>
      <c r="W13" s="38">
        <v>12</v>
      </c>
      <c r="X13" s="39">
        <f t="shared" si="6"/>
        <v>10.375</v>
      </c>
      <c r="Y13" s="38">
        <v>1</v>
      </c>
      <c r="Z13" s="75">
        <f t="shared" si="7"/>
        <v>22.1428571428571</v>
      </c>
      <c r="AA13" s="75">
        <f t="shared" si="8"/>
        <v>59.6025</v>
      </c>
      <c r="AB13" s="76">
        <f t="shared" si="9"/>
        <v>2.69172580645161</v>
      </c>
      <c r="AC13" s="76">
        <f t="shared" si="10"/>
        <v>7.51490384615385</v>
      </c>
      <c r="AD13" s="76">
        <f t="shared" si="11"/>
        <v>45.6307848101266</v>
      </c>
      <c r="AE13" s="76">
        <f t="shared" si="12"/>
        <v>26.5728443281402</v>
      </c>
      <c r="AF13" s="76">
        <f t="shared" si="17"/>
        <v>25</v>
      </c>
      <c r="AG13" s="76">
        <f t="shared" si="13"/>
        <v>5.775</v>
      </c>
      <c r="AH13" s="76">
        <f t="shared" si="14"/>
        <v>20.9</v>
      </c>
      <c r="AI13" s="76">
        <f t="shared" si="15"/>
        <v>13.3375</v>
      </c>
      <c r="AJ13">
        <f t="shared" si="16"/>
        <v>3.15</v>
      </c>
    </row>
    <row r="14" spans="1:36">
      <c r="A14" s="20"/>
      <c r="B14" s="20"/>
      <c r="C14" s="41" t="s">
        <v>66</v>
      </c>
      <c r="D14" s="42">
        <v>7.5</v>
      </c>
      <c r="E14" s="43">
        <v>11</v>
      </c>
      <c r="F14" s="44">
        <f t="shared" si="0"/>
        <v>9.25</v>
      </c>
      <c r="G14" s="45">
        <v>90</v>
      </c>
      <c r="H14" s="43">
        <v>100</v>
      </c>
      <c r="I14" s="44">
        <f t="shared" si="1"/>
        <v>95</v>
      </c>
      <c r="J14" s="61">
        <v>0.2</v>
      </c>
      <c r="K14" s="62">
        <v>0.5</v>
      </c>
      <c r="L14" s="70">
        <f t="shared" si="2"/>
        <v>0.35</v>
      </c>
      <c r="M14" s="45">
        <v>50</v>
      </c>
      <c r="N14" s="43">
        <v>60</v>
      </c>
      <c r="O14" s="44">
        <f t="shared" si="3"/>
        <v>55</v>
      </c>
      <c r="P14" s="45">
        <v>4.5</v>
      </c>
      <c r="Q14" s="43">
        <v>6</v>
      </c>
      <c r="R14" s="44">
        <f t="shared" si="4"/>
        <v>5.25</v>
      </c>
      <c r="S14" s="45">
        <v>6</v>
      </c>
      <c r="T14" s="43">
        <v>8</v>
      </c>
      <c r="U14" s="44">
        <f t="shared" si="5"/>
        <v>7</v>
      </c>
      <c r="V14" s="45">
        <v>10</v>
      </c>
      <c r="W14" s="43">
        <v>14</v>
      </c>
      <c r="X14" s="44">
        <f t="shared" si="6"/>
        <v>12</v>
      </c>
      <c r="Y14" s="43">
        <v>1</v>
      </c>
      <c r="Z14" s="75">
        <f t="shared" si="7"/>
        <v>25.25</v>
      </c>
      <c r="AA14" s="75">
        <f t="shared" si="8"/>
        <v>72.52</v>
      </c>
      <c r="AB14" s="76">
        <f t="shared" si="9"/>
        <v>2.87207920792079</v>
      </c>
      <c r="AC14" s="76">
        <f t="shared" si="10"/>
        <v>9.68478260869565</v>
      </c>
      <c r="AD14" s="76">
        <f t="shared" si="11"/>
        <v>50.16</v>
      </c>
      <c r="AE14" s="76">
        <f t="shared" si="12"/>
        <v>29.9223913043478</v>
      </c>
      <c r="AF14" s="76">
        <f t="shared" si="17"/>
        <v>30</v>
      </c>
      <c r="AG14" s="76">
        <f t="shared" si="13"/>
        <v>6.75</v>
      </c>
      <c r="AH14" s="76">
        <f t="shared" si="14"/>
        <v>22</v>
      </c>
      <c r="AI14" s="76">
        <f t="shared" si="15"/>
        <v>14.375</v>
      </c>
      <c r="AJ14">
        <f t="shared" si="16"/>
        <v>3.2375</v>
      </c>
    </row>
    <row r="15" spans="1:35">
      <c r="A15" s="3" t="s">
        <v>67</v>
      </c>
      <c r="B15" s="3" t="b">
        <v>1</v>
      </c>
      <c r="C15" s="3"/>
      <c r="D15" s="46"/>
      <c r="E15" s="47"/>
      <c r="F15" s="48"/>
      <c r="G15" s="49"/>
      <c r="H15" s="50"/>
      <c r="I15" s="51"/>
      <c r="J15" s="46"/>
      <c r="K15" s="47"/>
      <c r="L15" s="48"/>
      <c r="M15" s="46"/>
      <c r="N15" s="47"/>
      <c r="O15" s="48"/>
      <c r="P15" s="46"/>
      <c r="Q15" s="47"/>
      <c r="R15" s="48"/>
      <c r="S15" s="46"/>
      <c r="T15" s="47"/>
      <c r="U15" s="48"/>
      <c r="V15" s="52" t="s">
        <v>55</v>
      </c>
      <c r="W15" s="52"/>
      <c r="X15" s="65"/>
      <c r="Y15" s="47"/>
      <c r="Z15" s="75"/>
      <c r="AA15" s="75"/>
      <c r="AB15" s="76"/>
      <c r="AC15" s="76"/>
      <c r="AD15" s="76"/>
      <c r="AE15" s="76"/>
      <c r="AF15" s="76"/>
      <c r="AG15" s="76"/>
      <c r="AH15" s="76"/>
      <c r="AI15" s="76"/>
    </row>
    <row r="16" spans="1:36">
      <c r="A16" s="20"/>
      <c r="B16" s="20"/>
      <c r="C16" s="21" t="s">
        <v>68</v>
      </c>
      <c r="D16" s="22">
        <v>1.5</v>
      </c>
      <c r="E16" s="23">
        <v>3</v>
      </c>
      <c r="F16" s="24">
        <f t="shared" si="0"/>
        <v>2.25</v>
      </c>
      <c r="G16" s="25">
        <v>25</v>
      </c>
      <c r="H16" s="23">
        <v>35</v>
      </c>
      <c r="I16" s="24">
        <f t="shared" si="1"/>
        <v>30</v>
      </c>
      <c r="J16" s="25">
        <v>0.5</v>
      </c>
      <c r="K16" s="23">
        <v>1</v>
      </c>
      <c r="L16" s="24">
        <f t="shared" si="2"/>
        <v>0.75</v>
      </c>
      <c r="M16" s="25">
        <v>40</v>
      </c>
      <c r="N16" s="23">
        <v>60</v>
      </c>
      <c r="O16" s="24">
        <f t="shared" si="3"/>
        <v>50</v>
      </c>
      <c r="P16" s="25">
        <v>2</v>
      </c>
      <c r="Q16" s="23">
        <v>3.5</v>
      </c>
      <c r="R16" s="24">
        <f t="shared" si="4"/>
        <v>2.75</v>
      </c>
      <c r="S16" s="25">
        <v>2</v>
      </c>
      <c r="T16" s="23">
        <v>6</v>
      </c>
      <c r="U16" s="24">
        <f t="shared" si="5"/>
        <v>4</v>
      </c>
      <c r="V16" s="53">
        <v>2</v>
      </c>
      <c r="W16" s="54">
        <v>2.5</v>
      </c>
      <c r="X16" s="66">
        <f t="shared" si="6"/>
        <v>2.25</v>
      </c>
      <c r="Y16" s="23">
        <v>10</v>
      </c>
      <c r="Z16" s="75">
        <f t="shared" si="7"/>
        <v>8.08333333333333</v>
      </c>
      <c r="AA16" s="75">
        <f t="shared" si="8"/>
        <v>9.2025</v>
      </c>
      <c r="AB16" s="76">
        <f t="shared" si="9"/>
        <v>11.3845360824742</v>
      </c>
      <c r="AC16" s="76">
        <f t="shared" si="10"/>
        <v>1.9125</v>
      </c>
      <c r="AD16" s="76">
        <f t="shared" si="11"/>
        <v>20.3921052631579</v>
      </c>
      <c r="AE16" s="76">
        <f t="shared" si="12"/>
        <v>11.1523026315789</v>
      </c>
      <c r="AF16" s="76">
        <f t="shared" si="17"/>
        <v>10</v>
      </c>
      <c r="AG16" s="76">
        <f t="shared" si="13"/>
        <v>0.375</v>
      </c>
      <c r="AH16" s="76">
        <f t="shared" si="14"/>
        <v>2.1</v>
      </c>
      <c r="AI16" s="76">
        <f t="shared" si="15"/>
        <v>1.2375</v>
      </c>
      <c r="AJ16">
        <f t="shared" si="16"/>
        <v>16.875</v>
      </c>
    </row>
    <row r="17" spans="1:36">
      <c r="A17" s="20"/>
      <c r="B17" s="20"/>
      <c r="C17" s="26" t="s">
        <v>69</v>
      </c>
      <c r="D17" s="27">
        <v>1.5</v>
      </c>
      <c r="E17" s="28">
        <v>3</v>
      </c>
      <c r="F17" s="29">
        <f t="shared" si="0"/>
        <v>2.25</v>
      </c>
      <c r="G17" s="30">
        <v>27.5</v>
      </c>
      <c r="H17" s="28">
        <v>35</v>
      </c>
      <c r="I17" s="29">
        <f t="shared" si="1"/>
        <v>31.25</v>
      </c>
      <c r="J17" s="30">
        <v>0.625</v>
      </c>
      <c r="K17" s="28">
        <v>1.125</v>
      </c>
      <c r="L17" s="29">
        <f t="shared" si="2"/>
        <v>0.875</v>
      </c>
      <c r="M17" s="30">
        <v>45</v>
      </c>
      <c r="N17" s="28">
        <v>62.5</v>
      </c>
      <c r="O17" s="29">
        <f t="shared" si="3"/>
        <v>53.75</v>
      </c>
      <c r="P17" s="30">
        <v>2</v>
      </c>
      <c r="Q17" s="28">
        <v>3.25</v>
      </c>
      <c r="R17" s="29">
        <f t="shared" si="4"/>
        <v>2.625</v>
      </c>
      <c r="S17" s="30">
        <v>3</v>
      </c>
      <c r="T17" s="28">
        <v>7</v>
      </c>
      <c r="U17" s="29">
        <f t="shared" si="5"/>
        <v>5</v>
      </c>
      <c r="V17" s="55">
        <v>2</v>
      </c>
      <c r="W17" s="56">
        <v>2.5</v>
      </c>
      <c r="X17" s="67">
        <f t="shared" si="6"/>
        <v>2.25</v>
      </c>
      <c r="Y17" s="28">
        <v>11</v>
      </c>
      <c r="Z17" s="75">
        <f t="shared" si="7"/>
        <v>8.33928571428572</v>
      </c>
      <c r="AA17" s="75">
        <f t="shared" si="8"/>
        <v>11.503125</v>
      </c>
      <c r="AB17" s="76">
        <f t="shared" si="9"/>
        <v>15.1732869379015</v>
      </c>
      <c r="AC17" s="76">
        <f t="shared" si="10"/>
        <v>3.0628125</v>
      </c>
      <c r="AD17" s="76">
        <f t="shared" si="11"/>
        <v>26.2466129032258</v>
      </c>
      <c r="AE17" s="76">
        <f t="shared" si="12"/>
        <v>14.6547127016129</v>
      </c>
      <c r="AF17" s="76">
        <f t="shared" si="17"/>
        <v>15</v>
      </c>
      <c r="AG17" s="76">
        <f t="shared" si="13"/>
        <v>0.4125</v>
      </c>
      <c r="AH17" s="76">
        <f t="shared" si="14"/>
        <v>2.1</v>
      </c>
      <c r="AI17" s="76">
        <f t="shared" si="15"/>
        <v>1.25625</v>
      </c>
      <c r="AJ17">
        <f t="shared" si="16"/>
        <v>21.65625</v>
      </c>
    </row>
    <row r="18" spans="1:36">
      <c r="A18" s="20"/>
      <c r="B18" s="20"/>
      <c r="C18" s="31" t="s">
        <v>70</v>
      </c>
      <c r="D18" s="32">
        <v>1.5</v>
      </c>
      <c r="E18" s="33">
        <v>3</v>
      </c>
      <c r="F18" s="34">
        <f t="shared" si="0"/>
        <v>2.25</v>
      </c>
      <c r="G18" s="35">
        <v>27.5</v>
      </c>
      <c r="H18" s="33">
        <v>37.5</v>
      </c>
      <c r="I18" s="34">
        <f t="shared" si="1"/>
        <v>32.5</v>
      </c>
      <c r="J18" s="35">
        <v>0.75</v>
      </c>
      <c r="K18" s="33">
        <v>1.25</v>
      </c>
      <c r="L18" s="34">
        <f t="shared" si="2"/>
        <v>1</v>
      </c>
      <c r="M18" s="35">
        <v>50</v>
      </c>
      <c r="N18" s="33">
        <v>65</v>
      </c>
      <c r="O18" s="34">
        <f t="shared" si="3"/>
        <v>57.5</v>
      </c>
      <c r="P18" s="35">
        <v>2</v>
      </c>
      <c r="Q18" s="33">
        <v>3</v>
      </c>
      <c r="R18" s="34">
        <f t="shared" si="4"/>
        <v>2.5</v>
      </c>
      <c r="S18" s="35">
        <v>4</v>
      </c>
      <c r="T18" s="33">
        <v>8</v>
      </c>
      <c r="U18" s="34">
        <f t="shared" si="5"/>
        <v>6</v>
      </c>
      <c r="V18" s="57">
        <v>2</v>
      </c>
      <c r="W18" s="58">
        <v>2.5</v>
      </c>
      <c r="X18" s="68">
        <f t="shared" si="6"/>
        <v>2.25</v>
      </c>
      <c r="Y18" s="33">
        <v>12</v>
      </c>
      <c r="Z18" s="75">
        <f t="shared" si="7"/>
        <v>8.5</v>
      </c>
      <c r="AA18" s="75">
        <f t="shared" si="8"/>
        <v>13.80375</v>
      </c>
      <c r="AB18" s="76">
        <f t="shared" si="9"/>
        <v>19.4876470588235</v>
      </c>
      <c r="AC18" s="76">
        <f t="shared" si="10"/>
        <v>4.131</v>
      </c>
      <c r="AD18" s="76">
        <f t="shared" si="11"/>
        <v>35.3297872340425</v>
      </c>
      <c r="AE18" s="76">
        <f t="shared" si="12"/>
        <v>19.7303936170213</v>
      </c>
      <c r="AF18" s="76">
        <f t="shared" si="17"/>
        <v>20</v>
      </c>
      <c r="AG18" s="76">
        <f t="shared" si="13"/>
        <v>0.4125</v>
      </c>
      <c r="AH18" s="76">
        <f t="shared" si="14"/>
        <v>2.25</v>
      </c>
      <c r="AI18" s="76">
        <f t="shared" si="15"/>
        <v>1.33125</v>
      </c>
      <c r="AJ18">
        <f t="shared" si="16"/>
        <v>27</v>
      </c>
    </row>
    <row r="19" spans="1:36">
      <c r="A19" s="20"/>
      <c r="B19" s="20"/>
      <c r="C19" s="36" t="s">
        <v>71</v>
      </c>
      <c r="D19" s="37">
        <v>1.5</v>
      </c>
      <c r="E19" s="38">
        <v>3</v>
      </c>
      <c r="F19" s="39">
        <f t="shared" si="0"/>
        <v>2.25</v>
      </c>
      <c r="G19" s="40">
        <v>30</v>
      </c>
      <c r="H19" s="38">
        <v>37.5</v>
      </c>
      <c r="I19" s="39">
        <f t="shared" si="1"/>
        <v>33.75</v>
      </c>
      <c r="J19" s="40">
        <v>0.875</v>
      </c>
      <c r="K19" s="38">
        <v>1.385</v>
      </c>
      <c r="L19" s="39">
        <f t="shared" si="2"/>
        <v>1.13</v>
      </c>
      <c r="M19" s="40">
        <v>55</v>
      </c>
      <c r="N19" s="38">
        <v>67.5</v>
      </c>
      <c r="O19" s="39">
        <f t="shared" si="3"/>
        <v>61.25</v>
      </c>
      <c r="P19" s="40">
        <v>2</v>
      </c>
      <c r="Q19" s="38">
        <v>2.75</v>
      </c>
      <c r="R19" s="39">
        <f t="shared" si="4"/>
        <v>2.375</v>
      </c>
      <c r="S19" s="40">
        <v>5</v>
      </c>
      <c r="T19" s="38">
        <v>9</v>
      </c>
      <c r="U19" s="39">
        <f t="shared" si="5"/>
        <v>7</v>
      </c>
      <c r="V19" s="59">
        <v>2</v>
      </c>
      <c r="W19" s="60">
        <v>2.5</v>
      </c>
      <c r="X19" s="69">
        <f t="shared" si="6"/>
        <v>2.25</v>
      </c>
      <c r="Y19" s="38">
        <v>14</v>
      </c>
      <c r="Z19" s="75">
        <f t="shared" si="7"/>
        <v>8.56969026548673</v>
      </c>
      <c r="AA19" s="75">
        <f t="shared" si="8"/>
        <v>16.104375</v>
      </c>
      <c r="AB19" s="76">
        <f t="shared" si="9"/>
        <v>26.3091480573125</v>
      </c>
      <c r="AC19" s="76">
        <f t="shared" si="10"/>
        <v>6.2475</v>
      </c>
      <c r="AD19" s="76">
        <f t="shared" si="11"/>
        <v>47.1314945837806</v>
      </c>
      <c r="AE19" s="76">
        <f t="shared" si="12"/>
        <v>26.6894972918903</v>
      </c>
      <c r="AF19" s="76">
        <f t="shared" si="17"/>
        <v>25</v>
      </c>
      <c r="AG19" s="76">
        <f t="shared" si="13"/>
        <v>0.45</v>
      </c>
      <c r="AH19" s="76">
        <f t="shared" si="14"/>
        <v>2.25</v>
      </c>
      <c r="AI19" s="76">
        <f t="shared" si="15"/>
        <v>1.35</v>
      </c>
      <c r="AJ19">
        <f t="shared" si="16"/>
        <v>35.595</v>
      </c>
    </row>
    <row r="20" spans="1:36">
      <c r="A20" s="20"/>
      <c r="B20" s="20"/>
      <c r="C20" s="41" t="s">
        <v>72</v>
      </c>
      <c r="D20" s="42">
        <v>1.5</v>
      </c>
      <c r="E20" s="43">
        <v>3</v>
      </c>
      <c r="F20" s="44">
        <f t="shared" si="0"/>
        <v>2.25</v>
      </c>
      <c r="G20" s="45">
        <v>35</v>
      </c>
      <c r="H20" s="43">
        <v>40</v>
      </c>
      <c r="I20" s="44">
        <f t="shared" si="1"/>
        <v>37.5</v>
      </c>
      <c r="J20" s="45">
        <v>1</v>
      </c>
      <c r="K20" s="43">
        <v>1.5</v>
      </c>
      <c r="L20" s="44">
        <f t="shared" si="2"/>
        <v>1.25</v>
      </c>
      <c r="M20" s="45">
        <v>60</v>
      </c>
      <c r="N20" s="43">
        <v>70</v>
      </c>
      <c r="O20" s="44">
        <f t="shared" si="3"/>
        <v>65</v>
      </c>
      <c r="P20" s="45">
        <v>2</v>
      </c>
      <c r="Q20" s="43">
        <v>2.5</v>
      </c>
      <c r="R20" s="44">
        <f t="shared" si="4"/>
        <v>2.25</v>
      </c>
      <c r="S20" s="45">
        <v>6</v>
      </c>
      <c r="T20" s="43">
        <v>10</v>
      </c>
      <c r="U20" s="44">
        <f t="shared" si="5"/>
        <v>8</v>
      </c>
      <c r="V20" s="61">
        <v>2</v>
      </c>
      <c r="W20" s="62">
        <v>2.5</v>
      </c>
      <c r="X20" s="70">
        <f t="shared" si="6"/>
        <v>2.25</v>
      </c>
      <c r="Y20" s="43">
        <v>15</v>
      </c>
      <c r="Z20" s="75">
        <f t="shared" si="7"/>
        <v>8.65</v>
      </c>
      <c r="AA20" s="75">
        <f t="shared" si="8"/>
        <v>18.405</v>
      </c>
      <c r="AB20" s="76">
        <f t="shared" si="9"/>
        <v>31.9161849710983</v>
      </c>
      <c r="AC20" s="76">
        <f t="shared" si="10"/>
        <v>9.0365625</v>
      </c>
      <c r="AD20" s="76">
        <f t="shared" si="11"/>
        <v>60.3818181818182</v>
      </c>
      <c r="AE20" s="76">
        <f t="shared" si="12"/>
        <v>34.7091903409091</v>
      </c>
      <c r="AF20" s="76">
        <f t="shared" si="17"/>
        <v>30</v>
      </c>
      <c r="AG20" s="76">
        <f t="shared" si="13"/>
        <v>0.525</v>
      </c>
      <c r="AH20" s="76">
        <f t="shared" si="14"/>
        <v>2.4</v>
      </c>
      <c r="AI20" s="76">
        <f t="shared" si="15"/>
        <v>1.4625</v>
      </c>
      <c r="AJ20">
        <f t="shared" si="16"/>
        <v>42.1875</v>
      </c>
    </row>
    <row r="21" spans="1:35">
      <c r="A21" s="3" t="s">
        <v>73</v>
      </c>
      <c r="B21" s="3" t="b">
        <v>0</v>
      </c>
      <c r="C21" s="3"/>
      <c r="D21" s="49"/>
      <c r="E21" s="50"/>
      <c r="F21" s="51"/>
      <c r="G21" s="52" t="s">
        <v>55</v>
      </c>
      <c r="H21" s="52"/>
      <c r="I21" s="65"/>
      <c r="J21" s="46"/>
      <c r="K21" s="47"/>
      <c r="L21" s="48"/>
      <c r="M21" s="46"/>
      <c r="N21" s="47"/>
      <c r="O21" s="48"/>
      <c r="P21" s="46"/>
      <c r="Q21" s="47"/>
      <c r="R21" s="48"/>
      <c r="S21" s="46"/>
      <c r="T21" s="47"/>
      <c r="U21" s="48"/>
      <c r="V21" s="46"/>
      <c r="W21" s="72"/>
      <c r="X21" s="48"/>
      <c r="Y21" s="47"/>
      <c r="Z21" s="75"/>
      <c r="AA21" s="75"/>
      <c r="AB21" s="76"/>
      <c r="AC21" s="76"/>
      <c r="AD21" s="76"/>
      <c r="AE21" s="76"/>
      <c r="AF21" s="76"/>
      <c r="AG21" s="76"/>
      <c r="AH21" s="76"/>
      <c r="AI21" s="76"/>
    </row>
    <row r="22" spans="1:36">
      <c r="A22" s="20"/>
      <c r="B22" s="20"/>
      <c r="C22" s="21" t="s">
        <v>74</v>
      </c>
      <c r="D22" s="22">
        <v>1.5</v>
      </c>
      <c r="E22" s="23">
        <v>3.5</v>
      </c>
      <c r="F22" s="24">
        <f t="shared" si="0"/>
        <v>2.5</v>
      </c>
      <c r="G22" s="53">
        <v>50</v>
      </c>
      <c r="H22" s="54">
        <v>60</v>
      </c>
      <c r="I22" s="66">
        <f t="shared" si="1"/>
        <v>55</v>
      </c>
      <c r="J22" s="25">
        <v>4</v>
      </c>
      <c r="K22" s="23">
        <v>7</v>
      </c>
      <c r="L22" s="24">
        <f t="shared" si="2"/>
        <v>5.5</v>
      </c>
      <c r="M22" s="25">
        <v>50</v>
      </c>
      <c r="N22" s="23">
        <v>65</v>
      </c>
      <c r="O22" s="24">
        <f t="shared" si="3"/>
        <v>57.5</v>
      </c>
      <c r="P22" s="25">
        <v>2</v>
      </c>
      <c r="Q22" s="23">
        <v>3</v>
      </c>
      <c r="R22" s="24">
        <f t="shared" si="4"/>
        <v>2.5</v>
      </c>
      <c r="S22" s="25">
        <v>10</v>
      </c>
      <c r="T22" s="23">
        <v>20</v>
      </c>
      <c r="U22" s="24">
        <f t="shared" si="5"/>
        <v>15</v>
      </c>
      <c r="V22" s="25">
        <v>1</v>
      </c>
      <c r="W22" s="23">
        <v>2.5</v>
      </c>
      <c r="X22" s="24">
        <f t="shared" si="6"/>
        <v>1.75</v>
      </c>
      <c r="Y22" s="23">
        <v>1</v>
      </c>
      <c r="Z22" s="75">
        <f t="shared" si="7"/>
        <v>5.22727272727273</v>
      </c>
      <c r="AA22" s="75">
        <f t="shared" si="8"/>
        <v>38.15625</v>
      </c>
      <c r="AB22" s="76">
        <f t="shared" si="9"/>
        <v>7.29945652173913</v>
      </c>
      <c r="AC22" s="76">
        <f t="shared" si="10"/>
        <v>2.525</v>
      </c>
      <c r="AD22" s="76">
        <f t="shared" si="11"/>
        <v>25.725</v>
      </c>
      <c r="AE22" s="76">
        <f t="shared" si="12"/>
        <v>14.125</v>
      </c>
      <c r="AF22" s="76">
        <f t="shared" ref="AF22:AF26" si="18">AF16</f>
        <v>10</v>
      </c>
      <c r="AG22" s="76">
        <f t="shared" si="13"/>
        <v>0.75</v>
      </c>
      <c r="AH22" s="76">
        <f t="shared" si="14"/>
        <v>4.2</v>
      </c>
      <c r="AI22" s="76">
        <f t="shared" si="15"/>
        <v>2.475</v>
      </c>
      <c r="AJ22">
        <f t="shared" si="16"/>
        <v>13.75</v>
      </c>
    </row>
    <row r="23" spans="1:36">
      <c r="A23" s="20"/>
      <c r="B23" s="20"/>
      <c r="C23" s="26" t="s">
        <v>75</v>
      </c>
      <c r="D23" s="27">
        <v>1.5</v>
      </c>
      <c r="E23" s="28">
        <v>3.5</v>
      </c>
      <c r="F23" s="29">
        <f t="shared" si="0"/>
        <v>2.5</v>
      </c>
      <c r="G23" s="55">
        <v>50</v>
      </c>
      <c r="H23" s="56">
        <v>60</v>
      </c>
      <c r="I23" s="67">
        <f t="shared" si="1"/>
        <v>55</v>
      </c>
      <c r="J23" s="30">
        <v>5</v>
      </c>
      <c r="K23" s="28">
        <v>8</v>
      </c>
      <c r="L23" s="29">
        <f t="shared" si="2"/>
        <v>6.5</v>
      </c>
      <c r="M23" s="30">
        <v>55</v>
      </c>
      <c r="N23" s="28">
        <v>70</v>
      </c>
      <c r="O23" s="29">
        <f t="shared" si="3"/>
        <v>62.5</v>
      </c>
      <c r="P23" s="30">
        <v>1.75</v>
      </c>
      <c r="Q23" s="28">
        <v>2.75</v>
      </c>
      <c r="R23" s="29">
        <f t="shared" si="4"/>
        <v>2.25</v>
      </c>
      <c r="S23" s="30">
        <v>15</v>
      </c>
      <c r="T23" s="28">
        <v>25</v>
      </c>
      <c r="U23" s="29">
        <f t="shared" si="5"/>
        <v>20</v>
      </c>
      <c r="V23" s="30">
        <v>1.25</v>
      </c>
      <c r="W23" s="28">
        <v>2.75</v>
      </c>
      <c r="X23" s="29">
        <f t="shared" si="6"/>
        <v>2</v>
      </c>
      <c r="Y23" s="28">
        <v>1</v>
      </c>
      <c r="Z23" s="75">
        <f t="shared" si="7"/>
        <v>5.32692307692308</v>
      </c>
      <c r="AA23" s="75">
        <f t="shared" si="8"/>
        <v>51</v>
      </c>
      <c r="AB23" s="76">
        <f t="shared" si="9"/>
        <v>9.57400722021661</v>
      </c>
      <c r="AC23" s="76">
        <f t="shared" si="10"/>
        <v>3.59703947368421</v>
      </c>
      <c r="AD23" s="76">
        <f t="shared" si="11"/>
        <v>32.1367021276596</v>
      </c>
      <c r="AE23" s="76">
        <f t="shared" si="12"/>
        <v>17.8668708006719</v>
      </c>
      <c r="AF23" s="76">
        <f t="shared" si="18"/>
        <v>15</v>
      </c>
      <c r="AG23" s="76">
        <f t="shared" si="13"/>
        <v>0.75</v>
      </c>
      <c r="AH23" s="76">
        <f t="shared" si="14"/>
        <v>4.2</v>
      </c>
      <c r="AI23" s="76">
        <f t="shared" si="15"/>
        <v>2.475</v>
      </c>
      <c r="AJ23">
        <f t="shared" si="16"/>
        <v>16.25</v>
      </c>
    </row>
    <row r="24" spans="1:36">
      <c r="A24" s="20"/>
      <c r="B24" s="20"/>
      <c r="C24" s="31" t="s">
        <v>76</v>
      </c>
      <c r="D24" s="32">
        <v>1.5</v>
      </c>
      <c r="E24" s="33">
        <v>3.5</v>
      </c>
      <c r="F24" s="34">
        <f t="shared" si="0"/>
        <v>2.5</v>
      </c>
      <c r="G24" s="57">
        <v>50</v>
      </c>
      <c r="H24" s="58">
        <v>60</v>
      </c>
      <c r="I24" s="68">
        <f t="shared" si="1"/>
        <v>55</v>
      </c>
      <c r="J24" s="35">
        <v>6</v>
      </c>
      <c r="K24" s="33">
        <v>9</v>
      </c>
      <c r="L24" s="34">
        <f t="shared" si="2"/>
        <v>7.5</v>
      </c>
      <c r="M24" s="35">
        <v>60</v>
      </c>
      <c r="N24" s="33">
        <v>75</v>
      </c>
      <c r="O24" s="34">
        <f t="shared" si="3"/>
        <v>67.5</v>
      </c>
      <c r="P24" s="35">
        <v>1.5</v>
      </c>
      <c r="Q24" s="33">
        <v>2.5</v>
      </c>
      <c r="R24" s="34">
        <f t="shared" si="4"/>
        <v>2</v>
      </c>
      <c r="S24" s="35">
        <v>20</v>
      </c>
      <c r="T24" s="33">
        <v>30</v>
      </c>
      <c r="U24" s="34">
        <f t="shared" si="5"/>
        <v>25</v>
      </c>
      <c r="V24" s="35">
        <v>1.5</v>
      </c>
      <c r="W24" s="33">
        <v>3</v>
      </c>
      <c r="X24" s="34">
        <f t="shared" si="6"/>
        <v>2.25</v>
      </c>
      <c r="Y24" s="33">
        <v>1</v>
      </c>
      <c r="Z24" s="75">
        <f t="shared" si="7"/>
        <v>5.33333333333333</v>
      </c>
      <c r="AA24" s="75">
        <f t="shared" si="8"/>
        <v>63.90625</v>
      </c>
      <c r="AB24" s="76">
        <f t="shared" si="9"/>
        <v>11.982421875</v>
      </c>
      <c r="AC24" s="76">
        <f t="shared" si="10"/>
        <v>4.725</v>
      </c>
      <c r="AD24" s="76">
        <f t="shared" si="11"/>
        <v>38.934</v>
      </c>
      <c r="AE24" s="76">
        <f t="shared" si="12"/>
        <v>21.8295</v>
      </c>
      <c r="AF24" s="76">
        <f t="shared" si="18"/>
        <v>20</v>
      </c>
      <c r="AG24" s="76">
        <f t="shared" si="13"/>
        <v>0.75</v>
      </c>
      <c r="AH24" s="76">
        <f t="shared" si="14"/>
        <v>4.2</v>
      </c>
      <c r="AI24" s="76">
        <f t="shared" si="15"/>
        <v>2.475</v>
      </c>
      <c r="AJ24">
        <f t="shared" si="16"/>
        <v>18.75</v>
      </c>
    </row>
    <row r="25" spans="1:36">
      <c r="A25" s="20"/>
      <c r="B25" s="20"/>
      <c r="C25" s="36" t="s">
        <v>77</v>
      </c>
      <c r="D25" s="37">
        <v>1.5</v>
      </c>
      <c r="E25" s="38">
        <v>3.5</v>
      </c>
      <c r="F25" s="39">
        <f t="shared" si="0"/>
        <v>2.5</v>
      </c>
      <c r="G25" s="59">
        <v>50</v>
      </c>
      <c r="H25" s="60">
        <v>60</v>
      </c>
      <c r="I25" s="69">
        <f t="shared" si="1"/>
        <v>55</v>
      </c>
      <c r="J25" s="40">
        <v>7</v>
      </c>
      <c r="K25" s="38">
        <v>10</v>
      </c>
      <c r="L25" s="39">
        <f t="shared" si="2"/>
        <v>8.5</v>
      </c>
      <c r="M25" s="40">
        <v>65</v>
      </c>
      <c r="N25" s="38">
        <v>80</v>
      </c>
      <c r="O25" s="39">
        <f t="shared" si="3"/>
        <v>72.5</v>
      </c>
      <c r="P25" s="40">
        <v>1.25</v>
      </c>
      <c r="Q25" s="38">
        <v>2.25</v>
      </c>
      <c r="R25" s="39">
        <f t="shared" si="4"/>
        <v>1.75</v>
      </c>
      <c r="S25" s="40">
        <v>25</v>
      </c>
      <c r="T25" s="38">
        <v>35</v>
      </c>
      <c r="U25" s="39">
        <f t="shared" si="5"/>
        <v>30</v>
      </c>
      <c r="V25" s="40">
        <v>1.75</v>
      </c>
      <c r="W25" s="38">
        <v>3.25</v>
      </c>
      <c r="X25" s="39">
        <f t="shared" si="6"/>
        <v>2.5</v>
      </c>
      <c r="Y25" s="38">
        <v>1</v>
      </c>
      <c r="Z25" s="75">
        <f t="shared" si="7"/>
        <v>5.27941176470588</v>
      </c>
      <c r="AA25" s="75">
        <f t="shared" si="8"/>
        <v>76.875</v>
      </c>
      <c r="AB25" s="76">
        <f t="shared" si="9"/>
        <v>14.5612813370474</v>
      </c>
      <c r="AC25" s="76">
        <f t="shared" si="10"/>
        <v>5.93541666666667</v>
      </c>
      <c r="AD25" s="76">
        <f t="shared" si="11"/>
        <v>46.193152173913</v>
      </c>
      <c r="AE25" s="76">
        <f t="shared" si="12"/>
        <v>26.0642844202899</v>
      </c>
      <c r="AF25" s="76">
        <f t="shared" si="18"/>
        <v>25</v>
      </c>
      <c r="AG25" s="76">
        <f t="shared" si="13"/>
        <v>0.75</v>
      </c>
      <c r="AH25" s="76">
        <f t="shared" si="14"/>
        <v>4.2</v>
      </c>
      <c r="AI25" s="76">
        <f t="shared" si="15"/>
        <v>2.475</v>
      </c>
      <c r="AJ25">
        <f t="shared" si="16"/>
        <v>21.25</v>
      </c>
    </row>
    <row r="26" spans="1:36">
      <c r="A26" s="20"/>
      <c r="B26" s="20"/>
      <c r="C26" s="41" t="s">
        <v>78</v>
      </c>
      <c r="D26" s="42">
        <v>1.5</v>
      </c>
      <c r="E26" s="43">
        <v>3.5</v>
      </c>
      <c r="F26" s="44">
        <f t="shared" si="0"/>
        <v>2.5</v>
      </c>
      <c r="G26" s="61">
        <v>50</v>
      </c>
      <c r="H26" s="62">
        <v>60</v>
      </c>
      <c r="I26" s="70">
        <f t="shared" si="1"/>
        <v>55</v>
      </c>
      <c r="J26" s="45">
        <v>8</v>
      </c>
      <c r="K26" s="43">
        <v>11</v>
      </c>
      <c r="L26" s="44">
        <f t="shared" si="2"/>
        <v>9.5</v>
      </c>
      <c r="M26" s="45">
        <v>70</v>
      </c>
      <c r="N26" s="43">
        <v>85</v>
      </c>
      <c r="O26" s="44">
        <f t="shared" si="3"/>
        <v>77.5</v>
      </c>
      <c r="P26" s="45">
        <v>1</v>
      </c>
      <c r="Q26" s="43">
        <v>2</v>
      </c>
      <c r="R26" s="44">
        <f t="shared" si="4"/>
        <v>1.5</v>
      </c>
      <c r="S26" s="45">
        <v>30</v>
      </c>
      <c r="T26" s="43">
        <v>40</v>
      </c>
      <c r="U26" s="44">
        <f t="shared" si="5"/>
        <v>35</v>
      </c>
      <c r="V26" s="45">
        <v>2</v>
      </c>
      <c r="W26" s="43">
        <v>3.5</v>
      </c>
      <c r="X26" s="44">
        <f t="shared" si="6"/>
        <v>2.75</v>
      </c>
      <c r="Y26" s="43">
        <v>1</v>
      </c>
      <c r="Z26" s="75">
        <f t="shared" si="7"/>
        <v>5.18421052631579</v>
      </c>
      <c r="AA26" s="75">
        <f t="shared" si="8"/>
        <v>89.90625</v>
      </c>
      <c r="AB26" s="76">
        <f t="shared" si="9"/>
        <v>17.3423223350254</v>
      </c>
      <c r="AC26" s="76">
        <f t="shared" si="10"/>
        <v>7.24736842105263</v>
      </c>
      <c r="AD26" s="76">
        <f t="shared" si="11"/>
        <v>53.986935483871</v>
      </c>
      <c r="AE26" s="76">
        <f t="shared" si="12"/>
        <v>30.6171519524618</v>
      </c>
      <c r="AF26" s="76">
        <f t="shared" si="18"/>
        <v>30</v>
      </c>
      <c r="AG26" s="76">
        <f t="shared" si="13"/>
        <v>0.75</v>
      </c>
      <c r="AH26" s="76">
        <f t="shared" si="14"/>
        <v>4.2</v>
      </c>
      <c r="AI26" s="76">
        <f t="shared" si="15"/>
        <v>2.475</v>
      </c>
      <c r="AJ26">
        <f t="shared" si="16"/>
        <v>23.75</v>
      </c>
    </row>
    <row r="27" spans="1:35">
      <c r="A27" s="3" t="s">
        <v>79</v>
      </c>
      <c r="B27" s="3" t="b">
        <v>0</v>
      </c>
      <c r="C27" s="3"/>
      <c r="D27" s="46"/>
      <c r="E27" s="47"/>
      <c r="F27" s="48"/>
      <c r="G27" s="46"/>
      <c r="H27" s="47"/>
      <c r="I27" s="48"/>
      <c r="J27" s="46"/>
      <c r="K27" s="47"/>
      <c r="L27" s="48"/>
      <c r="M27" s="52" t="s">
        <v>55</v>
      </c>
      <c r="N27" s="52"/>
      <c r="O27" s="65"/>
      <c r="P27" s="46"/>
      <c r="Q27" s="47"/>
      <c r="R27" s="48"/>
      <c r="S27" s="46"/>
      <c r="T27" s="47"/>
      <c r="U27" s="48"/>
      <c r="V27" s="46"/>
      <c r="W27" s="72"/>
      <c r="X27" s="48"/>
      <c r="Y27" s="47"/>
      <c r="Z27" s="75"/>
      <c r="AA27" s="75"/>
      <c r="AB27" s="76"/>
      <c r="AC27" s="76"/>
      <c r="AD27" s="76"/>
      <c r="AE27" s="76"/>
      <c r="AF27" s="76"/>
      <c r="AG27" s="76"/>
      <c r="AH27" s="76"/>
      <c r="AI27" s="76"/>
    </row>
    <row r="28" spans="1:36">
      <c r="A28" s="20"/>
      <c r="B28" s="20"/>
      <c r="C28" s="21" t="s">
        <v>80</v>
      </c>
      <c r="D28" s="22">
        <v>2</v>
      </c>
      <c r="E28" s="23">
        <v>4.5</v>
      </c>
      <c r="F28" s="24">
        <f t="shared" si="0"/>
        <v>3.25</v>
      </c>
      <c r="G28" s="25">
        <v>30</v>
      </c>
      <c r="H28" s="23">
        <v>40</v>
      </c>
      <c r="I28" s="24">
        <f t="shared" si="1"/>
        <v>35</v>
      </c>
      <c r="J28" s="25">
        <v>1.5</v>
      </c>
      <c r="K28" s="23">
        <v>4</v>
      </c>
      <c r="L28" s="24">
        <f t="shared" si="2"/>
        <v>2.75</v>
      </c>
      <c r="M28" s="53">
        <v>20</v>
      </c>
      <c r="N28" s="54">
        <v>50</v>
      </c>
      <c r="O28" s="66">
        <f t="shared" si="3"/>
        <v>35</v>
      </c>
      <c r="P28" s="25">
        <v>8</v>
      </c>
      <c r="Q28" s="23">
        <v>12</v>
      </c>
      <c r="R28" s="24">
        <f t="shared" si="4"/>
        <v>10</v>
      </c>
      <c r="S28" s="25">
        <v>30</v>
      </c>
      <c r="T28" s="23">
        <v>60</v>
      </c>
      <c r="U28" s="24">
        <f t="shared" si="5"/>
        <v>45</v>
      </c>
      <c r="V28" s="25">
        <v>2</v>
      </c>
      <c r="W28" s="23">
        <v>4</v>
      </c>
      <c r="X28" s="24">
        <f t="shared" si="6"/>
        <v>3</v>
      </c>
      <c r="Y28" s="23">
        <v>1</v>
      </c>
      <c r="Z28" s="75">
        <f t="shared" si="7"/>
        <v>26.3636363636364</v>
      </c>
      <c r="AA28" s="75">
        <f t="shared" si="8"/>
        <v>150.6375</v>
      </c>
      <c r="AB28" s="76">
        <f t="shared" si="9"/>
        <v>5.71383620689655</v>
      </c>
      <c r="AC28" s="76">
        <f t="shared" si="10"/>
        <v>1.31142857142857</v>
      </c>
      <c r="AD28" s="76">
        <f t="shared" si="11"/>
        <v>18.72</v>
      </c>
      <c r="AE28" s="76">
        <f t="shared" si="12"/>
        <v>10.0157142857143</v>
      </c>
      <c r="AF28" s="76">
        <f t="shared" ref="AF28:AF32" si="19">AF22</f>
        <v>10</v>
      </c>
      <c r="AG28" s="76">
        <f t="shared" si="13"/>
        <v>0.6</v>
      </c>
      <c r="AH28" s="76">
        <f t="shared" si="14"/>
        <v>3.6</v>
      </c>
      <c r="AI28" s="76">
        <f t="shared" si="15"/>
        <v>2.1</v>
      </c>
      <c r="AJ28">
        <f t="shared" si="16"/>
        <v>8.9375</v>
      </c>
    </row>
    <row r="29" spans="1:36">
      <c r="A29" s="20"/>
      <c r="B29" s="20"/>
      <c r="C29" s="26" t="s">
        <v>81</v>
      </c>
      <c r="D29" s="27">
        <v>2</v>
      </c>
      <c r="E29" s="28">
        <v>5</v>
      </c>
      <c r="F29" s="29">
        <f t="shared" si="0"/>
        <v>3.5</v>
      </c>
      <c r="G29" s="30">
        <v>35</v>
      </c>
      <c r="H29" s="28">
        <v>45</v>
      </c>
      <c r="I29" s="29">
        <f t="shared" si="1"/>
        <v>40</v>
      </c>
      <c r="J29" s="30">
        <v>1.625</v>
      </c>
      <c r="K29" s="28">
        <v>4</v>
      </c>
      <c r="L29" s="29">
        <f t="shared" si="2"/>
        <v>2.8125</v>
      </c>
      <c r="M29" s="55">
        <v>20</v>
      </c>
      <c r="N29" s="56">
        <v>50</v>
      </c>
      <c r="O29" s="67">
        <f t="shared" si="3"/>
        <v>35</v>
      </c>
      <c r="P29" s="30">
        <v>8.5</v>
      </c>
      <c r="Q29" s="28">
        <v>14</v>
      </c>
      <c r="R29" s="29">
        <f t="shared" si="4"/>
        <v>11.25</v>
      </c>
      <c r="S29" s="30">
        <v>37</v>
      </c>
      <c r="T29" s="28">
        <v>75</v>
      </c>
      <c r="U29" s="29">
        <f t="shared" si="5"/>
        <v>56</v>
      </c>
      <c r="V29" s="30">
        <v>3</v>
      </c>
      <c r="W29" s="28">
        <v>5</v>
      </c>
      <c r="X29" s="29">
        <f t="shared" si="6"/>
        <v>4</v>
      </c>
      <c r="Y29" s="28">
        <v>1</v>
      </c>
      <c r="Z29" s="75">
        <f t="shared" si="7"/>
        <v>31.1611111111111</v>
      </c>
      <c r="AA29" s="75">
        <f t="shared" si="8"/>
        <v>203.84</v>
      </c>
      <c r="AB29" s="76">
        <f t="shared" si="9"/>
        <v>6.5414868960599</v>
      </c>
      <c r="AC29" s="76">
        <f t="shared" si="10"/>
        <v>1.70627798277983</v>
      </c>
      <c r="AD29" s="76">
        <f t="shared" si="11"/>
        <v>27.0515267175573</v>
      </c>
      <c r="AE29" s="76">
        <f t="shared" si="12"/>
        <v>14.3789023501685</v>
      </c>
      <c r="AF29" s="76">
        <f t="shared" si="19"/>
        <v>15</v>
      </c>
      <c r="AG29" s="76">
        <f t="shared" si="13"/>
        <v>0.7</v>
      </c>
      <c r="AH29" s="76">
        <f t="shared" si="14"/>
        <v>4.5</v>
      </c>
      <c r="AI29" s="76">
        <f t="shared" si="15"/>
        <v>2.6</v>
      </c>
      <c r="AJ29">
        <f t="shared" si="16"/>
        <v>9.84375</v>
      </c>
    </row>
    <row r="30" spans="1:36">
      <c r="A30" s="20"/>
      <c r="B30" s="20"/>
      <c r="C30" s="31" t="s">
        <v>82</v>
      </c>
      <c r="D30" s="32">
        <v>2</v>
      </c>
      <c r="E30" s="33">
        <v>5.5</v>
      </c>
      <c r="F30" s="34">
        <f t="shared" si="0"/>
        <v>3.75</v>
      </c>
      <c r="G30" s="35">
        <v>40</v>
      </c>
      <c r="H30" s="33">
        <v>50</v>
      </c>
      <c r="I30" s="34">
        <f t="shared" si="1"/>
        <v>45</v>
      </c>
      <c r="J30" s="35">
        <v>1.75</v>
      </c>
      <c r="K30" s="33">
        <v>4</v>
      </c>
      <c r="L30" s="34">
        <f t="shared" si="2"/>
        <v>2.875</v>
      </c>
      <c r="M30" s="57">
        <v>20</v>
      </c>
      <c r="N30" s="58">
        <v>50</v>
      </c>
      <c r="O30" s="68">
        <f t="shared" si="3"/>
        <v>35</v>
      </c>
      <c r="P30" s="35">
        <v>9</v>
      </c>
      <c r="Q30" s="33">
        <v>16</v>
      </c>
      <c r="R30" s="34">
        <f t="shared" si="4"/>
        <v>12.5</v>
      </c>
      <c r="S30" s="35">
        <v>45</v>
      </c>
      <c r="T30" s="33">
        <v>90</v>
      </c>
      <c r="U30" s="34">
        <f t="shared" si="5"/>
        <v>67.5</v>
      </c>
      <c r="V30" s="35">
        <v>4</v>
      </c>
      <c r="W30" s="33">
        <v>6</v>
      </c>
      <c r="X30" s="34">
        <f t="shared" si="6"/>
        <v>5</v>
      </c>
      <c r="Y30" s="33">
        <v>1</v>
      </c>
      <c r="Z30" s="75">
        <f t="shared" si="7"/>
        <v>35.9782608695652</v>
      </c>
      <c r="AA30" s="75">
        <f t="shared" si="8"/>
        <v>265.78125</v>
      </c>
      <c r="AB30" s="76">
        <f t="shared" si="9"/>
        <v>7.38727341389728</v>
      </c>
      <c r="AC30" s="76">
        <f t="shared" si="10"/>
        <v>2.15703703703704</v>
      </c>
      <c r="AD30" s="76">
        <f t="shared" si="11"/>
        <v>37.4785714285714</v>
      </c>
      <c r="AE30" s="76">
        <f t="shared" si="12"/>
        <v>19.8178042328042</v>
      </c>
      <c r="AF30" s="76">
        <f t="shared" si="19"/>
        <v>20</v>
      </c>
      <c r="AG30" s="76">
        <f t="shared" si="13"/>
        <v>0.8</v>
      </c>
      <c r="AH30" s="76">
        <f t="shared" si="14"/>
        <v>5.5</v>
      </c>
      <c r="AI30" s="76">
        <f t="shared" si="15"/>
        <v>3.15</v>
      </c>
      <c r="AJ30">
        <f t="shared" si="16"/>
        <v>10.78125</v>
      </c>
    </row>
    <row r="31" spans="1:36">
      <c r="A31" s="20"/>
      <c r="B31" s="20"/>
      <c r="C31" s="36" t="s">
        <v>83</v>
      </c>
      <c r="D31" s="37">
        <v>2</v>
      </c>
      <c r="E31" s="38">
        <v>6</v>
      </c>
      <c r="F31" s="39">
        <f t="shared" si="0"/>
        <v>4</v>
      </c>
      <c r="G31" s="40">
        <v>45</v>
      </c>
      <c r="H31" s="38">
        <v>55</v>
      </c>
      <c r="I31" s="39">
        <f t="shared" si="1"/>
        <v>50</v>
      </c>
      <c r="J31" s="40">
        <v>1.875</v>
      </c>
      <c r="K31" s="38">
        <v>4</v>
      </c>
      <c r="L31" s="39">
        <f t="shared" si="2"/>
        <v>2.9375</v>
      </c>
      <c r="M31" s="59">
        <v>20</v>
      </c>
      <c r="N31" s="60">
        <v>50</v>
      </c>
      <c r="O31" s="69">
        <f t="shared" si="3"/>
        <v>35</v>
      </c>
      <c r="P31" s="40">
        <v>9.5</v>
      </c>
      <c r="Q31" s="38">
        <v>18</v>
      </c>
      <c r="R31" s="39">
        <f t="shared" si="4"/>
        <v>13.75</v>
      </c>
      <c r="S31" s="40">
        <v>52</v>
      </c>
      <c r="T31" s="38">
        <v>105</v>
      </c>
      <c r="U31" s="39">
        <f t="shared" si="5"/>
        <v>78.5</v>
      </c>
      <c r="V31" s="40">
        <v>5</v>
      </c>
      <c r="W31" s="38">
        <v>7</v>
      </c>
      <c r="X31" s="39">
        <f t="shared" si="6"/>
        <v>6</v>
      </c>
      <c r="Y31" s="38">
        <v>1</v>
      </c>
      <c r="Z31" s="75">
        <f t="shared" si="7"/>
        <v>40.4734042553192</v>
      </c>
      <c r="AA31" s="75">
        <f t="shared" si="8"/>
        <v>332.84</v>
      </c>
      <c r="AB31" s="76">
        <f t="shared" si="9"/>
        <v>8.22367196740702</v>
      </c>
      <c r="AC31" s="76">
        <f t="shared" si="10"/>
        <v>2.6395702775291</v>
      </c>
      <c r="AD31" s="76">
        <f t="shared" si="11"/>
        <v>50.2718644067797</v>
      </c>
      <c r="AE31" s="76">
        <f t="shared" si="12"/>
        <v>26.4557173421544</v>
      </c>
      <c r="AF31" s="76">
        <f t="shared" si="19"/>
        <v>25</v>
      </c>
      <c r="AG31" s="76">
        <f t="shared" si="13"/>
        <v>0.9</v>
      </c>
      <c r="AH31" s="76">
        <f t="shared" si="14"/>
        <v>6.6</v>
      </c>
      <c r="AI31" s="76">
        <f t="shared" si="15"/>
        <v>3.75</v>
      </c>
      <c r="AJ31">
        <f t="shared" si="16"/>
        <v>11.75</v>
      </c>
    </row>
    <row r="32" spans="1:36">
      <c r="A32" s="20"/>
      <c r="B32" s="20"/>
      <c r="C32" s="41" t="s">
        <v>84</v>
      </c>
      <c r="D32" s="42">
        <v>2.5</v>
      </c>
      <c r="E32" s="43">
        <v>6</v>
      </c>
      <c r="F32" s="44">
        <f t="shared" si="0"/>
        <v>4.25</v>
      </c>
      <c r="G32" s="45">
        <v>55</v>
      </c>
      <c r="H32" s="43">
        <v>60</v>
      </c>
      <c r="I32" s="44">
        <f t="shared" si="1"/>
        <v>57.5</v>
      </c>
      <c r="J32" s="45">
        <v>2</v>
      </c>
      <c r="K32" s="43">
        <v>4</v>
      </c>
      <c r="L32" s="44">
        <f t="shared" si="2"/>
        <v>3</v>
      </c>
      <c r="M32" s="61">
        <v>20</v>
      </c>
      <c r="N32" s="62">
        <v>50</v>
      </c>
      <c r="O32" s="70">
        <f t="shared" si="3"/>
        <v>35</v>
      </c>
      <c r="P32" s="45">
        <v>10</v>
      </c>
      <c r="Q32" s="43">
        <v>20</v>
      </c>
      <c r="R32" s="44">
        <f t="shared" si="4"/>
        <v>15</v>
      </c>
      <c r="S32" s="45">
        <v>60</v>
      </c>
      <c r="T32" s="43">
        <v>120</v>
      </c>
      <c r="U32" s="44">
        <f t="shared" si="5"/>
        <v>90</v>
      </c>
      <c r="V32" s="45">
        <v>6</v>
      </c>
      <c r="W32" s="43">
        <v>8</v>
      </c>
      <c r="X32" s="44">
        <f t="shared" si="6"/>
        <v>7</v>
      </c>
      <c r="Y32" s="43">
        <v>1</v>
      </c>
      <c r="Z32" s="75">
        <f t="shared" si="7"/>
        <v>45</v>
      </c>
      <c r="AA32" s="75">
        <f t="shared" si="8"/>
        <v>409.275</v>
      </c>
      <c r="AB32" s="76">
        <f t="shared" si="9"/>
        <v>9.095</v>
      </c>
      <c r="AC32" s="76">
        <f t="shared" si="10"/>
        <v>5.465625</v>
      </c>
      <c r="AD32" s="76">
        <f t="shared" si="11"/>
        <v>55.9872</v>
      </c>
      <c r="AE32" s="76">
        <f t="shared" si="12"/>
        <v>30.7264125</v>
      </c>
      <c r="AF32" s="76">
        <f t="shared" si="19"/>
        <v>30</v>
      </c>
      <c r="AG32" s="76">
        <f t="shared" si="13"/>
        <v>1.375</v>
      </c>
      <c r="AH32" s="76">
        <f t="shared" si="14"/>
        <v>7.2</v>
      </c>
      <c r="AI32" s="76">
        <f t="shared" si="15"/>
        <v>4.2875</v>
      </c>
      <c r="AJ32">
        <f t="shared" si="16"/>
        <v>12.75</v>
      </c>
    </row>
    <row r="33" spans="1:35">
      <c r="A33" s="3" t="s">
        <v>85</v>
      </c>
      <c r="B33" s="3" t="b">
        <v>1</v>
      </c>
      <c r="C33" s="3"/>
      <c r="D33" s="46"/>
      <c r="E33" s="47"/>
      <c r="F33" s="48"/>
      <c r="G33" s="46"/>
      <c r="H33" s="47"/>
      <c r="I33" s="48"/>
      <c r="J33" s="46"/>
      <c r="K33" s="47"/>
      <c r="L33" s="48"/>
      <c r="M33" s="46"/>
      <c r="N33" s="47"/>
      <c r="O33" s="48"/>
      <c r="P33" s="46"/>
      <c r="Q33" s="47"/>
      <c r="R33" s="48"/>
      <c r="S33" s="46"/>
      <c r="T33" s="47"/>
      <c r="U33" s="48"/>
      <c r="V33" s="46"/>
      <c r="W33" s="72"/>
      <c r="X33" s="48"/>
      <c r="Y33" s="47"/>
      <c r="Z33" s="75"/>
      <c r="AA33" s="75"/>
      <c r="AB33" s="76"/>
      <c r="AC33" s="76"/>
      <c r="AD33" s="76"/>
      <c r="AE33" s="76"/>
      <c r="AF33" s="76"/>
      <c r="AG33" s="76"/>
      <c r="AH33" s="76"/>
      <c r="AI33" s="76"/>
    </row>
    <row r="34" spans="1:36">
      <c r="A34" s="20"/>
      <c r="B34" s="20"/>
      <c r="C34" s="21" t="s">
        <v>86</v>
      </c>
      <c r="D34" s="22">
        <v>5</v>
      </c>
      <c r="E34" s="23">
        <v>10</v>
      </c>
      <c r="F34" s="24">
        <f t="shared" si="0"/>
        <v>7.5</v>
      </c>
      <c r="G34" s="25">
        <v>100</v>
      </c>
      <c r="H34" s="23">
        <v>100</v>
      </c>
      <c r="I34" s="24">
        <f t="shared" si="1"/>
        <v>100</v>
      </c>
      <c r="J34" s="25">
        <v>1</v>
      </c>
      <c r="K34" s="23">
        <v>1</v>
      </c>
      <c r="L34" s="24">
        <f t="shared" si="2"/>
        <v>1</v>
      </c>
      <c r="M34" s="25">
        <v>50</v>
      </c>
      <c r="N34" s="23">
        <v>50</v>
      </c>
      <c r="O34" s="24">
        <f t="shared" si="3"/>
        <v>50</v>
      </c>
      <c r="P34" s="25">
        <v>4</v>
      </c>
      <c r="Q34" s="23">
        <v>5</v>
      </c>
      <c r="R34" s="24">
        <f t="shared" si="4"/>
        <v>4.5</v>
      </c>
      <c r="S34" s="25">
        <v>1</v>
      </c>
      <c r="T34" s="23">
        <v>1</v>
      </c>
      <c r="U34" s="24">
        <f t="shared" si="5"/>
        <v>1</v>
      </c>
      <c r="V34" s="25">
        <v>1</v>
      </c>
      <c r="W34" s="23">
        <v>1</v>
      </c>
      <c r="X34" s="24">
        <f t="shared" si="6"/>
        <v>1</v>
      </c>
      <c r="Y34" s="23">
        <v>1</v>
      </c>
      <c r="Z34" s="75">
        <f t="shared" si="7"/>
        <v>5.5</v>
      </c>
      <c r="AA34" s="75">
        <f t="shared" si="8"/>
        <v>7.575</v>
      </c>
      <c r="AB34" s="76">
        <f t="shared" si="9"/>
        <v>1.37727272727273</v>
      </c>
      <c r="AC34" s="76">
        <f t="shared" si="10"/>
        <v>5.05</v>
      </c>
      <c r="AD34" s="76">
        <f t="shared" si="11"/>
        <v>16.8333333333333</v>
      </c>
      <c r="AE34" s="76">
        <f t="shared" si="12"/>
        <v>10.9416666666667</v>
      </c>
      <c r="AF34" s="76">
        <f t="shared" ref="AF34:AF38" si="20">AF28</f>
        <v>10</v>
      </c>
      <c r="AG34" s="76">
        <f t="shared" si="13"/>
        <v>5</v>
      </c>
      <c r="AH34" s="76">
        <f t="shared" si="14"/>
        <v>20</v>
      </c>
      <c r="AI34" s="76">
        <f t="shared" si="15"/>
        <v>12.5</v>
      </c>
      <c r="AJ34">
        <f t="shared" si="16"/>
        <v>7.5</v>
      </c>
    </row>
    <row r="35" spans="1:36">
      <c r="A35" s="20"/>
      <c r="B35" s="20"/>
      <c r="C35" s="26" t="s">
        <v>87</v>
      </c>
      <c r="D35" s="27">
        <v>6</v>
      </c>
      <c r="E35" s="28">
        <v>12</v>
      </c>
      <c r="F35" s="29">
        <f t="shared" si="0"/>
        <v>9</v>
      </c>
      <c r="G35" s="30">
        <v>100</v>
      </c>
      <c r="H35" s="28">
        <v>100</v>
      </c>
      <c r="I35" s="29">
        <f t="shared" si="1"/>
        <v>100</v>
      </c>
      <c r="J35" s="30">
        <v>1</v>
      </c>
      <c r="K35" s="28">
        <v>1</v>
      </c>
      <c r="L35" s="29">
        <f t="shared" si="2"/>
        <v>1</v>
      </c>
      <c r="M35" s="30">
        <v>50</v>
      </c>
      <c r="N35" s="28">
        <v>50</v>
      </c>
      <c r="O35" s="29">
        <f t="shared" si="3"/>
        <v>50</v>
      </c>
      <c r="P35" s="30">
        <v>4</v>
      </c>
      <c r="Q35" s="28">
        <v>5</v>
      </c>
      <c r="R35" s="29">
        <f t="shared" si="4"/>
        <v>4.5</v>
      </c>
      <c r="S35" s="30">
        <v>1</v>
      </c>
      <c r="T35" s="28">
        <v>1</v>
      </c>
      <c r="U35" s="29">
        <f t="shared" si="5"/>
        <v>1</v>
      </c>
      <c r="V35" s="30">
        <v>1</v>
      </c>
      <c r="W35" s="28">
        <v>1</v>
      </c>
      <c r="X35" s="29">
        <f t="shared" si="6"/>
        <v>1</v>
      </c>
      <c r="Y35" s="28">
        <v>1</v>
      </c>
      <c r="Z35" s="75">
        <f t="shared" si="7"/>
        <v>5.5</v>
      </c>
      <c r="AA35" s="75">
        <f t="shared" si="8"/>
        <v>9.09</v>
      </c>
      <c r="AB35" s="76">
        <f t="shared" si="9"/>
        <v>1.65272727272727</v>
      </c>
      <c r="AC35" s="76">
        <f t="shared" si="10"/>
        <v>7.272</v>
      </c>
      <c r="AD35" s="76">
        <f t="shared" si="11"/>
        <v>24.24</v>
      </c>
      <c r="AE35" s="76">
        <f t="shared" si="12"/>
        <v>15.756</v>
      </c>
      <c r="AF35" s="76">
        <f t="shared" si="20"/>
        <v>15</v>
      </c>
      <c r="AG35" s="76">
        <f t="shared" si="13"/>
        <v>6</v>
      </c>
      <c r="AH35" s="76">
        <f t="shared" si="14"/>
        <v>24</v>
      </c>
      <c r="AI35" s="76">
        <f t="shared" si="15"/>
        <v>15</v>
      </c>
      <c r="AJ35">
        <f t="shared" si="16"/>
        <v>9</v>
      </c>
    </row>
    <row r="36" spans="1:36">
      <c r="A36" s="20"/>
      <c r="B36" s="20"/>
      <c r="C36" s="31" t="s">
        <v>88</v>
      </c>
      <c r="D36" s="32">
        <v>7</v>
      </c>
      <c r="E36" s="33">
        <v>14</v>
      </c>
      <c r="F36" s="34">
        <f t="shared" si="0"/>
        <v>10.5</v>
      </c>
      <c r="G36" s="35">
        <v>100</v>
      </c>
      <c r="H36" s="33">
        <v>100</v>
      </c>
      <c r="I36" s="34">
        <f t="shared" si="1"/>
        <v>100</v>
      </c>
      <c r="J36" s="35">
        <v>1</v>
      </c>
      <c r="K36" s="33">
        <v>1</v>
      </c>
      <c r="L36" s="34">
        <f t="shared" si="2"/>
        <v>1</v>
      </c>
      <c r="M36" s="35">
        <v>50</v>
      </c>
      <c r="N36" s="33">
        <v>50</v>
      </c>
      <c r="O36" s="34">
        <f t="shared" si="3"/>
        <v>50</v>
      </c>
      <c r="P36" s="35">
        <v>4</v>
      </c>
      <c r="Q36" s="33">
        <v>5</v>
      </c>
      <c r="R36" s="34">
        <f t="shared" si="4"/>
        <v>4.5</v>
      </c>
      <c r="S36" s="35">
        <v>1</v>
      </c>
      <c r="T36" s="33">
        <v>1</v>
      </c>
      <c r="U36" s="34">
        <f t="shared" si="5"/>
        <v>1</v>
      </c>
      <c r="V36" s="35">
        <v>1</v>
      </c>
      <c r="W36" s="33">
        <v>1</v>
      </c>
      <c r="X36" s="34">
        <f t="shared" si="6"/>
        <v>1</v>
      </c>
      <c r="Y36" s="33">
        <v>1</v>
      </c>
      <c r="Z36" s="75">
        <f t="shared" si="7"/>
        <v>5.5</v>
      </c>
      <c r="AA36" s="75">
        <f t="shared" si="8"/>
        <v>10.605</v>
      </c>
      <c r="AB36" s="76">
        <f t="shared" si="9"/>
        <v>1.92818181818182</v>
      </c>
      <c r="AC36" s="76">
        <f t="shared" si="10"/>
        <v>9.898</v>
      </c>
      <c r="AD36" s="76">
        <f t="shared" si="11"/>
        <v>32.9933333333333</v>
      </c>
      <c r="AE36" s="76">
        <f t="shared" si="12"/>
        <v>21.4456666666667</v>
      </c>
      <c r="AF36" s="76">
        <f t="shared" si="20"/>
        <v>20</v>
      </c>
      <c r="AG36" s="76">
        <f t="shared" si="13"/>
        <v>7</v>
      </c>
      <c r="AH36" s="76">
        <f t="shared" si="14"/>
        <v>28</v>
      </c>
      <c r="AI36" s="76">
        <f t="shared" si="15"/>
        <v>17.5</v>
      </c>
      <c r="AJ36">
        <f t="shared" si="16"/>
        <v>10.5</v>
      </c>
    </row>
    <row r="37" spans="1:36">
      <c r="A37" s="20"/>
      <c r="B37" s="20"/>
      <c r="C37" s="36" t="s">
        <v>89</v>
      </c>
      <c r="D37" s="37">
        <v>8</v>
      </c>
      <c r="E37" s="38">
        <v>15</v>
      </c>
      <c r="F37" s="39">
        <f t="shared" si="0"/>
        <v>11.5</v>
      </c>
      <c r="G37" s="40">
        <v>100</v>
      </c>
      <c r="H37" s="38">
        <v>100</v>
      </c>
      <c r="I37" s="39">
        <f t="shared" si="1"/>
        <v>100</v>
      </c>
      <c r="J37" s="40">
        <v>1</v>
      </c>
      <c r="K37" s="38">
        <v>1</v>
      </c>
      <c r="L37" s="39">
        <f t="shared" si="2"/>
        <v>1</v>
      </c>
      <c r="M37" s="40">
        <v>50</v>
      </c>
      <c r="N37" s="38">
        <v>50</v>
      </c>
      <c r="O37" s="39">
        <f t="shared" si="3"/>
        <v>50</v>
      </c>
      <c r="P37" s="40">
        <v>4</v>
      </c>
      <c r="Q37" s="38">
        <v>5</v>
      </c>
      <c r="R37" s="39">
        <f t="shared" si="4"/>
        <v>4.5</v>
      </c>
      <c r="S37" s="40">
        <v>1</v>
      </c>
      <c r="T37" s="38">
        <v>1</v>
      </c>
      <c r="U37" s="39">
        <f t="shared" si="5"/>
        <v>1</v>
      </c>
      <c r="V37" s="40">
        <v>1</v>
      </c>
      <c r="W37" s="38">
        <v>1</v>
      </c>
      <c r="X37" s="39">
        <f t="shared" si="6"/>
        <v>1</v>
      </c>
      <c r="Y37" s="38">
        <v>1</v>
      </c>
      <c r="Z37" s="75">
        <f t="shared" si="7"/>
        <v>5.5</v>
      </c>
      <c r="AA37" s="75">
        <f t="shared" si="8"/>
        <v>11.615</v>
      </c>
      <c r="AB37" s="76">
        <f t="shared" si="9"/>
        <v>2.11181818181818</v>
      </c>
      <c r="AC37" s="76">
        <f t="shared" si="10"/>
        <v>12.928</v>
      </c>
      <c r="AD37" s="76">
        <f t="shared" si="11"/>
        <v>37.875</v>
      </c>
      <c r="AE37" s="76">
        <f t="shared" si="12"/>
        <v>25.4015</v>
      </c>
      <c r="AF37" s="76">
        <f t="shared" si="20"/>
        <v>25</v>
      </c>
      <c r="AG37" s="76">
        <f t="shared" si="13"/>
        <v>8</v>
      </c>
      <c r="AH37" s="76">
        <f t="shared" si="14"/>
        <v>30</v>
      </c>
      <c r="AI37" s="76">
        <f t="shared" si="15"/>
        <v>19</v>
      </c>
      <c r="AJ37">
        <f t="shared" si="16"/>
        <v>11.5</v>
      </c>
    </row>
    <row r="38" spans="1:36">
      <c r="A38" s="20"/>
      <c r="B38" s="20"/>
      <c r="C38" s="41" t="s">
        <v>90</v>
      </c>
      <c r="D38" s="42">
        <v>9</v>
      </c>
      <c r="E38" s="43">
        <v>16</v>
      </c>
      <c r="F38" s="44">
        <f t="shared" si="0"/>
        <v>12.5</v>
      </c>
      <c r="G38" s="45">
        <v>100</v>
      </c>
      <c r="H38" s="43">
        <v>100</v>
      </c>
      <c r="I38" s="44">
        <f t="shared" si="1"/>
        <v>100</v>
      </c>
      <c r="J38" s="45">
        <v>1</v>
      </c>
      <c r="K38" s="43">
        <v>1</v>
      </c>
      <c r="L38" s="44">
        <f t="shared" si="2"/>
        <v>1</v>
      </c>
      <c r="M38" s="45">
        <v>50</v>
      </c>
      <c r="N38" s="43">
        <v>50</v>
      </c>
      <c r="O38" s="44">
        <f t="shared" si="3"/>
        <v>50</v>
      </c>
      <c r="P38" s="45">
        <v>4</v>
      </c>
      <c r="Q38" s="43">
        <v>5</v>
      </c>
      <c r="R38" s="44">
        <f t="shared" si="4"/>
        <v>4.5</v>
      </c>
      <c r="S38" s="45">
        <v>1</v>
      </c>
      <c r="T38" s="43">
        <v>1</v>
      </c>
      <c r="U38" s="44">
        <f t="shared" si="5"/>
        <v>1</v>
      </c>
      <c r="V38" s="45">
        <v>1</v>
      </c>
      <c r="W38" s="43">
        <v>1</v>
      </c>
      <c r="X38" s="44">
        <f t="shared" si="6"/>
        <v>1</v>
      </c>
      <c r="Y38" s="43">
        <v>1</v>
      </c>
      <c r="Z38" s="75">
        <f t="shared" si="7"/>
        <v>5.5</v>
      </c>
      <c r="AA38" s="75">
        <f t="shared" si="8"/>
        <v>12.625</v>
      </c>
      <c r="AB38" s="76">
        <f t="shared" si="9"/>
        <v>2.29545454545455</v>
      </c>
      <c r="AC38" s="76">
        <f t="shared" si="10"/>
        <v>16.362</v>
      </c>
      <c r="AD38" s="76">
        <f t="shared" si="11"/>
        <v>43.0933333333333</v>
      </c>
      <c r="AE38" s="76">
        <f t="shared" si="12"/>
        <v>29.7276666666667</v>
      </c>
      <c r="AF38" s="76">
        <f t="shared" si="20"/>
        <v>30</v>
      </c>
      <c r="AG38" s="76">
        <f t="shared" si="13"/>
        <v>9</v>
      </c>
      <c r="AH38" s="76">
        <f t="shared" si="14"/>
        <v>32</v>
      </c>
      <c r="AI38" s="76">
        <f t="shared" si="15"/>
        <v>20.5</v>
      </c>
      <c r="AJ38">
        <f t="shared" si="16"/>
        <v>12.5</v>
      </c>
    </row>
    <row r="39" spans="6:35">
      <c r="F39" s="63"/>
      <c r="AB39" s="77"/>
      <c r="AC39" s="77"/>
      <c r="AD39" s="77"/>
      <c r="AE39" s="77"/>
      <c r="AF39" s="77"/>
      <c r="AG39" s="77"/>
      <c r="AH39" s="77"/>
      <c r="AI39" s="77"/>
    </row>
    <row r="40" spans="2:2">
      <c r="B40" t="s">
        <v>91</v>
      </c>
    </row>
    <row r="41" spans="2:11">
      <c r="B41" t="s">
        <v>92</v>
      </c>
      <c r="D41" t="s">
        <v>54</v>
      </c>
      <c r="E41" t="s">
        <v>61</v>
      </c>
      <c r="G41" t="s">
        <v>67</v>
      </c>
      <c r="H41" t="s">
        <v>73</v>
      </c>
      <c r="J41" t="s">
        <v>79</v>
      </c>
      <c r="K41" t="s">
        <v>85</v>
      </c>
    </row>
    <row r="42" spans="3:12">
      <c r="C42" t="s">
        <v>54</v>
      </c>
      <c r="D42" s="64"/>
      <c r="E42" s="64"/>
      <c r="F42" s="64"/>
      <c r="G42" s="64"/>
      <c r="H42" s="64"/>
      <c r="I42" s="64"/>
      <c r="J42" s="64"/>
      <c r="K42" s="64"/>
      <c r="L42" s="64"/>
    </row>
    <row r="43" spans="3:12">
      <c r="C43" t="s">
        <v>61</v>
      </c>
      <c r="D43">
        <f>AE4/AE10</f>
        <v>0.957026606291634</v>
      </c>
      <c r="E43" s="64"/>
      <c r="F43" s="64"/>
      <c r="G43" s="64"/>
      <c r="H43" s="64"/>
      <c r="I43" s="64"/>
      <c r="J43" s="64"/>
      <c r="K43" s="64"/>
      <c r="L43" s="64"/>
    </row>
    <row r="44" spans="3:12">
      <c r="C44" t="s">
        <v>67</v>
      </c>
      <c r="D44">
        <f>AE4/AE16</f>
        <v>0.92389964603918</v>
      </c>
      <c r="G44" s="64"/>
      <c r="H44" s="64"/>
      <c r="I44" s="64"/>
      <c r="J44" s="64"/>
      <c r="K44" s="64"/>
      <c r="L44" s="64"/>
    </row>
    <row r="45" spans="3:12">
      <c r="C45" t="s">
        <v>73</v>
      </c>
      <c r="D45">
        <f>AE4/AE22</f>
        <v>0.729459005581423</v>
      </c>
      <c r="H45" s="64"/>
      <c r="I45" s="64"/>
      <c r="J45" s="64"/>
      <c r="K45" s="64"/>
      <c r="L45" s="64"/>
    </row>
    <row r="46" spans="3:12">
      <c r="C46" t="s">
        <v>79</v>
      </c>
      <c r="D46">
        <f>AE4/AE28</f>
        <v>1.02874424728089</v>
      </c>
      <c r="J46" s="64"/>
      <c r="K46" s="64"/>
      <c r="L46" s="64"/>
    </row>
    <row r="47" spans="3:12">
      <c r="C47" t="s">
        <v>85</v>
      </c>
      <c r="D47">
        <f>AE4/AE34</f>
        <v>0.941685464174038</v>
      </c>
      <c r="K47" s="64"/>
      <c r="L47" s="64"/>
    </row>
    <row r="48" spans="2:11">
      <c r="B48" t="s">
        <v>93</v>
      </c>
      <c r="D48" t="s">
        <v>54</v>
      </c>
      <c r="E48" t="s">
        <v>61</v>
      </c>
      <c r="G48" t="s">
        <v>67</v>
      </c>
      <c r="H48" t="s">
        <v>73</v>
      </c>
      <c r="J48" t="s">
        <v>79</v>
      </c>
      <c r="K48" t="s">
        <v>85</v>
      </c>
    </row>
    <row r="49" spans="3:3">
      <c r="C49" t="s">
        <v>54</v>
      </c>
    </row>
    <row r="50" spans="3:3">
      <c r="C50" t="s">
        <v>61</v>
      </c>
    </row>
    <row r="51" spans="3:3">
      <c r="C51" t="s">
        <v>67</v>
      </c>
    </row>
    <row r="52" spans="3:3">
      <c r="C52" t="s">
        <v>73</v>
      </c>
    </row>
    <row r="53" spans="3:3">
      <c r="C53" t="s">
        <v>79</v>
      </c>
    </row>
    <row r="54" spans="3:3">
      <c r="C54" t="s">
        <v>85</v>
      </c>
    </row>
    <row r="55" spans="2:11">
      <c r="B55" t="s">
        <v>94</v>
      </c>
      <c r="D55" t="s">
        <v>54</v>
      </c>
      <c r="E55" t="s">
        <v>61</v>
      </c>
      <c r="G55" t="s">
        <v>67</v>
      </c>
      <c r="H55" t="s">
        <v>73</v>
      </c>
      <c r="J55" t="s">
        <v>79</v>
      </c>
      <c r="K55" t="s">
        <v>85</v>
      </c>
    </row>
    <row r="56" spans="3:3">
      <c r="C56" t="s">
        <v>54</v>
      </c>
    </row>
    <row r="57" spans="3:3">
      <c r="C57" t="s">
        <v>61</v>
      </c>
    </row>
    <row r="58" spans="3:3">
      <c r="C58" t="s">
        <v>67</v>
      </c>
    </row>
    <row r="59" spans="3:3">
      <c r="C59" t="s">
        <v>73</v>
      </c>
    </row>
    <row r="60" spans="3:3">
      <c r="C60" t="s">
        <v>79</v>
      </c>
    </row>
    <row r="61" spans="3:3">
      <c r="C61" t="s">
        <v>85</v>
      </c>
    </row>
    <row r="62" spans="2:11">
      <c r="B62" t="s">
        <v>95</v>
      </c>
      <c r="D62" t="s">
        <v>54</v>
      </c>
      <c r="E62" t="s">
        <v>61</v>
      </c>
      <c r="G62" t="s">
        <v>67</v>
      </c>
      <c r="H62" t="s">
        <v>73</v>
      </c>
      <c r="J62" t="s">
        <v>79</v>
      </c>
      <c r="K62" t="s">
        <v>85</v>
      </c>
    </row>
    <row r="63" spans="3:3">
      <c r="C63" t="s">
        <v>54</v>
      </c>
    </row>
    <row r="64" spans="3:3">
      <c r="C64" t="s">
        <v>61</v>
      </c>
    </row>
    <row r="65" spans="3:3">
      <c r="C65" t="s">
        <v>67</v>
      </c>
    </row>
    <row r="66" spans="3:3">
      <c r="C66" t="s">
        <v>73</v>
      </c>
    </row>
    <row r="67" spans="3:3">
      <c r="C67" t="s">
        <v>79</v>
      </c>
    </row>
    <row r="68" spans="3:3">
      <c r="C68" t="s">
        <v>85</v>
      </c>
    </row>
    <row r="69" spans="2:11">
      <c r="B69" t="s">
        <v>96</v>
      </c>
      <c r="D69" t="s">
        <v>54</v>
      </c>
      <c r="E69" t="s">
        <v>61</v>
      </c>
      <c r="G69" t="s">
        <v>67</v>
      </c>
      <c r="H69" t="s">
        <v>73</v>
      </c>
      <c r="J69" t="s">
        <v>79</v>
      </c>
      <c r="K69" t="s">
        <v>85</v>
      </c>
    </row>
    <row r="70" spans="3:3">
      <c r="C70" t="s">
        <v>54</v>
      </c>
    </row>
    <row r="71" spans="3:3">
      <c r="C71" t="s">
        <v>61</v>
      </c>
    </row>
    <row r="72" spans="3:3">
      <c r="C72" t="s">
        <v>67</v>
      </c>
    </row>
    <row r="73" spans="3:3">
      <c r="C73" t="s">
        <v>73</v>
      </c>
    </row>
    <row r="74" spans="3:3">
      <c r="C74" t="s">
        <v>79</v>
      </c>
    </row>
    <row r="75" spans="3:3">
      <c r="C75" t="s">
        <v>85</v>
      </c>
    </row>
  </sheetData>
  <mergeCells count="16">
    <mergeCell ref="D1:F1"/>
    <mergeCell ref="G1:I1"/>
    <mergeCell ref="J1:L1"/>
    <mergeCell ref="M1:O1"/>
    <mergeCell ref="P1:R1"/>
    <mergeCell ref="S1:U1"/>
    <mergeCell ref="V1:X1"/>
    <mergeCell ref="AC1:AE1"/>
    <mergeCell ref="AG1:AI1"/>
    <mergeCell ref="S3:U3"/>
    <mergeCell ref="J9:L9"/>
    <mergeCell ref="G15:H15"/>
    <mergeCell ref="V15:X15"/>
    <mergeCell ref="D21:E21"/>
    <mergeCell ref="G21:I21"/>
    <mergeCell ref="M27:O2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0"/>
  <sheetViews>
    <sheetView workbookViewId="0">
      <selection activeCell="E19" sqref="E19"/>
    </sheetView>
  </sheetViews>
  <sheetFormatPr defaultColWidth="9.14285714285714" defaultRowHeight="15"/>
  <sheetData>
    <row r="1" spans="1:18">
      <c r="A1" t="str">
        <f>WeaponData!A$3</f>
        <v>Pistol</v>
      </c>
      <c r="B1" t="b">
        <f>WeaponData!B$3</f>
        <v>1</v>
      </c>
      <c r="C1" t="str">
        <f>WeaponData!C4</f>
        <v>Slinger</v>
      </c>
      <c r="D1">
        <f>WeaponData!D4</f>
        <v>2</v>
      </c>
      <c r="E1">
        <f>WeaponData!E4</f>
        <v>4.5</v>
      </c>
      <c r="F1">
        <f>WeaponData!G4</f>
        <v>45</v>
      </c>
      <c r="G1">
        <f>WeaponData!H4</f>
        <v>55</v>
      </c>
      <c r="H1">
        <f>WeaponData!J4</f>
        <v>1</v>
      </c>
      <c r="I1">
        <f>WeaponData!K4</f>
        <v>3</v>
      </c>
      <c r="J1">
        <f>WeaponData!M4</f>
        <v>70</v>
      </c>
      <c r="K1">
        <f>WeaponData!N4</f>
        <v>80</v>
      </c>
      <c r="L1">
        <f>WeaponData!P4</f>
        <v>1.75</v>
      </c>
      <c r="M1">
        <f>WeaponData!Q4</f>
        <v>3.25</v>
      </c>
      <c r="N1">
        <f>WeaponData!S4</f>
        <v>6</v>
      </c>
      <c r="O1">
        <f>WeaponData!T4</f>
        <v>12</v>
      </c>
      <c r="P1">
        <f>WeaponData!V4</f>
        <v>3</v>
      </c>
      <c r="Q1">
        <f>WeaponData!W4</f>
        <v>4</v>
      </c>
      <c r="R1">
        <f>WeaponData!Y4</f>
        <v>1</v>
      </c>
    </row>
    <row r="2" spans="1:18">
      <c r="A2" t="str">
        <f>A1</f>
        <v>Pistol</v>
      </c>
      <c r="B2" t="b">
        <f>WeaponData!B$3</f>
        <v>1</v>
      </c>
      <c r="C2" t="str">
        <f>WeaponData!C5</f>
        <v>Shortshooter</v>
      </c>
      <c r="D2">
        <f>WeaponData!D5</f>
        <v>2.5</v>
      </c>
      <c r="E2">
        <f>WeaponData!E5</f>
        <v>5</v>
      </c>
      <c r="F2">
        <f>WeaponData!G5</f>
        <v>50</v>
      </c>
      <c r="G2">
        <f>WeaponData!H5</f>
        <v>60</v>
      </c>
      <c r="H2">
        <f>WeaponData!J5</f>
        <v>1.25</v>
      </c>
      <c r="I2">
        <f>WeaponData!K5</f>
        <v>3</v>
      </c>
      <c r="J2">
        <f>WeaponData!M5</f>
        <v>75</v>
      </c>
      <c r="K2">
        <f>WeaponData!N5</f>
        <v>85</v>
      </c>
      <c r="L2">
        <f>WeaponData!P5</f>
        <v>1.5</v>
      </c>
      <c r="M2">
        <f>WeaponData!Q5</f>
        <v>3</v>
      </c>
      <c r="N2">
        <f>WeaponData!S5</f>
        <v>6</v>
      </c>
      <c r="O2">
        <f>WeaponData!T5</f>
        <v>12</v>
      </c>
      <c r="P2">
        <f>WeaponData!V5</f>
        <v>4</v>
      </c>
      <c r="Q2">
        <f>WeaponData!W5</f>
        <v>5</v>
      </c>
      <c r="R2">
        <f>WeaponData!Y5</f>
        <v>1</v>
      </c>
    </row>
    <row r="3" spans="1:18">
      <c r="A3" t="str">
        <f>A2</f>
        <v>Pistol</v>
      </c>
      <c r="B3" t="b">
        <f>WeaponData!B$3</f>
        <v>1</v>
      </c>
      <c r="C3" t="str">
        <f>WeaponData!C6</f>
        <v>Handsnapper</v>
      </c>
      <c r="D3">
        <f>WeaponData!D6</f>
        <v>3</v>
      </c>
      <c r="E3">
        <f>WeaponData!E6</f>
        <v>5.5</v>
      </c>
      <c r="F3">
        <f>WeaponData!G6</f>
        <v>55</v>
      </c>
      <c r="G3">
        <f>WeaponData!H6</f>
        <v>65</v>
      </c>
      <c r="H3">
        <f>WeaponData!J6</f>
        <v>1.5</v>
      </c>
      <c r="I3">
        <f>WeaponData!K6</f>
        <v>3</v>
      </c>
      <c r="J3">
        <f>WeaponData!M6</f>
        <v>80</v>
      </c>
      <c r="K3">
        <f>WeaponData!N6</f>
        <v>90</v>
      </c>
      <c r="L3">
        <f>WeaponData!P6</f>
        <v>1.25</v>
      </c>
      <c r="M3">
        <f>WeaponData!Q6</f>
        <v>2.75</v>
      </c>
      <c r="N3">
        <f>WeaponData!S6</f>
        <v>6</v>
      </c>
      <c r="O3">
        <f>WeaponData!T6</f>
        <v>12</v>
      </c>
      <c r="P3">
        <f>WeaponData!V6</f>
        <v>5</v>
      </c>
      <c r="Q3">
        <f>WeaponData!W6</f>
        <v>6</v>
      </c>
      <c r="R3">
        <f>WeaponData!Y6</f>
        <v>1</v>
      </c>
    </row>
    <row r="4" spans="1:18">
      <c r="A4" t="str">
        <f>A3</f>
        <v>Pistol</v>
      </c>
      <c r="B4" t="b">
        <f>WeaponData!B$3</f>
        <v>1</v>
      </c>
      <c r="C4" t="str">
        <f>WeaponData!C7</f>
        <v>T4Pistol</v>
      </c>
      <c r="D4">
        <f>WeaponData!D7</f>
        <v>3.25</v>
      </c>
      <c r="E4">
        <f>WeaponData!E7</f>
        <v>5.5</v>
      </c>
      <c r="F4">
        <f>WeaponData!G7</f>
        <v>60</v>
      </c>
      <c r="G4">
        <f>WeaponData!H7</f>
        <v>70</v>
      </c>
      <c r="H4">
        <f>WeaponData!J7</f>
        <v>1.75</v>
      </c>
      <c r="I4">
        <f>WeaponData!K7</f>
        <v>3</v>
      </c>
      <c r="J4">
        <f>WeaponData!M7</f>
        <v>85</v>
      </c>
      <c r="K4">
        <f>WeaponData!N7</f>
        <v>95</v>
      </c>
      <c r="L4">
        <f>WeaponData!P7</f>
        <v>1</v>
      </c>
      <c r="M4">
        <f>WeaponData!Q7</f>
        <v>2.5</v>
      </c>
      <c r="N4">
        <f>WeaponData!S7</f>
        <v>6</v>
      </c>
      <c r="O4">
        <f>WeaponData!T7</f>
        <v>12</v>
      </c>
      <c r="P4">
        <f>WeaponData!V7</f>
        <v>6</v>
      </c>
      <c r="Q4">
        <f>WeaponData!W7</f>
        <v>7</v>
      </c>
      <c r="R4">
        <f>WeaponData!Y7</f>
        <v>1</v>
      </c>
    </row>
    <row r="5" spans="1:18">
      <c r="A5" t="str">
        <f>A4</f>
        <v>Pistol</v>
      </c>
      <c r="B5" t="b">
        <f>WeaponData!B$3</f>
        <v>1</v>
      </c>
      <c r="C5" t="str">
        <f>WeaponData!C8</f>
        <v>Deathgrip</v>
      </c>
      <c r="D5">
        <f>WeaponData!D8</f>
        <v>3.5</v>
      </c>
      <c r="E5">
        <f>WeaponData!E8</f>
        <v>5.5</v>
      </c>
      <c r="F5">
        <f>WeaponData!G8</f>
        <v>65</v>
      </c>
      <c r="G5">
        <f>WeaponData!H8</f>
        <v>75</v>
      </c>
      <c r="H5">
        <f>WeaponData!J8</f>
        <v>2</v>
      </c>
      <c r="I5">
        <f>WeaponData!K8</f>
        <v>3</v>
      </c>
      <c r="J5">
        <f>WeaponData!M8</f>
        <v>90</v>
      </c>
      <c r="K5">
        <f>WeaponData!N8</f>
        <v>100</v>
      </c>
      <c r="L5">
        <f>WeaponData!P8</f>
        <v>0.75</v>
      </c>
      <c r="M5">
        <f>WeaponData!Q8</f>
        <v>2.25</v>
      </c>
      <c r="N5">
        <f>WeaponData!S8</f>
        <v>6</v>
      </c>
      <c r="O5">
        <f>WeaponData!T8</f>
        <v>12</v>
      </c>
      <c r="P5">
        <f>WeaponData!V8</f>
        <v>7</v>
      </c>
      <c r="Q5">
        <f>WeaponData!W8</f>
        <v>8</v>
      </c>
      <c r="R5">
        <f>WeaponData!Y8</f>
        <v>1</v>
      </c>
    </row>
    <row r="6" spans="1:18">
      <c r="A6" t="str">
        <f>WeaponData!A$9</f>
        <v>Rifle</v>
      </c>
      <c r="B6" t="b">
        <f>WeaponData!B$9</f>
        <v>1</v>
      </c>
      <c r="C6" t="str">
        <f>WeaponData!C10</f>
        <v>Snipper</v>
      </c>
      <c r="D6">
        <f>WeaponData!D10</f>
        <v>5</v>
      </c>
      <c r="E6">
        <f>WeaponData!E10</f>
        <v>8.5</v>
      </c>
      <c r="F6">
        <f>WeaponData!G10</f>
        <v>60</v>
      </c>
      <c r="G6">
        <f>WeaponData!H10</f>
        <v>80</v>
      </c>
      <c r="H6">
        <f>WeaponData!J10</f>
        <v>0.2</v>
      </c>
      <c r="I6">
        <f>WeaponData!K10</f>
        <v>0.5</v>
      </c>
      <c r="J6">
        <f>WeaponData!M10</f>
        <v>30</v>
      </c>
      <c r="K6">
        <f>WeaponData!N10</f>
        <v>40</v>
      </c>
      <c r="L6">
        <f>WeaponData!P10</f>
        <v>3.5</v>
      </c>
      <c r="M6">
        <f>WeaponData!Q10</f>
        <v>5</v>
      </c>
      <c r="N6">
        <f>WeaponData!S10</f>
        <v>4</v>
      </c>
      <c r="O6">
        <f>WeaponData!T10</f>
        <v>4</v>
      </c>
      <c r="P6">
        <f>WeaponData!V10</f>
        <v>5</v>
      </c>
      <c r="Q6">
        <f>WeaponData!W10</f>
        <v>6</v>
      </c>
      <c r="R6">
        <f>WeaponData!Y10</f>
        <v>1</v>
      </c>
    </row>
    <row r="7" spans="1:18">
      <c r="A7" t="str">
        <f>A6</f>
        <v>Rifle</v>
      </c>
      <c r="B7" t="b">
        <f>WeaponData!B$9</f>
        <v>1</v>
      </c>
      <c r="C7" t="str">
        <f>WeaponData!C11</f>
        <v>Groundrider</v>
      </c>
      <c r="D7">
        <f>WeaponData!D11</f>
        <v>5</v>
      </c>
      <c r="E7">
        <f>WeaponData!E11</f>
        <v>9.5</v>
      </c>
      <c r="F7">
        <f>WeaponData!G11</f>
        <v>67.5</v>
      </c>
      <c r="G7">
        <f>WeaponData!H11</f>
        <v>85</v>
      </c>
      <c r="H7">
        <f>WeaponData!J11</f>
        <v>0.2</v>
      </c>
      <c r="I7">
        <f>WeaponData!K11</f>
        <v>0.5</v>
      </c>
      <c r="J7">
        <f>WeaponData!M11</f>
        <v>35</v>
      </c>
      <c r="K7">
        <f>WeaponData!N11</f>
        <v>45</v>
      </c>
      <c r="L7">
        <f>WeaponData!P11</f>
        <v>3.75</v>
      </c>
      <c r="M7">
        <f>WeaponData!Q11</f>
        <v>5.25</v>
      </c>
      <c r="N7">
        <f>WeaponData!S11</f>
        <v>4</v>
      </c>
      <c r="O7">
        <f>WeaponData!T11</f>
        <v>5</v>
      </c>
      <c r="P7">
        <f>WeaponData!V11</f>
        <v>6.25</v>
      </c>
      <c r="Q7">
        <f>WeaponData!W11</f>
        <v>8</v>
      </c>
      <c r="R7">
        <f>WeaponData!Y11</f>
        <v>1</v>
      </c>
    </row>
    <row r="8" spans="1:18">
      <c r="A8" t="str">
        <f>A7</f>
        <v>Rifle</v>
      </c>
      <c r="B8" t="b">
        <f>WeaponData!B$9</f>
        <v>1</v>
      </c>
      <c r="C8" t="str">
        <f>WeaponData!C12</f>
        <v>Longstrider</v>
      </c>
      <c r="D8">
        <f>WeaponData!D12</f>
        <v>7</v>
      </c>
      <c r="E8">
        <f>WeaponData!E12</f>
        <v>10</v>
      </c>
      <c r="F8">
        <f>WeaponData!G12</f>
        <v>75</v>
      </c>
      <c r="G8">
        <f>WeaponData!H12</f>
        <v>90</v>
      </c>
      <c r="H8">
        <f>WeaponData!J12</f>
        <v>0.2</v>
      </c>
      <c r="I8">
        <f>WeaponData!K12</f>
        <v>0.5</v>
      </c>
      <c r="J8">
        <f>WeaponData!M12</f>
        <v>40</v>
      </c>
      <c r="K8">
        <f>WeaponData!N12</f>
        <v>50</v>
      </c>
      <c r="L8">
        <f>WeaponData!P12</f>
        <v>4</v>
      </c>
      <c r="M8">
        <f>WeaponData!Q12</f>
        <v>5.5</v>
      </c>
      <c r="N8">
        <f>WeaponData!S12</f>
        <v>5</v>
      </c>
      <c r="O8">
        <f>WeaponData!T12</f>
        <v>6</v>
      </c>
      <c r="P8">
        <f>WeaponData!V12</f>
        <v>7.5</v>
      </c>
      <c r="Q8">
        <f>WeaponData!W12</f>
        <v>10</v>
      </c>
      <c r="R8">
        <f>WeaponData!Y12</f>
        <v>1</v>
      </c>
    </row>
    <row r="9" spans="1:18">
      <c r="A9" t="str">
        <f>A8</f>
        <v>Rifle</v>
      </c>
      <c r="B9" t="b">
        <f>WeaponData!B$9</f>
        <v>1</v>
      </c>
      <c r="C9" t="str">
        <f>WeaponData!C13</f>
        <v>Shoulderbreaker</v>
      </c>
      <c r="D9">
        <f>WeaponData!D13</f>
        <v>7</v>
      </c>
      <c r="E9">
        <f>WeaponData!E13</f>
        <v>11</v>
      </c>
      <c r="F9">
        <f>WeaponData!G13</f>
        <v>82.5</v>
      </c>
      <c r="G9">
        <f>WeaponData!H13</f>
        <v>95</v>
      </c>
      <c r="H9">
        <f>WeaponData!J13</f>
        <v>0.2</v>
      </c>
      <c r="I9">
        <f>WeaponData!K13</f>
        <v>0.5</v>
      </c>
      <c r="J9">
        <f>WeaponData!M13</f>
        <v>45</v>
      </c>
      <c r="K9">
        <f>WeaponData!N13</f>
        <v>55</v>
      </c>
      <c r="L9">
        <f>WeaponData!P13</f>
        <v>4.25</v>
      </c>
      <c r="M9">
        <f>WeaponData!Q13</f>
        <v>5.75</v>
      </c>
      <c r="N9">
        <f>WeaponData!S13</f>
        <v>5</v>
      </c>
      <c r="O9">
        <f>WeaponData!T13</f>
        <v>7</v>
      </c>
      <c r="P9">
        <f>WeaponData!V13</f>
        <v>8.75</v>
      </c>
      <c r="Q9">
        <f>WeaponData!W13</f>
        <v>12</v>
      </c>
      <c r="R9">
        <f>WeaponData!Y13</f>
        <v>1</v>
      </c>
    </row>
    <row r="10" spans="1:18">
      <c r="A10" t="str">
        <f>A9</f>
        <v>Rifle</v>
      </c>
      <c r="B10" t="b">
        <f>WeaponData!B$9</f>
        <v>1</v>
      </c>
      <c r="C10" t="str">
        <f>WeaponData!C14</f>
        <v>Voidwalker</v>
      </c>
      <c r="D10">
        <f>WeaponData!D14</f>
        <v>7.5</v>
      </c>
      <c r="E10">
        <f>WeaponData!E14</f>
        <v>11</v>
      </c>
      <c r="F10">
        <f>WeaponData!G14</f>
        <v>90</v>
      </c>
      <c r="G10">
        <f>WeaponData!H14</f>
        <v>100</v>
      </c>
      <c r="H10">
        <f>WeaponData!J14</f>
        <v>0.2</v>
      </c>
      <c r="I10">
        <f>WeaponData!K14</f>
        <v>0.5</v>
      </c>
      <c r="J10">
        <f>WeaponData!M14</f>
        <v>50</v>
      </c>
      <c r="K10">
        <f>WeaponData!N14</f>
        <v>60</v>
      </c>
      <c r="L10">
        <f>WeaponData!P14</f>
        <v>4.5</v>
      </c>
      <c r="M10">
        <f>WeaponData!Q14</f>
        <v>6</v>
      </c>
      <c r="N10">
        <f>WeaponData!S14</f>
        <v>6</v>
      </c>
      <c r="O10">
        <f>WeaponData!T14</f>
        <v>8</v>
      </c>
      <c r="P10">
        <f>WeaponData!V14</f>
        <v>10</v>
      </c>
      <c r="Q10">
        <f>WeaponData!W14</f>
        <v>14</v>
      </c>
      <c r="R10">
        <f>WeaponData!Y14</f>
        <v>1</v>
      </c>
    </row>
    <row r="11" spans="1:18">
      <c r="A11" t="str">
        <f>WeaponData!A$15</f>
        <v>Shotgun</v>
      </c>
      <c r="B11" t="b">
        <f>WeaponData!B$15</f>
        <v>1</v>
      </c>
      <c r="C11" t="str">
        <f>WeaponData!C16</f>
        <v>Banger</v>
      </c>
      <c r="D11">
        <f>WeaponData!D16</f>
        <v>1.5</v>
      </c>
      <c r="E11">
        <f>WeaponData!E16</f>
        <v>3</v>
      </c>
      <c r="F11">
        <f>WeaponData!G16</f>
        <v>25</v>
      </c>
      <c r="G11">
        <f>WeaponData!H16</f>
        <v>35</v>
      </c>
      <c r="H11">
        <f>WeaponData!J16</f>
        <v>0.5</v>
      </c>
      <c r="I11">
        <f>WeaponData!K16</f>
        <v>1</v>
      </c>
      <c r="J11">
        <f>WeaponData!M16</f>
        <v>40</v>
      </c>
      <c r="K11">
        <f>WeaponData!N16</f>
        <v>60</v>
      </c>
      <c r="L11">
        <f>WeaponData!P16</f>
        <v>2</v>
      </c>
      <c r="M11">
        <f>WeaponData!Q16</f>
        <v>3.5</v>
      </c>
      <c r="N11">
        <f>WeaponData!S16</f>
        <v>2</v>
      </c>
      <c r="O11">
        <f>WeaponData!T16</f>
        <v>6</v>
      </c>
      <c r="P11">
        <f>WeaponData!V16</f>
        <v>2</v>
      </c>
      <c r="Q11">
        <f>WeaponData!W16</f>
        <v>2.5</v>
      </c>
      <c r="R11">
        <f>WeaponData!Y16</f>
        <v>10</v>
      </c>
    </row>
    <row r="12" spans="1:18">
      <c r="A12" t="str">
        <f>A11</f>
        <v>Shotgun</v>
      </c>
      <c r="B12" t="b">
        <f>WeaponData!B$15</f>
        <v>1</v>
      </c>
      <c r="C12" t="str">
        <f>WeaponData!C17</f>
        <v>Leadspreader</v>
      </c>
      <c r="D12">
        <f>WeaponData!D17</f>
        <v>1.5</v>
      </c>
      <c r="E12">
        <f>WeaponData!E17</f>
        <v>3</v>
      </c>
      <c r="F12">
        <f>WeaponData!G17</f>
        <v>27.5</v>
      </c>
      <c r="G12">
        <f>WeaponData!H17</f>
        <v>35</v>
      </c>
      <c r="H12">
        <f>WeaponData!J17</f>
        <v>0.625</v>
      </c>
      <c r="I12">
        <f>WeaponData!K17</f>
        <v>1.125</v>
      </c>
      <c r="J12">
        <f>WeaponData!M17</f>
        <v>45</v>
      </c>
      <c r="K12">
        <f>WeaponData!N17</f>
        <v>62.5</v>
      </c>
      <c r="L12">
        <f>WeaponData!P17</f>
        <v>2</v>
      </c>
      <c r="M12">
        <f>WeaponData!Q17</f>
        <v>3.25</v>
      </c>
      <c r="N12">
        <f>WeaponData!S17</f>
        <v>3</v>
      </c>
      <c r="O12">
        <f>WeaponData!T17</f>
        <v>7</v>
      </c>
      <c r="P12">
        <f>WeaponData!V17</f>
        <v>2</v>
      </c>
      <c r="Q12">
        <f>WeaponData!W17</f>
        <v>2.5</v>
      </c>
      <c r="R12">
        <f>WeaponData!Y17</f>
        <v>11</v>
      </c>
    </row>
    <row r="13" spans="1:18">
      <c r="A13" t="str">
        <f>A12</f>
        <v>Shotgun</v>
      </c>
      <c r="B13" t="b">
        <f>WeaponData!B$15</f>
        <v>1</v>
      </c>
      <c r="C13" t="str">
        <f>WeaponData!C18</f>
        <v>T3Shotgun</v>
      </c>
      <c r="D13">
        <f>WeaponData!D18</f>
        <v>1.5</v>
      </c>
      <c r="E13">
        <f>WeaponData!E18</f>
        <v>3</v>
      </c>
      <c r="F13">
        <f>WeaponData!G18</f>
        <v>27.5</v>
      </c>
      <c r="G13">
        <f>WeaponData!H18</f>
        <v>37.5</v>
      </c>
      <c r="H13">
        <f>WeaponData!J18</f>
        <v>0.75</v>
      </c>
      <c r="I13">
        <f>WeaponData!K18</f>
        <v>1.25</v>
      </c>
      <c r="J13">
        <f>WeaponData!M18</f>
        <v>50</v>
      </c>
      <c r="K13">
        <f>WeaponData!N18</f>
        <v>65</v>
      </c>
      <c r="L13">
        <f>WeaponData!P18</f>
        <v>2</v>
      </c>
      <c r="M13">
        <f>WeaponData!Q18</f>
        <v>3</v>
      </c>
      <c r="N13">
        <f>WeaponData!S18</f>
        <v>4</v>
      </c>
      <c r="O13">
        <f>WeaponData!T18</f>
        <v>8</v>
      </c>
      <c r="P13">
        <f>WeaponData!V18</f>
        <v>2</v>
      </c>
      <c r="Q13">
        <f>WeaponData!W18</f>
        <v>2.5</v>
      </c>
      <c r="R13">
        <f>WeaponData!Y18</f>
        <v>12</v>
      </c>
    </row>
    <row r="14" spans="1:18">
      <c r="A14" t="str">
        <f>A13</f>
        <v>Shotgun</v>
      </c>
      <c r="B14" t="b">
        <f>WeaponData!B$15</f>
        <v>1</v>
      </c>
      <c r="C14" t="str">
        <f>WeaponData!C19</f>
        <v>T4Shotgun</v>
      </c>
      <c r="D14">
        <f>WeaponData!D19</f>
        <v>1.5</v>
      </c>
      <c r="E14">
        <f>WeaponData!E19</f>
        <v>3</v>
      </c>
      <c r="F14">
        <f>WeaponData!G19</f>
        <v>30</v>
      </c>
      <c r="G14">
        <f>WeaponData!H19</f>
        <v>37.5</v>
      </c>
      <c r="H14">
        <f>WeaponData!J19</f>
        <v>0.875</v>
      </c>
      <c r="I14">
        <f>WeaponData!K19</f>
        <v>1.385</v>
      </c>
      <c r="J14">
        <f>WeaponData!M19</f>
        <v>55</v>
      </c>
      <c r="K14">
        <f>WeaponData!N19</f>
        <v>67.5</v>
      </c>
      <c r="L14">
        <f>WeaponData!P19</f>
        <v>2</v>
      </c>
      <c r="M14">
        <f>WeaponData!Q19</f>
        <v>2.75</v>
      </c>
      <c r="N14">
        <f>WeaponData!S19</f>
        <v>5</v>
      </c>
      <c r="O14">
        <f>WeaponData!T19</f>
        <v>9</v>
      </c>
      <c r="P14">
        <f>WeaponData!V19</f>
        <v>2</v>
      </c>
      <c r="Q14">
        <f>WeaponData!W19</f>
        <v>2.5</v>
      </c>
      <c r="R14">
        <f>WeaponData!Y19</f>
        <v>14</v>
      </c>
    </row>
    <row r="15" spans="1:18">
      <c r="A15" t="str">
        <f>A14</f>
        <v>Shotgun</v>
      </c>
      <c r="B15" t="b">
        <f>WeaponData!B$15</f>
        <v>1</v>
      </c>
      <c r="C15" t="str">
        <f>WeaponData!C20</f>
        <v>Hellsmasher</v>
      </c>
      <c r="D15">
        <f>WeaponData!D20</f>
        <v>1.5</v>
      </c>
      <c r="E15">
        <f>WeaponData!E20</f>
        <v>3</v>
      </c>
      <c r="F15">
        <f>WeaponData!G20</f>
        <v>35</v>
      </c>
      <c r="G15">
        <f>WeaponData!H20</f>
        <v>40</v>
      </c>
      <c r="H15">
        <f>WeaponData!J20</f>
        <v>1</v>
      </c>
      <c r="I15">
        <f>WeaponData!K20</f>
        <v>1.5</v>
      </c>
      <c r="J15">
        <f>WeaponData!M20</f>
        <v>60</v>
      </c>
      <c r="K15">
        <f>WeaponData!N20</f>
        <v>70</v>
      </c>
      <c r="L15">
        <f>WeaponData!P20</f>
        <v>2</v>
      </c>
      <c r="M15">
        <f>WeaponData!Q20</f>
        <v>2.5</v>
      </c>
      <c r="N15">
        <f>WeaponData!S20</f>
        <v>6</v>
      </c>
      <c r="O15">
        <f>WeaponData!T20</f>
        <v>10</v>
      </c>
      <c r="P15">
        <f>WeaponData!V20</f>
        <v>2</v>
      </c>
      <c r="Q15">
        <f>WeaponData!W20</f>
        <v>2.5</v>
      </c>
      <c r="R15">
        <f>WeaponData!Y20</f>
        <v>15</v>
      </c>
    </row>
    <row r="16" spans="1:18">
      <c r="A16" t="str">
        <f>WeaponData!A$21</f>
        <v>SMG</v>
      </c>
      <c r="B16" t="b">
        <f>WeaponData!B$21</f>
        <v>0</v>
      </c>
      <c r="C16" t="str">
        <f>WeaponData!C22</f>
        <v>Rattler</v>
      </c>
      <c r="D16">
        <f>WeaponData!D22</f>
        <v>1.5</v>
      </c>
      <c r="E16">
        <f>WeaponData!E22</f>
        <v>3.5</v>
      </c>
      <c r="F16">
        <f>WeaponData!G22</f>
        <v>50</v>
      </c>
      <c r="G16">
        <f>WeaponData!H22</f>
        <v>60</v>
      </c>
      <c r="H16">
        <f>WeaponData!J22</f>
        <v>4</v>
      </c>
      <c r="I16">
        <f>WeaponData!K22</f>
        <v>7</v>
      </c>
      <c r="J16">
        <f>WeaponData!M22</f>
        <v>50</v>
      </c>
      <c r="K16">
        <f>WeaponData!N22</f>
        <v>65</v>
      </c>
      <c r="L16">
        <f>WeaponData!P22</f>
        <v>2</v>
      </c>
      <c r="M16">
        <f>WeaponData!Q22</f>
        <v>3</v>
      </c>
      <c r="N16">
        <f>WeaponData!S22</f>
        <v>10</v>
      </c>
      <c r="O16">
        <f>WeaponData!T22</f>
        <v>20</v>
      </c>
      <c r="P16">
        <f>WeaponData!V22</f>
        <v>1</v>
      </c>
      <c r="Q16">
        <f>WeaponData!W22</f>
        <v>2.5</v>
      </c>
      <c r="R16">
        <f>WeaponData!Y22</f>
        <v>1</v>
      </c>
    </row>
    <row r="17" spans="1:18">
      <c r="A17" t="str">
        <f>A16</f>
        <v>SMG</v>
      </c>
      <c r="B17" t="b">
        <f>WeaponData!B$21</f>
        <v>0</v>
      </c>
      <c r="C17" t="str">
        <f>WeaponData!C23</f>
        <v>Saltscraper</v>
      </c>
      <c r="D17">
        <f>WeaponData!D23</f>
        <v>1.5</v>
      </c>
      <c r="E17">
        <f>WeaponData!E23</f>
        <v>3.5</v>
      </c>
      <c r="F17">
        <f>WeaponData!G23</f>
        <v>50</v>
      </c>
      <c r="G17">
        <f>WeaponData!H23</f>
        <v>60</v>
      </c>
      <c r="H17">
        <f>WeaponData!J23</f>
        <v>5</v>
      </c>
      <c r="I17">
        <f>WeaponData!K23</f>
        <v>8</v>
      </c>
      <c r="J17">
        <f>WeaponData!M23</f>
        <v>55</v>
      </c>
      <c r="K17">
        <f>WeaponData!N23</f>
        <v>70</v>
      </c>
      <c r="L17">
        <f>WeaponData!P23</f>
        <v>1.75</v>
      </c>
      <c r="M17">
        <f>WeaponData!Q23</f>
        <v>2.75</v>
      </c>
      <c r="N17">
        <f>WeaponData!S23</f>
        <v>15</v>
      </c>
      <c r="O17">
        <f>WeaponData!T23</f>
        <v>25</v>
      </c>
      <c r="P17">
        <f>WeaponData!V23</f>
        <v>1.25</v>
      </c>
      <c r="Q17">
        <f>WeaponData!W23</f>
        <v>2.75</v>
      </c>
      <c r="R17">
        <f>WeaponData!Y23</f>
        <v>1</v>
      </c>
    </row>
    <row r="18" spans="1:18">
      <c r="A18" t="str">
        <f>A17</f>
        <v>SMG</v>
      </c>
      <c r="B18" t="b">
        <f>WeaponData!B$21</f>
        <v>0</v>
      </c>
      <c r="C18" t="str">
        <f>WeaponData!C24</f>
        <v>T3SMG</v>
      </c>
      <c r="D18">
        <f>WeaponData!D24</f>
        <v>1.5</v>
      </c>
      <c r="E18">
        <f>WeaponData!E24</f>
        <v>3.5</v>
      </c>
      <c r="F18">
        <f>WeaponData!G24</f>
        <v>50</v>
      </c>
      <c r="G18">
        <f>WeaponData!H24</f>
        <v>60</v>
      </c>
      <c r="H18">
        <f>WeaponData!J24</f>
        <v>6</v>
      </c>
      <c r="I18">
        <f>WeaponData!K24</f>
        <v>9</v>
      </c>
      <c r="J18">
        <f>WeaponData!M24</f>
        <v>60</v>
      </c>
      <c r="K18">
        <f>WeaponData!N24</f>
        <v>75</v>
      </c>
      <c r="L18">
        <f>WeaponData!P24</f>
        <v>1.5</v>
      </c>
      <c r="M18">
        <f>WeaponData!Q24</f>
        <v>2.5</v>
      </c>
      <c r="N18">
        <f>WeaponData!S24</f>
        <v>20</v>
      </c>
      <c r="O18">
        <f>WeaponData!T24</f>
        <v>30</v>
      </c>
      <c r="P18">
        <f>WeaponData!V24</f>
        <v>1.5</v>
      </c>
      <c r="Q18">
        <f>WeaponData!W24</f>
        <v>3</v>
      </c>
      <c r="R18">
        <f>WeaponData!Y24</f>
        <v>1</v>
      </c>
    </row>
    <row r="19" spans="1:18">
      <c r="A19" t="str">
        <f>A18</f>
        <v>SMG</v>
      </c>
      <c r="B19" t="b">
        <f>WeaponData!B$21</f>
        <v>0</v>
      </c>
      <c r="C19" t="str">
        <f>WeaponData!C25</f>
        <v>T4SMG</v>
      </c>
      <c r="D19">
        <f>WeaponData!D25</f>
        <v>1.5</v>
      </c>
      <c r="E19">
        <f>WeaponData!E25</f>
        <v>3.5</v>
      </c>
      <c r="F19">
        <f>WeaponData!G25</f>
        <v>50</v>
      </c>
      <c r="G19">
        <f>WeaponData!H25</f>
        <v>60</v>
      </c>
      <c r="H19">
        <f>WeaponData!J25</f>
        <v>7</v>
      </c>
      <c r="I19">
        <f>WeaponData!K25</f>
        <v>10</v>
      </c>
      <c r="J19">
        <f>WeaponData!M25</f>
        <v>65</v>
      </c>
      <c r="K19">
        <f>WeaponData!N25</f>
        <v>80</v>
      </c>
      <c r="L19">
        <f>WeaponData!P25</f>
        <v>1.25</v>
      </c>
      <c r="M19">
        <f>WeaponData!Q25</f>
        <v>2.25</v>
      </c>
      <c r="N19">
        <f>WeaponData!S25</f>
        <v>25</v>
      </c>
      <c r="O19">
        <f>WeaponData!T25</f>
        <v>35</v>
      </c>
      <c r="P19">
        <f>WeaponData!V25</f>
        <v>1.75</v>
      </c>
      <c r="Q19">
        <f>WeaponData!W25</f>
        <v>3.25</v>
      </c>
      <c r="R19">
        <f>WeaponData!Y25</f>
        <v>1</v>
      </c>
    </row>
    <row r="20" spans="1:18">
      <c r="A20" t="str">
        <f>A19</f>
        <v>SMG</v>
      </c>
      <c r="B20" t="b">
        <f>WeaponData!B$21</f>
        <v>0</v>
      </c>
      <c r="C20" t="str">
        <f>WeaponData!C26</f>
        <v>Beastbreaker</v>
      </c>
      <c r="D20">
        <f>WeaponData!D26</f>
        <v>1.5</v>
      </c>
      <c r="E20">
        <f>WeaponData!E26</f>
        <v>3.5</v>
      </c>
      <c r="F20">
        <f>WeaponData!G26</f>
        <v>50</v>
      </c>
      <c r="G20">
        <f>WeaponData!H26</f>
        <v>60</v>
      </c>
      <c r="H20">
        <f>WeaponData!J26</f>
        <v>8</v>
      </c>
      <c r="I20">
        <f>WeaponData!K26</f>
        <v>11</v>
      </c>
      <c r="J20">
        <f>WeaponData!M26</f>
        <v>70</v>
      </c>
      <c r="K20">
        <f>WeaponData!N26</f>
        <v>85</v>
      </c>
      <c r="L20">
        <f>WeaponData!P26</f>
        <v>1</v>
      </c>
      <c r="M20">
        <f>WeaponData!Q26</f>
        <v>2</v>
      </c>
      <c r="N20">
        <f>WeaponData!S26</f>
        <v>30</v>
      </c>
      <c r="O20">
        <f>WeaponData!T26</f>
        <v>40</v>
      </c>
      <c r="P20">
        <f>WeaponData!V26</f>
        <v>2</v>
      </c>
      <c r="Q20">
        <f>WeaponData!W26</f>
        <v>3.5</v>
      </c>
      <c r="R20">
        <f>WeaponData!Y26</f>
        <v>1</v>
      </c>
    </row>
    <row r="21" spans="1:18">
      <c r="A21" t="str">
        <f>WeaponData!A$27</f>
        <v>LMG</v>
      </c>
      <c r="B21" t="b">
        <f>WeaponData!B$27</f>
        <v>0</v>
      </c>
      <c r="C21" t="str">
        <f>WeaponData!C28</f>
        <v>Gouger</v>
      </c>
      <c r="D21">
        <f>WeaponData!D28</f>
        <v>2</v>
      </c>
      <c r="E21">
        <f>WeaponData!E28</f>
        <v>4.5</v>
      </c>
      <c r="F21">
        <f>WeaponData!G28</f>
        <v>30</v>
      </c>
      <c r="G21">
        <f>WeaponData!H28</f>
        <v>40</v>
      </c>
      <c r="H21">
        <f>WeaponData!J28</f>
        <v>1.5</v>
      </c>
      <c r="I21">
        <f>WeaponData!K28</f>
        <v>4</v>
      </c>
      <c r="J21">
        <f>WeaponData!M28</f>
        <v>20</v>
      </c>
      <c r="K21">
        <f>WeaponData!N28</f>
        <v>50</v>
      </c>
      <c r="L21">
        <f>WeaponData!P28</f>
        <v>8</v>
      </c>
      <c r="M21">
        <f>WeaponData!Q28</f>
        <v>12</v>
      </c>
      <c r="N21">
        <f>WeaponData!S28</f>
        <v>30</v>
      </c>
      <c r="O21">
        <f>WeaponData!T28</f>
        <v>60</v>
      </c>
      <c r="P21">
        <f>WeaponData!V28</f>
        <v>2</v>
      </c>
      <c r="Q21">
        <f>WeaponData!W28</f>
        <v>4</v>
      </c>
      <c r="R21">
        <f>WeaponData!Y28</f>
        <v>1</v>
      </c>
    </row>
    <row r="22" spans="1:18">
      <c r="A22" t="str">
        <f>A21</f>
        <v>LMG</v>
      </c>
      <c r="B22" t="b">
        <f>WeaponData!B$27</f>
        <v>0</v>
      </c>
      <c r="C22" t="str">
        <f>WeaponData!C29</f>
        <v>Eruptor</v>
      </c>
      <c r="D22">
        <f>WeaponData!D29</f>
        <v>2</v>
      </c>
      <c r="E22">
        <f>WeaponData!E29</f>
        <v>5</v>
      </c>
      <c r="F22">
        <f>WeaponData!G29</f>
        <v>35</v>
      </c>
      <c r="G22">
        <f>WeaponData!H29</f>
        <v>45</v>
      </c>
      <c r="H22">
        <f>WeaponData!J29</f>
        <v>1.625</v>
      </c>
      <c r="I22">
        <f>WeaponData!K29</f>
        <v>4</v>
      </c>
      <c r="J22">
        <f>WeaponData!M29</f>
        <v>20</v>
      </c>
      <c r="K22">
        <f>WeaponData!N29</f>
        <v>50</v>
      </c>
      <c r="L22">
        <f>WeaponData!P29</f>
        <v>8.5</v>
      </c>
      <c r="M22">
        <f>WeaponData!Q29</f>
        <v>14</v>
      </c>
      <c r="N22">
        <f>WeaponData!S29</f>
        <v>37</v>
      </c>
      <c r="O22">
        <f>WeaponData!T29</f>
        <v>75</v>
      </c>
      <c r="P22">
        <f>WeaponData!V29</f>
        <v>3</v>
      </c>
      <c r="Q22">
        <f>WeaponData!W29</f>
        <v>5</v>
      </c>
      <c r="R22">
        <f>WeaponData!Y29</f>
        <v>1</v>
      </c>
    </row>
    <row r="23" spans="1:18">
      <c r="A23" t="str">
        <f>A22</f>
        <v>LMG</v>
      </c>
      <c r="B23" t="b">
        <f>WeaponData!B$27</f>
        <v>0</v>
      </c>
      <c r="C23" t="str">
        <f>WeaponData!C30</f>
        <v>T3LMG</v>
      </c>
      <c r="D23">
        <f>WeaponData!D30</f>
        <v>2</v>
      </c>
      <c r="E23">
        <f>WeaponData!E30</f>
        <v>5.5</v>
      </c>
      <c r="F23">
        <f>WeaponData!G30</f>
        <v>40</v>
      </c>
      <c r="G23">
        <f>WeaponData!H30</f>
        <v>50</v>
      </c>
      <c r="H23">
        <f>WeaponData!J30</f>
        <v>1.75</v>
      </c>
      <c r="I23">
        <f>WeaponData!K30</f>
        <v>4</v>
      </c>
      <c r="J23">
        <f>WeaponData!M30</f>
        <v>20</v>
      </c>
      <c r="K23">
        <f>WeaponData!N30</f>
        <v>50</v>
      </c>
      <c r="L23">
        <f>WeaponData!P30</f>
        <v>9</v>
      </c>
      <c r="M23">
        <f>WeaponData!Q30</f>
        <v>16</v>
      </c>
      <c r="N23">
        <f>WeaponData!S30</f>
        <v>45</v>
      </c>
      <c r="O23">
        <f>WeaponData!T30</f>
        <v>90</v>
      </c>
      <c r="P23">
        <f>WeaponData!V30</f>
        <v>4</v>
      </c>
      <c r="Q23">
        <f>WeaponData!W30</f>
        <v>6</v>
      </c>
      <c r="R23">
        <f>WeaponData!Y30</f>
        <v>1</v>
      </c>
    </row>
    <row r="24" spans="1:18">
      <c r="A24" t="str">
        <f>A23</f>
        <v>LMG</v>
      </c>
      <c r="B24" t="b">
        <f>WeaponData!B$27</f>
        <v>0</v>
      </c>
      <c r="C24" t="str">
        <f>WeaponData!C31</f>
        <v>T4LMG</v>
      </c>
      <c r="D24">
        <f>WeaponData!D31</f>
        <v>2</v>
      </c>
      <c r="E24">
        <f>WeaponData!E31</f>
        <v>6</v>
      </c>
      <c r="F24">
        <f>WeaponData!G31</f>
        <v>45</v>
      </c>
      <c r="G24">
        <f>WeaponData!H31</f>
        <v>55</v>
      </c>
      <c r="H24">
        <f>WeaponData!J31</f>
        <v>1.875</v>
      </c>
      <c r="I24">
        <f>WeaponData!K31</f>
        <v>4</v>
      </c>
      <c r="J24">
        <f>WeaponData!M31</f>
        <v>20</v>
      </c>
      <c r="K24">
        <f>WeaponData!N31</f>
        <v>50</v>
      </c>
      <c r="L24">
        <f>WeaponData!P31</f>
        <v>9.5</v>
      </c>
      <c r="M24">
        <f>WeaponData!Q31</f>
        <v>18</v>
      </c>
      <c r="N24">
        <f>WeaponData!S31</f>
        <v>52</v>
      </c>
      <c r="O24">
        <f>WeaponData!T31</f>
        <v>105</v>
      </c>
      <c r="P24">
        <f>WeaponData!V31</f>
        <v>5</v>
      </c>
      <c r="Q24">
        <f>WeaponData!W31</f>
        <v>7</v>
      </c>
      <c r="R24">
        <f>WeaponData!Y31</f>
        <v>1</v>
      </c>
    </row>
    <row r="25" spans="1:18">
      <c r="A25" t="str">
        <f>A24</f>
        <v>LMG</v>
      </c>
      <c r="B25" t="b">
        <f>WeaponData!B$27</f>
        <v>0</v>
      </c>
      <c r="C25" t="str">
        <f>WeaponData!C32</f>
        <v>Godgrinder</v>
      </c>
      <c r="D25">
        <f>WeaponData!D32</f>
        <v>2.5</v>
      </c>
      <c r="E25">
        <f>WeaponData!E32</f>
        <v>6</v>
      </c>
      <c r="F25">
        <f>WeaponData!G32</f>
        <v>55</v>
      </c>
      <c r="G25">
        <f>WeaponData!H32</f>
        <v>60</v>
      </c>
      <c r="H25">
        <f>WeaponData!J32</f>
        <v>2</v>
      </c>
      <c r="I25">
        <f>WeaponData!K32</f>
        <v>4</v>
      </c>
      <c r="J25">
        <f>WeaponData!M32</f>
        <v>20</v>
      </c>
      <c r="K25">
        <f>WeaponData!N32</f>
        <v>50</v>
      </c>
      <c r="L25">
        <f>WeaponData!P32</f>
        <v>10</v>
      </c>
      <c r="M25">
        <f>WeaponData!Q32</f>
        <v>20</v>
      </c>
      <c r="N25">
        <f>WeaponData!S32</f>
        <v>60</v>
      </c>
      <c r="O25">
        <f>WeaponData!T32</f>
        <v>120</v>
      </c>
      <c r="P25">
        <f>WeaponData!V32</f>
        <v>6</v>
      </c>
      <c r="Q25">
        <f>WeaponData!W32</f>
        <v>8</v>
      </c>
      <c r="R25">
        <f>WeaponData!Y32</f>
        <v>1</v>
      </c>
    </row>
    <row r="26" spans="1:18">
      <c r="A26" t="str">
        <f>WeaponData!A$33</f>
        <v>Explosive</v>
      </c>
      <c r="B26" t="b">
        <f>WeaponData!B$33</f>
        <v>1</v>
      </c>
      <c r="C26" t="str">
        <f>WeaponData!C34</f>
        <v>Boomer</v>
      </c>
      <c r="D26">
        <f>WeaponData!D34</f>
        <v>5</v>
      </c>
      <c r="E26">
        <f>WeaponData!E34</f>
        <v>10</v>
      </c>
      <c r="F26">
        <f>WeaponData!G34</f>
        <v>100</v>
      </c>
      <c r="G26">
        <f>WeaponData!H34</f>
        <v>100</v>
      </c>
      <c r="H26">
        <f>WeaponData!J34</f>
        <v>1</v>
      </c>
      <c r="I26">
        <f>WeaponData!K34</f>
        <v>1</v>
      </c>
      <c r="J26">
        <f>WeaponData!M34</f>
        <v>50</v>
      </c>
      <c r="K26">
        <f>WeaponData!N34</f>
        <v>50</v>
      </c>
      <c r="L26">
        <f>WeaponData!P34</f>
        <v>4</v>
      </c>
      <c r="M26">
        <f>WeaponData!Q34</f>
        <v>5</v>
      </c>
      <c r="N26">
        <f>WeaponData!S34</f>
        <v>1</v>
      </c>
      <c r="O26">
        <f>WeaponData!T34</f>
        <v>1</v>
      </c>
      <c r="P26">
        <f>WeaponData!V34</f>
        <v>1</v>
      </c>
      <c r="Q26">
        <f>WeaponData!W34</f>
        <v>1</v>
      </c>
      <c r="R26">
        <f>WeaponData!Y34</f>
        <v>1</v>
      </c>
    </row>
    <row r="27" spans="1:18">
      <c r="A27" t="str">
        <f>A26</f>
        <v>Explosive</v>
      </c>
      <c r="B27" t="b">
        <f>WeaponData!B$33</f>
        <v>1</v>
      </c>
      <c r="C27" t="str">
        <f>WeaponData!C35</f>
        <v>Earsplitter</v>
      </c>
      <c r="D27">
        <f>WeaponData!D35</f>
        <v>6</v>
      </c>
      <c r="E27">
        <f>WeaponData!E35</f>
        <v>12</v>
      </c>
      <c r="F27">
        <f>WeaponData!G35</f>
        <v>100</v>
      </c>
      <c r="G27">
        <f>WeaponData!H35</f>
        <v>100</v>
      </c>
      <c r="H27">
        <f>WeaponData!J35</f>
        <v>1</v>
      </c>
      <c r="I27">
        <f>WeaponData!K35</f>
        <v>1</v>
      </c>
      <c r="J27">
        <f>WeaponData!M35</f>
        <v>50</v>
      </c>
      <c r="K27">
        <f>WeaponData!N35</f>
        <v>50</v>
      </c>
      <c r="L27">
        <f>WeaponData!P35</f>
        <v>4</v>
      </c>
      <c r="M27">
        <f>WeaponData!Q35</f>
        <v>5</v>
      </c>
      <c r="N27">
        <f>WeaponData!S35</f>
        <v>1</v>
      </c>
      <c r="O27">
        <f>WeaponData!T35</f>
        <v>1</v>
      </c>
      <c r="P27">
        <f>WeaponData!V35</f>
        <v>1</v>
      </c>
      <c r="Q27">
        <f>WeaponData!W35</f>
        <v>1</v>
      </c>
      <c r="R27">
        <f>WeaponData!Y35</f>
        <v>1</v>
      </c>
    </row>
    <row r="28" spans="1:18">
      <c r="A28" t="str">
        <f>A27</f>
        <v>Explosive</v>
      </c>
      <c r="B28" t="b">
        <f>WeaponData!B$33</f>
        <v>1</v>
      </c>
      <c r="C28" t="str">
        <f>WeaponData!C36</f>
        <v>T3Explosive</v>
      </c>
      <c r="D28">
        <f>WeaponData!D36</f>
        <v>7</v>
      </c>
      <c r="E28">
        <f>WeaponData!E36</f>
        <v>14</v>
      </c>
      <c r="F28">
        <f>WeaponData!G36</f>
        <v>100</v>
      </c>
      <c r="G28">
        <f>WeaponData!H36</f>
        <v>100</v>
      </c>
      <c r="H28">
        <f>WeaponData!J36</f>
        <v>1</v>
      </c>
      <c r="I28">
        <f>WeaponData!K36</f>
        <v>1</v>
      </c>
      <c r="J28">
        <f>WeaponData!M36</f>
        <v>50</v>
      </c>
      <c r="K28">
        <f>WeaponData!N36</f>
        <v>50</v>
      </c>
      <c r="L28">
        <f>WeaponData!P36</f>
        <v>4</v>
      </c>
      <c r="M28">
        <f>WeaponData!Q36</f>
        <v>5</v>
      </c>
      <c r="N28">
        <f>WeaponData!S36</f>
        <v>1</v>
      </c>
      <c r="O28">
        <f>WeaponData!T36</f>
        <v>1</v>
      </c>
      <c r="P28">
        <f>WeaponData!V36</f>
        <v>1</v>
      </c>
      <c r="Q28">
        <f>WeaponData!W36</f>
        <v>1</v>
      </c>
      <c r="R28">
        <f>WeaponData!Y36</f>
        <v>1</v>
      </c>
    </row>
    <row r="29" spans="1:18">
      <c r="A29" t="str">
        <f>A28</f>
        <v>Explosive</v>
      </c>
      <c r="B29" t="b">
        <f>WeaponData!B$33</f>
        <v>1</v>
      </c>
      <c r="C29" t="str">
        <f>WeaponData!C37</f>
        <v>T4Explosive</v>
      </c>
      <c r="D29">
        <f>WeaponData!D37</f>
        <v>8</v>
      </c>
      <c r="E29">
        <f>WeaponData!E37</f>
        <v>15</v>
      </c>
      <c r="F29">
        <f>WeaponData!G37</f>
        <v>100</v>
      </c>
      <c r="G29">
        <f>WeaponData!H37</f>
        <v>100</v>
      </c>
      <c r="H29">
        <f>WeaponData!J37</f>
        <v>1</v>
      </c>
      <c r="I29">
        <f>WeaponData!K37</f>
        <v>1</v>
      </c>
      <c r="J29">
        <f>WeaponData!M37</f>
        <v>50</v>
      </c>
      <c r="K29">
        <f>WeaponData!N37</f>
        <v>50</v>
      </c>
      <c r="L29">
        <f>WeaponData!P37</f>
        <v>4</v>
      </c>
      <c r="M29">
        <f>WeaponData!Q37</f>
        <v>5</v>
      </c>
      <c r="N29">
        <f>WeaponData!S37</f>
        <v>1</v>
      </c>
      <c r="O29">
        <f>WeaponData!T37</f>
        <v>1</v>
      </c>
      <c r="P29">
        <f>WeaponData!V37</f>
        <v>1</v>
      </c>
      <c r="Q29">
        <f>WeaponData!W37</f>
        <v>1</v>
      </c>
      <c r="R29">
        <f>WeaponData!Y37</f>
        <v>1</v>
      </c>
    </row>
    <row r="30" spans="1:18">
      <c r="A30" t="str">
        <f>A29</f>
        <v>Explosive</v>
      </c>
      <c r="B30" t="b">
        <f>WeaponData!B$33</f>
        <v>1</v>
      </c>
      <c r="C30" t="str">
        <f>WeaponData!C38</f>
        <v>Heavencracker</v>
      </c>
      <c r="D30">
        <f>WeaponData!D38</f>
        <v>9</v>
      </c>
      <c r="E30">
        <f>WeaponData!E38</f>
        <v>16</v>
      </c>
      <c r="F30">
        <f>WeaponData!G38</f>
        <v>100</v>
      </c>
      <c r="G30">
        <f>WeaponData!H38</f>
        <v>100</v>
      </c>
      <c r="H30">
        <f>WeaponData!J38</f>
        <v>1</v>
      </c>
      <c r="I30">
        <f>WeaponData!K38</f>
        <v>1</v>
      </c>
      <c r="J30">
        <f>WeaponData!M38</f>
        <v>50</v>
      </c>
      <c r="K30">
        <f>WeaponData!N38</f>
        <v>50</v>
      </c>
      <c r="L30">
        <f>WeaponData!P38</f>
        <v>4</v>
      </c>
      <c r="M30">
        <f>WeaponData!Q38</f>
        <v>5</v>
      </c>
      <c r="N30">
        <f>WeaponData!S38</f>
        <v>1</v>
      </c>
      <c r="O30">
        <f>WeaponData!T38</f>
        <v>1</v>
      </c>
      <c r="P30">
        <f>WeaponData!V38</f>
        <v>1</v>
      </c>
      <c r="Q30">
        <f>WeaponData!W38</f>
        <v>1</v>
      </c>
      <c r="R30">
        <f>WeaponData!Y38</f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4"/>
  <sheetViews>
    <sheetView tabSelected="1" topLeftCell="A16" workbookViewId="0">
      <selection activeCell="C48" sqref="C48"/>
    </sheetView>
  </sheetViews>
  <sheetFormatPr defaultColWidth="9.14285714285714" defaultRowHeight="15"/>
  <cols>
    <col min="1" max="3" width="12.7142857142857" customWidth="1"/>
  </cols>
  <sheetData>
    <row r="1" spans="1:19">
      <c r="A1" s="1" t="s">
        <v>97</v>
      </c>
      <c r="B1" s="2" t="s">
        <v>98</v>
      </c>
      <c r="C1" s="2" t="s">
        <v>32</v>
      </c>
      <c r="D1" s="2" t="s">
        <v>99</v>
      </c>
      <c r="E1" s="2"/>
      <c r="F1" s="2"/>
      <c r="G1" s="2" t="s">
        <v>100</v>
      </c>
      <c r="H1" s="2"/>
      <c r="I1" s="2"/>
      <c r="J1" s="2" t="s">
        <v>101</v>
      </c>
      <c r="K1" s="2"/>
      <c r="L1" s="2"/>
      <c r="M1" s="2" t="s">
        <v>102</v>
      </c>
      <c r="N1" s="2"/>
      <c r="O1" s="2"/>
      <c r="P1" s="2" t="s">
        <v>103</v>
      </c>
      <c r="Q1" s="2"/>
      <c r="R1" s="2"/>
      <c r="S1" s="2"/>
    </row>
    <row r="2" spans="1:19">
      <c r="A2" s="1"/>
      <c r="B2" s="1"/>
      <c r="C2" s="1"/>
      <c r="D2" s="2" t="s">
        <v>50</v>
      </c>
      <c r="E2" s="2" t="s">
        <v>51</v>
      </c>
      <c r="F2" s="2" t="s">
        <v>52</v>
      </c>
      <c r="G2" s="2" t="s">
        <v>50</v>
      </c>
      <c r="H2" s="2" t="s">
        <v>51</v>
      </c>
      <c r="I2" s="2" t="s">
        <v>52</v>
      </c>
      <c r="J2" s="2" t="s">
        <v>50</v>
      </c>
      <c r="K2" s="2" t="s">
        <v>51</v>
      </c>
      <c r="L2" s="2" t="s">
        <v>52</v>
      </c>
      <c r="M2" s="2" t="s">
        <v>50</v>
      </c>
      <c r="N2" s="2" t="s">
        <v>51</v>
      </c>
      <c r="O2" s="2" t="s">
        <v>52</v>
      </c>
      <c r="P2" s="2" t="s">
        <v>32</v>
      </c>
      <c r="Q2" s="2" t="s">
        <v>104</v>
      </c>
      <c r="R2" s="2" t="s">
        <v>32</v>
      </c>
      <c r="S2" s="2" t="s">
        <v>104</v>
      </c>
    </row>
    <row r="3" spans="1:19">
      <c r="A3" s="3" t="s">
        <v>105</v>
      </c>
      <c r="B3" s="4"/>
      <c r="C3" s="4" t="s">
        <v>106</v>
      </c>
      <c r="D3" s="5">
        <v>-2</v>
      </c>
      <c r="E3" s="6">
        <v>0</v>
      </c>
      <c r="F3" s="7">
        <f t="shared" ref="F3:F16" si="0">AVERAGE(D3:E3)</f>
        <v>-1</v>
      </c>
      <c r="G3" s="8">
        <v>80</v>
      </c>
      <c r="H3" s="6">
        <v>100</v>
      </c>
      <c r="I3" s="7">
        <f t="shared" ref="I3:I16" si="1">AVERAGE(G3:H3)</f>
        <v>90</v>
      </c>
      <c r="J3" s="8">
        <v>1</v>
      </c>
      <c r="K3" s="18">
        <v>1.2</v>
      </c>
      <c r="L3" s="7">
        <f t="shared" ref="L3:L16" si="2">AVERAGE(J3:K3)</f>
        <v>1.1</v>
      </c>
      <c r="M3" s="8">
        <v>2</v>
      </c>
      <c r="N3" s="18">
        <v>6</v>
      </c>
      <c r="O3" s="7">
        <f t="shared" ref="O3:O16" si="3">AVERAGE(M3:N3)</f>
        <v>4</v>
      </c>
      <c r="P3" s="19"/>
      <c r="Q3" s="19"/>
      <c r="R3" s="19"/>
      <c r="S3" s="19"/>
    </row>
    <row r="4" spans="1:19">
      <c r="A4" s="3" t="s">
        <v>107</v>
      </c>
      <c r="B4" s="4"/>
      <c r="C4" s="4" t="s">
        <v>106</v>
      </c>
      <c r="D4" s="5">
        <v>-3</v>
      </c>
      <c r="E4" s="6">
        <v>0</v>
      </c>
      <c r="F4" s="7">
        <f t="shared" si="0"/>
        <v>-1.5</v>
      </c>
      <c r="G4" s="8">
        <v>70</v>
      </c>
      <c r="H4" s="6">
        <v>90</v>
      </c>
      <c r="I4" s="7">
        <f t="shared" si="1"/>
        <v>80</v>
      </c>
      <c r="J4" s="8">
        <v>1.2</v>
      </c>
      <c r="K4" s="18">
        <v>1.5</v>
      </c>
      <c r="L4" s="7">
        <f t="shared" si="2"/>
        <v>1.35</v>
      </c>
      <c r="M4" s="8">
        <v>2</v>
      </c>
      <c r="N4" s="18">
        <v>6</v>
      </c>
      <c r="O4" s="7">
        <f t="shared" si="3"/>
        <v>4</v>
      </c>
      <c r="P4" s="19"/>
      <c r="Q4" s="19"/>
      <c r="R4" s="19"/>
      <c r="S4" s="19"/>
    </row>
    <row r="5" spans="1:19">
      <c r="A5" s="3" t="s">
        <v>108</v>
      </c>
      <c r="B5" s="4"/>
      <c r="C5" s="4" t="s">
        <v>106</v>
      </c>
      <c r="D5" s="5">
        <v>-4</v>
      </c>
      <c r="E5" s="6">
        <v>0</v>
      </c>
      <c r="F5" s="7">
        <f t="shared" si="0"/>
        <v>-2</v>
      </c>
      <c r="G5" s="8">
        <v>60</v>
      </c>
      <c r="H5" s="6">
        <v>80</v>
      </c>
      <c r="I5" s="7">
        <f t="shared" si="1"/>
        <v>70</v>
      </c>
      <c r="J5" s="8">
        <v>1.5</v>
      </c>
      <c r="K5" s="18">
        <v>2</v>
      </c>
      <c r="L5" s="7">
        <f t="shared" si="2"/>
        <v>1.75</v>
      </c>
      <c r="M5" s="8">
        <v>2</v>
      </c>
      <c r="N5" s="18">
        <v>6</v>
      </c>
      <c r="O5" s="7">
        <f t="shared" si="3"/>
        <v>4</v>
      </c>
      <c r="P5" s="19"/>
      <c r="Q5" s="19"/>
      <c r="R5" s="19"/>
      <c r="S5" s="19"/>
    </row>
    <row r="6" spans="1:19">
      <c r="A6" s="3" t="s">
        <v>109</v>
      </c>
      <c r="B6" s="4"/>
      <c r="C6" s="4" t="s">
        <v>110</v>
      </c>
      <c r="D6" s="5">
        <v>-2</v>
      </c>
      <c r="E6" s="6">
        <v>0</v>
      </c>
      <c r="F6" s="7">
        <f t="shared" si="0"/>
        <v>-1</v>
      </c>
      <c r="G6" s="8">
        <v>80</v>
      </c>
      <c r="H6" s="6">
        <v>100</v>
      </c>
      <c r="I6" s="7">
        <f t="shared" si="1"/>
        <v>90</v>
      </c>
      <c r="J6" s="8">
        <v>2.5</v>
      </c>
      <c r="K6" s="18">
        <v>3</v>
      </c>
      <c r="L6" s="7">
        <f t="shared" si="2"/>
        <v>2.75</v>
      </c>
      <c r="M6" s="8">
        <v>2</v>
      </c>
      <c r="N6" s="18">
        <v>4</v>
      </c>
      <c r="O6" s="7">
        <f t="shared" si="3"/>
        <v>3</v>
      </c>
      <c r="P6" s="19" t="s">
        <v>111</v>
      </c>
      <c r="Q6" s="19">
        <v>1</v>
      </c>
      <c r="R6" s="19"/>
      <c r="S6" s="19"/>
    </row>
    <row r="7" spans="1:19">
      <c r="A7" s="3" t="s">
        <v>112</v>
      </c>
      <c r="B7" s="4"/>
      <c r="C7" s="4" t="s">
        <v>106</v>
      </c>
      <c r="D7" s="5">
        <v>-1</v>
      </c>
      <c r="E7" s="6">
        <v>1</v>
      </c>
      <c r="F7" s="7">
        <f t="shared" si="0"/>
        <v>0</v>
      </c>
      <c r="G7" s="8">
        <v>40</v>
      </c>
      <c r="H7" s="6">
        <v>60</v>
      </c>
      <c r="I7" s="7">
        <f t="shared" si="1"/>
        <v>50</v>
      </c>
      <c r="J7" s="8">
        <v>0.9</v>
      </c>
      <c r="K7" s="18">
        <v>1.1</v>
      </c>
      <c r="L7" s="7">
        <f t="shared" si="2"/>
        <v>1</v>
      </c>
      <c r="M7" s="8">
        <v>2</v>
      </c>
      <c r="N7" s="18">
        <v>4</v>
      </c>
      <c r="O7" s="7">
        <f t="shared" si="3"/>
        <v>3</v>
      </c>
      <c r="P7" s="19"/>
      <c r="Q7" s="19"/>
      <c r="R7" s="19"/>
      <c r="S7" s="19"/>
    </row>
    <row r="8" spans="1:19">
      <c r="A8" s="3" t="s">
        <v>113</v>
      </c>
      <c r="B8" s="4"/>
      <c r="C8" s="4" t="s">
        <v>106</v>
      </c>
      <c r="D8" s="5">
        <v>-2</v>
      </c>
      <c r="E8" s="6">
        <v>-4</v>
      </c>
      <c r="F8" s="7">
        <f t="shared" si="0"/>
        <v>-3</v>
      </c>
      <c r="G8" s="8">
        <v>20</v>
      </c>
      <c r="H8" s="6">
        <v>40</v>
      </c>
      <c r="I8" s="7">
        <f t="shared" si="1"/>
        <v>30</v>
      </c>
      <c r="J8" s="8">
        <v>1</v>
      </c>
      <c r="K8" s="18">
        <v>1.1</v>
      </c>
      <c r="L8" s="7">
        <f t="shared" si="2"/>
        <v>1.05</v>
      </c>
      <c r="M8" s="8">
        <v>2</v>
      </c>
      <c r="N8" s="18">
        <v>4</v>
      </c>
      <c r="O8" s="7">
        <f t="shared" si="3"/>
        <v>3</v>
      </c>
      <c r="P8" s="19"/>
      <c r="Q8" s="19"/>
      <c r="R8" s="19"/>
      <c r="S8" s="19"/>
    </row>
    <row r="9" customHeight="1" spans="1:19">
      <c r="A9" s="3" t="s">
        <v>114</v>
      </c>
      <c r="B9" s="4"/>
      <c r="C9" s="4" t="s">
        <v>106</v>
      </c>
      <c r="D9" s="5">
        <v>-4</v>
      </c>
      <c r="E9" s="6">
        <v>-8</v>
      </c>
      <c r="F9" s="7">
        <f t="shared" si="0"/>
        <v>-6</v>
      </c>
      <c r="G9" s="8">
        <v>0</v>
      </c>
      <c r="H9" s="6">
        <v>20</v>
      </c>
      <c r="I9" s="7">
        <f t="shared" si="1"/>
        <v>10</v>
      </c>
      <c r="J9" s="8">
        <v>1</v>
      </c>
      <c r="K9" s="18">
        <v>1.2</v>
      </c>
      <c r="L9" s="7">
        <f t="shared" si="2"/>
        <v>1.1</v>
      </c>
      <c r="M9" s="8">
        <v>2</v>
      </c>
      <c r="N9" s="18">
        <v>4</v>
      </c>
      <c r="O9" s="7">
        <f t="shared" si="3"/>
        <v>3</v>
      </c>
      <c r="P9" s="19"/>
      <c r="Q9" s="19"/>
      <c r="R9" s="19"/>
      <c r="S9" s="19"/>
    </row>
    <row r="10" customHeight="1" spans="1:19">
      <c r="A10" s="3" t="s">
        <v>115</v>
      </c>
      <c r="B10" s="4"/>
      <c r="C10" s="4" t="s">
        <v>110</v>
      </c>
      <c r="D10" s="5">
        <v>0</v>
      </c>
      <c r="E10" s="6">
        <v>2</v>
      </c>
      <c r="F10" s="7">
        <f t="shared" si="0"/>
        <v>1</v>
      </c>
      <c r="G10" s="8">
        <v>0</v>
      </c>
      <c r="H10" s="6">
        <v>0</v>
      </c>
      <c r="I10" s="7">
        <f t="shared" si="1"/>
        <v>0</v>
      </c>
      <c r="J10" s="8">
        <v>2</v>
      </c>
      <c r="K10" s="18">
        <v>2.2</v>
      </c>
      <c r="L10" s="7">
        <f t="shared" si="2"/>
        <v>2.1</v>
      </c>
      <c r="M10" s="8">
        <v>6</v>
      </c>
      <c r="N10" s="18">
        <v>12</v>
      </c>
      <c r="O10" s="7">
        <f t="shared" si="3"/>
        <v>9</v>
      </c>
      <c r="P10" s="19" t="s">
        <v>116</v>
      </c>
      <c r="Q10" s="19">
        <v>1</v>
      </c>
      <c r="R10" s="19"/>
      <c r="S10" s="19"/>
    </row>
    <row r="11" spans="1:19">
      <c r="A11" s="3" t="s">
        <v>117</v>
      </c>
      <c r="B11" s="4"/>
      <c r="C11" s="4" t="s">
        <v>106</v>
      </c>
      <c r="D11" s="5">
        <v>0</v>
      </c>
      <c r="E11" s="6">
        <v>4</v>
      </c>
      <c r="F11" s="7">
        <f t="shared" si="0"/>
        <v>2</v>
      </c>
      <c r="G11" s="8">
        <v>100</v>
      </c>
      <c r="H11" s="6">
        <v>100</v>
      </c>
      <c r="I11" s="7">
        <f t="shared" si="1"/>
        <v>100</v>
      </c>
      <c r="J11" s="8">
        <v>0.7</v>
      </c>
      <c r="K11" s="18">
        <v>0.9</v>
      </c>
      <c r="L11" s="7">
        <f t="shared" si="2"/>
        <v>0.8</v>
      </c>
      <c r="M11" s="8">
        <v>2</v>
      </c>
      <c r="N11" s="18">
        <v>8</v>
      </c>
      <c r="O11" s="7">
        <f t="shared" si="3"/>
        <v>5</v>
      </c>
      <c r="P11" s="19"/>
      <c r="Q11" s="19"/>
      <c r="R11" s="19"/>
      <c r="S11" s="19"/>
    </row>
    <row r="12" spans="1:19">
      <c r="A12" s="3" t="s">
        <v>118</v>
      </c>
      <c r="B12" s="4"/>
      <c r="C12" s="4" t="s">
        <v>106</v>
      </c>
      <c r="D12" s="5">
        <v>0</v>
      </c>
      <c r="E12" s="6">
        <v>2</v>
      </c>
      <c r="F12" s="7">
        <f t="shared" si="0"/>
        <v>1</v>
      </c>
      <c r="G12" s="8">
        <v>100</v>
      </c>
      <c r="H12" s="6">
        <v>100</v>
      </c>
      <c r="I12" s="7">
        <f t="shared" si="1"/>
        <v>100</v>
      </c>
      <c r="J12" s="8">
        <v>0.8</v>
      </c>
      <c r="K12" s="18">
        <v>1</v>
      </c>
      <c r="L12" s="7">
        <f t="shared" si="2"/>
        <v>0.9</v>
      </c>
      <c r="M12" s="8">
        <v>2</v>
      </c>
      <c r="N12" s="18">
        <v>8</v>
      </c>
      <c r="O12" s="7">
        <f t="shared" si="3"/>
        <v>5</v>
      </c>
      <c r="P12" s="19"/>
      <c r="Q12" s="19"/>
      <c r="R12" s="19"/>
      <c r="S12" s="19"/>
    </row>
    <row r="13" spans="1:19">
      <c r="A13" s="3" t="s">
        <v>119</v>
      </c>
      <c r="B13" s="4"/>
      <c r="C13" s="4" t="s">
        <v>106</v>
      </c>
      <c r="D13" s="5">
        <v>0</v>
      </c>
      <c r="E13" s="6">
        <v>0</v>
      </c>
      <c r="F13" s="7">
        <f t="shared" si="0"/>
        <v>0</v>
      </c>
      <c r="G13" s="8">
        <v>100</v>
      </c>
      <c r="H13" s="6">
        <v>100</v>
      </c>
      <c r="I13" s="7">
        <f t="shared" si="1"/>
        <v>100</v>
      </c>
      <c r="J13" s="8">
        <v>0.9</v>
      </c>
      <c r="K13" s="18">
        <v>1</v>
      </c>
      <c r="L13" s="7">
        <f t="shared" si="2"/>
        <v>0.95</v>
      </c>
      <c r="M13" s="8">
        <v>2</v>
      </c>
      <c r="N13" s="18">
        <v>8</v>
      </c>
      <c r="O13" s="7">
        <f t="shared" si="3"/>
        <v>5</v>
      </c>
      <c r="P13" s="19"/>
      <c r="Q13" s="19"/>
      <c r="R13" s="19"/>
      <c r="S13" s="19"/>
    </row>
    <row r="14" spans="1:19">
      <c r="A14" s="3" t="s">
        <v>120</v>
      </c>
      <c r="B14" s="4"/>
      <c r="C14" s="4" t="s">
        <v>106</v>
      </c>
      <c r="D14" s="5">
        <v>-5</v>
      </c>
      <c r="E14" s="6">
        <v>0</v>
      </c>
      <c r="F14" s="7">
        <f t="shared" si="0"/>
        <v>-2.5</v>
      </c>
      <c r="G14" s="8">
        <v>90</v>
      </c>
      <c r="H14" s="6">
        <v>100</v>
      </c>
      <c r="I14" s="7">
        <f t="shared" si="1"/>
        <v>95</v>
      </c>
      <c r="J14" s="8">
        <v>1</v>
      </c>
      <c r="K14" s="18">
        <v>1.5</v>
      </c>
      <c r="L14" s="7">
        <f t="shared" si="2"/>
        <v>1.25</v>
      </c>
      <c r="M14" s="8">
        <v>0.5</v>
      </c>
      <c r="N14" s="18">
        <v>2</v>
      </c>
      <c r="O14" s="7">
        <f t="shared" si="3"/>
        <v>1.25</v>
      </c>
      <c r="P14" s="19" t="s">
        <v>116</v>
      </c>
      <c r="Q14" s="19">
        <v>1</v>
      </c>
      <c r="R14" s="19"/>
      <c r="S14" s="19"/>
    </row>
    <row r="15" spans="1:19">
      <c r="A15" s="3" t="s">
        <v>121</v>
      </c>
      <c r="B15" s="4"/>
      <c r="C15" s="4" t="s">
        <v>110</v>
      </c>
      <c r="D15" s="5">
        <v>0</v>
      </c>
      <c r="E15" s="6">
        <v>0</v>
      </c>
      <c r="F15" s="7">
        <f t="shared" si="0"/>
        <v>0</v>
      </c>
      <c r="G15" s="8">
        <v>100</v>
      </c>
      <c r="H15" s="6">
        <v>100</v>
      </c>
      <c r="I15" s="7">
        <f t="shared" si="1"/>
        <v>100</v>
      </c>
      <c r="J15" s="8">
        <v>1</v>
      </c>
      <c r="K15" s="18">
        <v>1.5</v>
      </c>
      <c r="L15" s="7">
        <f t="shared" si="2"/>
        <v>1.25</v>
      </c>
      <c r="M15" s="8">
        <v>1</v>
      </c>
      <c r="N15" s="18">
        <v>6</v>
      </c>
      <c r="O15" s="7">
        <f t="shared" si="3"/>
        <v>3.5</v>
      </c>
      <c r="P15" s="19" t="s">
        <v>121</v>
      </c>
      <c r="Q15" s="19">
        <v>3</v>
      </c>
      <c r="R15" s="19"/>
      <c r="S15" s="19"/>
    </row>
    <row r="16" spans="1:19">
      <c r="A16" s="3" t="s">
        <v>122</v>
      </c>
      <c r="B16" s="4"/>
      <c r="C16" s="4" t="s">
        <v>110</v>
      </c>
      <c r="D16" s="5">
        <v>0</v>
      </c>
      <c r="E16" s="6">
        <v>0</v>
      </c>
      <c r="F16" s="7">
        <f t="shared" si="0"/>
        <v>0</v>
      </c>
      <c r="G16" s="8">
        <v>90</v>
      </c>
      <c r="H16" s="6">
        <v>100</v>
      </c>
      <c r="I16" s="7">
        <f t="shared" si="1"/>
        <v>95</v>
      </c>
      <c r="J16" s="8">
        <v>2</v>
      </c>
      <c r="K16" s="18">
        <v>2.5</v>
      </c>
      <c r="L16" s="7">
        <f t="shared" si="2"/>
        <v>2.25</v>
      </c>
      <c r="M16" s="8">
        <v>0.5</v>
      </c>
      <c r="N16" s="18">
        <v>1</v>
      </c>
      <c r="O16" s="7">
        <f t="shared" si="3"/>
        <v>0.75</v>
      </c>
      <c r="P16" s="19"/>
      <c r="Q16" s="19"/>
      <c r="R16" s="19"/>
      <c r="S16" s="19"/>
    </row>
    <row r="17" spans="1:19">
      <c r="A17" s="3" t="s">
        <v>123</v>
      </c>
      <c r="B17" s="4"/>
      <c r="C17" s="4" t="s">
        <v>110</v>
      </c>
      <c r="D17" s="5">
        <v>4</v>
      </c>
      <c r="E17" s="6">
        <v>8</v>
      </c>
      <c r="F17" s="7">
        <f t="shared" ref="F17:F23" si="4">AVERAGE(D17:E17)</f>
        <v>6</v>
      </c>
      <c r="G17" s="8">
        <v>100</v>
      </c>
      <c r="H17" s="6">
        <v>100</v>
      </c>
      <c r="I17" s="7">
        <f t="shared" ref="I17:I23" si="5">AVERAGE(G17:H17)</f>
        <v>100</v>
      </c>
      <c r="J17" s="8">
        <v>0.2</v>
      </c>
      <c r="K17" s="18">
        <v>0.5</v>
      </c>
      <c r="L17" s="7">
        <f t="shared" ref="L17:L23" si="6">AVERAGE(J17:K17)</f>
        <v>0.35</v>
      </c>
      <c r="M17" s="8">
        <v>3</v>
      </c>
      <c r="N17" s="18">
        <v>6</v>
      </c>
      <c r="O17" s="7">
        <f t="shared" ref="O17:O23" si="7">AVERAGE(M17:N17)</f>
        <v>4.5</v>
      </c>
      <c r="P17" s="19"/>
      <c r="Q17" s="19"/>
      <c r="R17" s="19"/>
      <c r="S17" s="19"/>
    </row>
    <row r="18" spans="1:19">
      <c r="A18" s="3" t="s">
        <v>124</v>
      </c>
      <c r="B18" s="4"/>
      <c r="C18" s="4" t="s">
        <v>110</v>
      </c>
      <c r="D18" s="5">
        <v>8</v>
      </c>
      <c r="E18" s="6">
        <v>12</v>
      </c>
      <c r="F18" s="7">
        <f t="shared" si="4"/>
        <v>10</v>
      </c>
      <c r="G18" s="8">
        <v>100</v>
      </c>
      <c r="H18" s="6">
        <v>100</v>
      </c>
      <c r="I18" s="7">
        <f t="shared" si="5"/>
        <v>100</v>
      </c>
      <c r="J18" s="8">
        <v>0.2</v>
      </c>
      <c r="K18" s="18">
        <v>0.25</v>
      </c>
      <c r="L18" s="7">
        <f t="shared" si="6"/>
        <v>0.225</v>
      </c>
      <c r="M18" s="8">
        <v>3</v>
      </c>
      <c r="N18" s="18">
        <v>6</v>
      </c>
      <c r="O18" s="7">
        <f t="shared" si="7"/>
        <v>4.5</v>
      </c>
      <c r="P18" s="19" t="s">
        <v>125</v>
      </c>
      <c r="Q18" s="19">
        <v>3</v>
      </c>
      <c r="R18" s="19"/>
      <c r="S18" s="19"/>
    </row>
    <row r="19" spans="1:19">
      <c r="A19" s="3" t="s">
        <v>126</v>
      </c>
      <c r="B19" s="4"/>
      <c r="C19" s="4" t="s">
        <v>110</v>
      </c>
      <c r="D19" s="5">
        <v>0</v>
      </c>
      <c r="E19" s="6">
        <v>0</v>
      </c>
      <c r="F19" s="7">
        <f t="shared" si="4"/>
        <v>0</v>
      </c>
      <c r="G19" s="8">
        <v>100</v>
      </c>
      <c r="H19" s="6">
        <v>100</v>
      </c>
      <c r="I19" s="7">
        <f t="shared" si="5"/>
        <v>100</v>
      </c>
      <c r="J19" s="8">
        <v>2</v>
      </c>
      <c r="K19" s="18">
        <v>2.5</v>
      </c>
      <c r="L19" s="7">
        <f t="shared" si="6"/>
        <v>2.25</v>
      </c>
      <c r="M19" s="8">
        <v>1</v>
      </c>
      <c r="N19" s="18">
        <v>2</v>
      </c>
      <c r="O19" s="7">
        <f t="shared" si="7"/>
        <v>1.5</v>
      </c>
      <c r="P19" s="19" t="s">
        <v>116</v>
      </c>
      <c r="Q19" s="19">
        <v>3</v>
      </c>
      <c r="R19" s="19"/>
      <c r="S19" s="19"/>
    </row>
    <row r="20" spans="1:19">
      <c r="A20" s="3" t="s">
        <v>127</v>
      </c>
      <c r="B20" s="4"/>
      <c r="C20" s="4" t="s">
        <v>110</v>
      </c>
      <c r="D20" s="5">
        <v>-10</v>
      </c>
      <c r="E20" s="6">
        <v>-15</v>
      </c>
      <c r="F20" s="7">
        <f t="shared" si="4"/>
        <v>-12.5</v>
      </c>
      <c r="G20" s="8">
        <v>40</v>
      </c>
      <c r="H20" s="6">
        <v>60</v>
      </c>
      <c r="I20" s="7">
        <f t="shared" si="5"/>
        <v>50</v>
      </c>
      <c r="J20" s="8">
        <v>0.5</v>
      </c>
      <c r="K20" s="18">
        <v>1</v>
      </c>
      <c r="L20" s="7">
        <f t="shared" si="6"/>
        <v>0.75</v>
      </c>
      <c r="M20" s="8">
        <v>3</v>
      </c>
      <c r="N20" s="18">
        <v>6</v>
      </c>
      <c r="O20" s="7">
        <f t="shared" si="7"/>
        <v>4.5</v>
      </c>
      <c r="P20" s="19" t="s">
        <v>128</v>
      </c>
      <c r="Q20" s="19">
        <v>2</v>
      </c>
      <c r="R20" s="19" t="s">
        <v>116</v>
      </c>
      <c r="S20" s="19">
        <v>1</v>
      </c>
    </row>
    <row r="21" spans="1:19">
      <c r="A21" s="3" t="s">
        <v>129</v>
      </c>
      <c r="B21" s="4"/>
      <c r="C21" s="4" t="s">
        <v>110</v>
      </c>
      <c r="D21" s="5">
        <v>-5</v>
      </c>
      <c r="E21" s="6">
        <v>-10</v>
      </c>
      <c r="F21" s="7">
        <f t="shared" si="4"/>
        <v>-7.5</v>
      </c>
      <c r="G21" s="8">
        <v>40</v>
      </c>
      <c r="H21" s="6">
        <v>60</v>
      </c>
      <c r="I21" s="7">
        <f t="shared" si="5"/>
        <v>50</v>
      </c>
      <c r="J21" s="8">
        <v>1</v>
      </c>
      <c r="K21" s="18">
        <v>2</v>
      </c>
      <c r="L21" s="7">
        <f t="shared" si="6"/>
        <v>1.5</v>
      </c>
      <c r="M21" s="8">
        <v>2</v>
      </c>
      <c r="N21" s="18">
        <v>3</v>
      </c>
      <c r="O21" s="7">
        <f t="shared" si="7"/>
        <v>2.5</v>
      </c>
      <c r="P21" s="19" t="s">
        <v>116</v>
      </c>
      <c r="Q21" s="19">
        <v>2</v>
      </c>
      <c r="R21" s="19"/>
      <c r="S21" s="19"/>
    </row>
    <row r="22" spans="1:19">
      <c r="A22" s="3" t="s">
        <v>130</v>
      </c>
      <c r="B22" s="4"/>
      <c r="C22" s="4" t="s">
        <v>110</v>
      </c>
      <c r="D22" s="5">
        <v>-10</v>
      </c>
      <c r="E22" s="6">
        <v>10</v>
      </c>
      <c r="F22" s="7">
        <f t="shared" si="4"/>
        <v>0</v>
      </c>
      <c r="G22" s="8">
        <v>0</v>
      </c>
      <c r="H22" s="6">
        <v>100</v>
      </c>
      <c r="I22" s="7">
        <f t="shared" si="5"/>
        <v>50</v>
      </c>
      <c r="J22" s="8">
        <v>0.5</v>
      </c>
      <c r="K22" s="18">
        <v>1.5</v>
      </c>
      <c r="L22" s="7">
        <f t="shared" si="6"/>
        <v>1</v>
      </c>
      <c r="M22" s="8">
        <v>1</v>
      </c>
      <c r="N22" s="18">
        <v>5</v>
      </c>
      <c r="O22" s="7">
        <f t="shared" si="7"/>
        <v>3</v>
      </c>
      <c r="P22" s="19" t="s">
        <v>131</v>
      </c>
      <c r="Q22" s="19">
        <v>3</v>
      </c>
      <c r="R22" s="19" t="s">
        <v>116</v>
      </c>
      <c r="S22" s="19">
        <v>1</v>
      </c>
    </row>
    <row r="23" spans="1:19">
      <c r="A23" s="3" t="s">
        <v>132</v>
      </c>
      <c r="B23" s="4"/>
      <c r="C23" s="4" t="s">
        <v>110</v>
      </c>
      <c r="D23" s="5">
        <v>-5</v>
      </c>
      <c r="E23" s="6">
        <v>5</v>
      </c>
      <c r="F23" s="7">
        <f t="shared" si="4"/>
        <v>0</v>
      </c>
      <c r="G23" s="8">
        <v>25</v>
      </c>
      <c r="H23" s="6">
        <v>75</v>
      </c>
      <c r="I23" s="7">
        <f t="shared" si="5"/>
        <v>50</v>
      </c>
      <c r="J23" s="8">
        <v>0.5</v>
      </c>
      <c r="K23" s="18">
        <v>1.5</v>
      </c>
      <c r="L23" s="7">
        <f t="shared" si="6"/>
        <v>1</v>
      </c>
      <c r="M23" s="8">
        <v>1</v>
      </c>
      <c r="N23" s="18">
        <v>9</v>
      </c>
      <c r="O23" s="7">
        <f t="shared" si="7"/>
        <v>5</v>
      </c>
      <c r="P23" s="19" t="s">
        <v>131</v>
      </c>
      <c r="Q23" s="19">
        <v>2</v>
      </c>
      <c r="R23" s="19" t="s">
        <v>116</v>
      </c>
      <c r="S23" s="19">
        <v>1</v>
      </c>
    </row>
    <row r="25" spans="1:11">
      <c r="A25" s="9"/>
      <c r="B25" s="9" t="s">
        <v>105</v>
      </c>
      <c r="C25" s="9" t="s">
        <v>107</v>
      </c>
      <c r="D25" s="9" t="s">
        <v>108</v>
      </c>
      <c r="E25" s="9" t="s">
        <v>112</v>
      </c>
      <c r="F25" s="9" t="s">
        <v>113</v>
      </c>
      <c r="G25" s="9" t="s">
        <v>114</v>
      </c>
      <c r="H25" s="9" t="s">
        <v>117</v>
      </c>
      <c r="I25" s="9" t="s">
        <v>118</v>
      </c>
      <c r="J25" s="9" t="s">
        <v>119</v>
      </c>
      <c r="K25" s="9" t="s">
        <v>120</v>
      </c>
    </row>
    <row r="26" spans="1:11">
      <c r="A26" s="10" t="s">
        <v>105</v>
      </c>
      <c r="B26" s="11">
        <v>0</v>
      </c>
      <c r="C26" s="12">
        <v>0.25</v>
      </c>
      <c r="D26" s="12">
        <v>0.15</v>
      </c>
      <c r="E26" s="12">
        <v>0.1</v>
      </c>
      <c r="F26" s="12">
        <v>0.1</v>
      </c>
      <c r="G26" s="12">
        <v>0.05</v>
      </c>
      <c r="H26" s="12">
        <v>0.1</v>
      </c>
      <c r="I26" s="12">
        <v>0.1</v>
      </c>
      <c r="J26" s="12">
        <v>0.1</v>
      </c>
      <c r="K26" s="12">
        <v>0.05</v>
      </c>
    </row>
    <row r="27" spans="1:11">
      <c r="A27" s="10" t="s">
        <v>107</v>
      </c>
      <c r="B27" s="11">
        <v>0.15</v>
      </c>
      <c r="C27" s="12">
        <v>0</v>
      </c>
      <c r="D27" s="12">
        <v>0.1</v>
      </c>
      <c r="E27" s="12">
        <v>0</v>
      </c>
      <c r="F27" s="12">
        <v>0.1</v>
      </c>
      <c r="G27" s="12">
        <v>0.05</v>
      </c>
      <c r="H27" s="12">
        <v>0.15</v>
      </c>
      <c r="I27" s="12">
        <v>0.15</v>
      </c>
      <c r="J27" s="12">
        <v>0.2</v>
      </c>
      <c r="K27" s="12">
        <v>0.1</v>
      </c>
    </row>
    <row r="28" spans="1:11">
      <c r="A28" s="10" t="s">
        <v>108</v>
      </c>
      <c r="B28" s="11">
        <v>0.2</v>
      </c>
      <c r="C28" s="12">
        <v>0.15</v>
      </c>
      <c r="D28" s="12">
        <v>0</v>
      </c>
      <c r="E28" s="12">
        <v>0</v>
      </c>
      <c r="F28" s="12">
        <v>0.05</v>
      </c>
      <c r="G28" s="12">
        <v>0.1</v>
      </c>
      <c r="H28" s="12">
        <v>0.1</v>
      </c>
      <c r="I28" s="12">
        <v>0.15</v>
      </c>
      <c r="J28" s="12">
        <v>0.1</v>
      </c>
      <c r="K28" s="12">
        <v>0.15</v>
      </c>
    </row>
    <row r="29" spans="1:11">
      <c r="A29" s="10" t="s">
        <v>112</v>
      </c>
      <c r="B29" s="11">
        <v>0.1</v>
      </c>
      <c r="C29" s="12">
        <v>0</v>
      </c>
      <c r="D29" s="12">
        <v>0</v>
      </c>
      <c r="E29" s="12">
        <v>0</v>
      </c>
      <c r="F29" s="12">
        <v>0.05</v>
      </c>
      <c r="G29" s="12">
        <v>0</v>
      </c>
      <c r="H29" s="12">
        <v>0.35</v>
      </c>
      <c r="I29" s="12">
        <v>0.3</v>
      </c>
      <c r="J29" s="12">
        <v>0.2</v>
      </c>
      <c r="K29" s="12">
        <v>0</v>
      </c>
    </row>
    <row r="30" spans="1:11">
      <c r="A30" s="10" t="s">
        <v>113</v>
      </c>
      <c r="B30" s="11">
        <v>0.2</v>
      </c>
      <c r="C30" s="12">
        <v>0.1</v>
      </c>
      <c r="D30" s="12">
        <v>0.05</v>
      </c>
      <c r="E30" s="12">
        <v>0</v>
      </c>
      <c r="F30" s="12">
        <v>0</v>
      </c>
      <c r="G30" s="12">
        <v>0.2</v>
      </c>
      <c r="H30" s="12">
        <v>0.15</v>
      </c>
      <c r="I30" s="12">
        <v>0.15</v>
      </c>
      <c r="J30" s="12">
        <v>0.15</v>
      </c>
      <c r="K30" s="12">
        <v>0</v>
      </c>
    </row>
    <row r="31" spans="1:11">
      <c r="A31" s="10" t="s">
        <v>114</v>
      </c>
      <c r="B31" s="11">
        <v>0.25</v>
      </c>
      <c r="C31" s="12">
        <v>0.15</v>
      </c>
      <c r="D31" s="12">
        <v>0.1</v>
      </c>
      <c r="E31" s="12">
        <v>0</v>
      </c>
      <c r="F31" s="12">
        <v>0.15</v>
      </c>
      <c r="G31" s="12">
        <v>0</v>
      </c>
      <c r="H31" s="12">
        <v>0.1</v>
      </c>
      <c r="I31" s="12">
        <v>0.1</v>
      </c>
      <c r="J31" s="12">
        <v>0.1</v>
      </c>
      <c r="K31" s="12">
        <v>0.05</v>
      </c>
    </row>
    <row r="32" spans="1:11">
      <c r="A32" s="10" t="s">
        <v>117</v>
      </c>
      <c r="B32" s="11">
        <v>0.15</v>
      </c>
      <c r="C32" s="12">
        <v>0.1</v>
      </c>
      <c r="D32" s="12">
        <v>0.05</v>
      </c>
      <c r="E32" s="12">
        <v>0.15</v>
      </c>
      <c r="F32" s="12">
        <v>0.1</v>
      </c>
      <c r="G32" s="12">
        <v>0.05</v>
      </c>
      <c r="H32" s="12">
        <v>0</v>
      </c>
      <c r="I32" s="12">
        <v>0.2</v>
      </c>
      <c r="J32" s="12">
        <v>0.2</v>
      </c>
      <c r="K32" s="12">
        <v>0</v>
      </c>
    </row>
    <row r="33" spans="1:11">
      <c r="A33" s="10" t="s">
        <v>118</v>
      </c>
      <c r="B33" s="11">
        <v>0.2</v>
      </c>
      <c r="C33" s="12">
        <v>0.15</v>
      </c>
      <c r="D33" s="12">
        <v>0.1</v>
      </c>
      <c r="E33" s="12">
        <v>0.1</v>
      </c>
      <c r="F33" s="12">
        <v>0.1</v>
      </c>
      <c r="G33" s="12">
        <v>0.05</v>
      </c>
      <c r="H33" s="12">
        <v>0.15</v>
      </c>
      <c r="I33" s="12">
        <v>0</v>
      </c>
      <c r="J33" s="12">
        <v>0.1</v>
      </c>
      <c r="K33" s="12">
        <v>0.05</v>
      </c>
    </row>
    <row r="34" spans="1:11">
      <c r="A34" s="10" t="s">
        <v>119</v>
      </c>
      <c r="B34" s="11">
        <v>0.25</v>
      </c>
      <c r="C34" s="12">
        <v>0.2</v>
      </c>
      <c r="D34" s="12">
        <v>0.1</v>
      </c>
      <c r="E34" s="12">
        <v>0.05</v>
      </c>
      <c r="F34" s="12">
        <v>0.1</v>
      </c>
      <c r="G34" s="12">
        <v>0.05</v>
      </c>
      <c r="H34" s="12">
        <v>0.1</v>
      </c>
      <c r="I34" s="12">
        <v>0.1</v>
      </c>
      <c r="J34" s="12">
        <v>0</v>
      </c>
      <c r="K34" s="12">
        <v>0.05</v>
      </c>
    </row>
    <row r="35" spans="1:11">
      <c r="A35" s="10" t="s">
        <v>120</v>
      </c>
      <c r="B35" s="11">
        <v>0.15</v>
      </c>
      <c r="C35" s="12">
        <v>0.25</v>
      </c>
      <c r="D35" s="12">
        <v>0.2</v>
      </c>
      <c r="E35" s="12">
        <v>0</v>
      </c>
      <c r="F35" s="12">
        <v>0</v>
      </c>
      <c r="G35" s="12">
        <v>0</v>
      </c>
      <c r="H35" s="12">
        <v>0.05</v>
      </c>
      <c r="I35" s="12">
        <v>0.15</v>
      </c>
      <c r="J35" s="12">
        <v>0.2</v>
      </c>
      <c r="K35" s="12">
        <v>0</v>
      </c>
    </row>
    <row r="36" spans="1:12">
      <c r="A36" t="s">
        <v>133</v>
      </c>
      <c r="B36">
        <v>29</v>
      </c>
      <c r="C36">
        <v>27</v>
      </c>
      <c r="D36">
        <v>13</v>
      </c>
      <c r="E36">
        <v>12</v>
      </c>
      <c r="F36">
        <v>15</v>
      </c>
      <c r="G36">
        <v>11</v>
      </c>
      <c r="H36">
        <v>23</v>
      </c>
      <c r="I36">
        <v>28</v>
      </c>
      <c r="J36">
        <v>30</v>
      </c>
      <c r="K36">
        <v>12</v>
      </c>
      <c r="L36">
        <f>SUM(B36:K36)</f>
        <v>200</v>
      </c>
    </row>
    <row r="37" spans="1:11">
      <c r="A37" t="s">
        <v>134</v>
      </c>
      <c r="B37">
        <f>100/$L36*B36</f>
        <v>14.5</v>
      </c>
      <c r="C37">
        <f t="shared" ref="C37:K37" si="8">100/$L36*C36</f>
        <v>13.5</v>
      </c>
      <c r="D37">
        <f t="shared" si="8"/>
        <v>6.5</v>
      </c>
      <c r="E37">
        <f t="shared" si="8"/>
        <v>6</v>
      </c>
      <c r="F37">
        <f t="shared" si="8"/>
        <v>7.5</v>
      </c>
      <c r="G37">
        <f t="shared" si="8"/>
        <v>5.5</v>
      </c>
      <c r="H37">
        <f t="shared" si="8"/>
        <v>11.5</v>
      </c>
      <c r="I37">
        <f t="shared" si="8"/>
        <v>14</v>
      </c>
      <c r="J37">
        <f t="shared" si="8"/>
        <v>15</v>
      </c>
      <c r="K37">
        <f t="shared" si="8"/>
        <v>6</v>
      </c>
    </row>
    <row r="39" spans="1:12">
      <c r="A39" t="s">
        <v>135</v>
      </c>
      <c r="B39">
        <v>268</v>
      </c>
      <c r="C39">
        <v>281</v>
      </c>
      <c r="D39">
        <v>180</v>
      </c>
      <c r="E39">
        <v>131</v>
      </c>
      <c r="F39">
        <v>164</v>
      </c>
      <c r="G39">
        <v>128</v>
      </c>
      <c r="H39">
        <v>229</v>
      </c>
      <c r="I39">
        <v>254</v>
      </c>
      <c r="J39">
        <v>255</v>
      </c>
      <c r="K39">
        <v>110</v>
      </c>
      <c r="L39">
        <f>SUM(B39:K39)</f>
        <v>2000</v>
      </c>
    </row>
    <row r="40" spans="1:11">
      <c r="A40" t="s">
        <v>134</v>
      </c>
      <c r="B40">
        <f t="shared" ref="B40:K40" si="9">100/$L39*B39</f>
        <v>13.4</v>
      </c>
      <c r="C40">
        <f t="shared" si="9"/>
        <v>14.05</v>
      </c>
      <c r="D40">
        <f t="shared" si="9"/>
        <v>9</v>
      </c>
      <c r="E40">
        <f t="shared" si="9"/>
        <v>6.55</v>
      </c>
      <c r="F40">
        <f t="shared" si="9"/>
        <v>8.2</v>
      </c>
      <c r="G40">
        <f t="shared" si="9"/>
        <v>6.4</v>
      </c>
      <c r="H40">
        <f t="shared" si="9"/>
        <v>11.45</v>
      </c>
      <c r="I40">
        <f t="shared" si="9"/>
        <v>12.7</v>
      </c>
      <c r="J40">
        <f t="shared" si="9"/>
        <v>12.75</v>
      </c>
      <c r="K40">
        <f t="shared" si="9"/>
        <v>5.5</v>
      </c>
    </row>
    <row r="42" spans="1:6">
      <c r="A42" s="9"/>
      <c r="B42" s="9" t="s">
        <v>104</v>
      </c>
      <c r="C42" s="13" t="s">
        <v>99</v>
      </c>
      <c r="D42" s="13"/>
      <c r="E42" s="13" t="s">
        <v>136</v>
      </c>
      <c r="F42" s="13"/>
    </row>
    <row r="43" spans="1:6">
      <c r="A43" s="9"/>
      <c r="B43" s="9"/>
      <c r="C43" s="9" t="s">
        <v>50</v>
      </c>
      <c r="D43" s="9" t="s">
        <v>51</v>
      </c>
      <c r="E43" s="9" t="s">
        <v>50</v>
      </c>
      <c r="F43" s="9" t="s">
        <v>51</v>
      </c>
    </row>
    <row r="44" spans="1:6">
      <c r="A44" s="9" t="s">
        <v>109</v>
      </c>
      <c r="B44" s="14">
        <v>1</v>
      </c>
      <c r="C44" s="15"/>
      <c r="D44" s="16"/>
      <c r="E44" s="17">
        <v>1</v>
      </c>
      <c r="F44" s="16"/>
    </row>
    <row r="45" spans="1:6">
      <c r="A45" s="9" t="s">
        <v>123</v>
      </c>
      <c r="B45" s="14">
        <v>2</v>
      </c>
      <c r="C45" s="15">
        <v>25</v>
      </c>
      <c r="D45" s="16"/>
      <c r="E45" s="17"/>
      <c r="F45" s="16">
        <v>0.5</v>
      </c>
    </row>
    <row r="46" spans="1:6">
      <c r="A46" s="9" t="s">
        <v>121</v>
      </c>
      <c r="B46" s="14">
        <v>3</v>
      </c>
      <c r="C46" s="15"/>
      <c r="D46" s="16"/>
      <c r="E46" s="17">
        <v>1</v>
      </c>
      <c r="F46" s="16"/>
    </row>
    <row r="47" spans="1:6">
      <c r="A47" s="9" t="s">
        <v>115</v>
      </c>
      <c r="B47" s="14">
        <v>4</v>
      </c>
      <c r="C47" s="15">
        <v>10</v>
      </c>
      <c r="D47" s="16"/>
      <c r="E47" s="17"/>
      <c r="F47" s="16">
        <v>0.5</v>
      </c>
    </row>
    <row r="48" spans="1:6">
      <c r="A48" s="9" t="s">
        <v>129</v>
      </c>
      <c r="B48" s="14">
        <v>5</v>
      </c>
      <c r="C48" s="15"/>
      <c r="D48" s="16"/>
      <c r="E48" s="17"/>
      <c r="F48" s="16"/>
    </row>
    <row r="49" spans="1:6">
      <c r="A49" s="9" t="s">
        <v>132</v>
      </c>
      <c r="B49" s="14">
        <v>6</v>
      </c>
      <c r="C49" s="15"/>
      <c r="D49" s="16"/>
      <c r="E49" s="17"/>
      <c r="F49" s="16"/>
    </row>
    <row r="50" spans="1:6">
      <c r="A50" s="9" t="s">
        <v>122</v>
      </c>
      <c r="B50" s="14">
        <v>7</v>
      </c>
      <c r="C50" s="15"/>
      <c r="D50" s="16"/>
      <c r="E50" s="17"/>
      <c r="F50" s="16"/>
    </row>
    <row r="51" spans="1:6">
      <c r="A51" s="9" t="s">
        <v>126</v>
      </c>
      <c r="B51" s="14">
        <v>8</v>
      </c>
      <c r="C51" s="15"/>
      <c r="D51" s="16"/>
      <c r="E51" s="17">
        <v>1.75</v>
      </c>
      <c r="F51" s="16"/>
    </row>
    <row r="52" spans="1:6">
      <c r="A52" s="9" t="s">
        <v>124</v>
      </c>
      <c r="B52" s="14">
        <v>9</v>
      </c>
      <c r="C52" s="15">
        <v>30</v>
      </c>
      <c r="D52" s="16"/>
      <c r="E52" s="17"/>
      <c r="F52" s="16"/>
    </row>
    <row r="53" spans="1:6">
      <c r="A53" s="9" t="s">
        <v>127</v>
      </c>
      <c r="B53" s="14">
        <v>9</v>
      </c>
      <c r="C53" s="15"/>
      <c r="D53" s="16">
        <v>0</v>
      </c>
      <c r="E53" s="17"/>
      <c r="F53" s="16"/>
    </row>
    <row r="54" spans="1:6">
      <c r="A54" s="9" t="s">
        <v>130</v>
      </c>
      <c r="B54" s="14">
        <v>10</v>
      </c>
      <c r="C54" s="15">
        <v>0</v>
      </c>
      <c r="D54" s="16">
        <v>30</v>
      </c>
      <c r="E54" s="17"/>
      <c r="F54" s="16"/>
    </row>
  </sheetData>
  <sortState ref="A42:C52">
    <sortCondition ref="B42:B52"/>
  </sortState>
  <mergeCells count="7">
    <mergeCell ref="D1:F1"/>
    <mergeCell ref="G1:I1"/>
    <mergeCell ref="J1:L1"/>
    <mergeCell ref="M1:O1"/>
    <mergeCell ref="P1:S1"/>
    <mergeCell ref="C42:D42"/>
    <mergeCell ref="E42:F4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workbookViewId="0">
      <selection activeCell="K26" sqref="K26"/>
    </sheetView>
  </sheetViews>
  <sheetFormatPr defaultColWidth="9.14285714285714" defaultRowHeight="15"/>
  <sheetData>
    <row r="1" spans="1:12">
      <c r="A1" t="str">
        <f>Weather!A3</f>
        <v>Drizzle</v>
      </c>
      <c r="B1">
        <f>Weather!D3</f>
        <v>-2</v>
      </c>
      <c r="C1">
        <f>Weather!E3</f>
        <v>0</v>
      </c>
      <c r="D1">
        <f>Weather!G3</f>
        <v>80</v>
      </c>
      <c r="E1">
        <f>Weather!H3</f>
        <v>100</v>
      </c>
      <c r="F1">
        <f>Weather!J3</f>
        <v>1</v>
      </c>
      <c r="G1">
        <f>Weather!K3</f>
        <v>1.2</v>
      </c>
      <c r="H1">
        <f>Weather!M3</f>
        <v>2</v>
      </c>
      <c r="I1">
        <f>Weather!N3</f>
        <v>6</v>
      </c>
      <c r="J1">
        <f>Weather!P3</f>
        <v>0</v>
      </c>
      <c r="K1">
        <f>Weather!Q3</f>
        <v>0</v>
      </c>
      <c r="L1">
        <f>Weather!R3</f>
        <v>0</v>
      </c>
    </row>
    <row r="2" spans="1:12">
      <c r="A2" t="str">
        <f>Weather!A4</f>
        <v>Rain</v>
      </c>
      <c r="B2">
        <f>Weather!D4</f>
        <v>-3</v>
      </c>
      <c r="C2">
        <f>Weather!E4</f>
        <v>0</v>
      </c>
      <c r="D2">
        <f>Weather!G4</f>
        <v>70</v>
      </c>
      <c r="E2">
        <f>Weather!H4</f>
        <v>90</v>
      </c>
      <c r="F2">
        <f>Weather!J4</f>
        <v>1.2</v>
      </c>
      <c r="G2">
        <f>Weather!K4</f>
        <v>1.5</v>
      </c>
      <c r="H2">
        <f>Weather!M4</f>
        <v>2</v>
      </c>
      <c r="I2">
        <f>Weather!N4</f>
        <v>6</v>
      </c>
      <c r="J2">
        <f>Weather!P4</f>
        <v>0</v>
      </c>
      <c r="K2">
        <f>Weather!Q4</f>
        <v>0</v>
      </c>
      <c r="L2">
        <f>Weather!R4</f>
        <v>0</v>
      </c>
    </row>
    <row r="3" spans="1:12">
      <c r="A3" t="str">
        <f>Weather!A5</f>
        <v>Downpour</v>
      </c>
      <c r="B3">
        <f>Weather!D5</f>
        <v>-4</v>
      </c>
      <c r="C3">
        <f>Weather!E5</f>
        <v>0</v>
      </c>
      <c r="D3">
        <f>Weather!G5</f>
        <v>60</v>
      </c>
      <c r="E3">
        <f>Weather!H5</f>
        <v>80</v>
      </c>
      <c r="F3">
        <f>Weather!J5</f>
        <v>1.5</v>
      </c>
      <c r="G3">
        <f>Weather!K5</f>
        <v>2</v>
      </c>
      <c r="H3">
        <f>Weather!M5</f>
        <v>2</v>
      </c>
      <c r="I3">
        <f>Weather!N5</f>
        <v>6</v>
      </c>
      <c r="J3">
        <f>Weather!P5</f>
        <v>0</v>
      </c>
      <c r="K3">
        <f>Weather!Q5</f>
        <v>0</v>
      </c>
      <c r="L3">
        <f>Weather!R5</f>
        <v>0</v>
      </c>
    </row>
    <row r="4" spans="1:12">
      <c r="A4" t="str">
        <f>Weather!A6</f>
        <v>Acid Rain</v>
      </c>
      <c r="B4">
        <f>Weather!D6</f>
        <v>-2</v>
      </c>
      <c r="C4">
        <f>Weather!E6</f>
        <v>0</v>
      </c>
      <c r="D4">
        <f>Weather!G6</f>
        <v>80</v>
      </c>
      <c r="E4">
        <f>Weather!H6</f>
        <v>100</v>
      </c>
      <c r="F4">
        <f>Weather!J6</f>
        <v>2.5</v>
      </c>
      <c r="G4">
        <f>Weather!K6</f>
        <v>3</v>
      </c>
      <c r="H4">
        <f>Weather!M6</f>
        <v>2</v>
      </c>
      <c r="I4">
        <f>Weather!N6</f>
        <v>4</v>
      </c>
      <c r="J4" t="str">
        <f>Weather!P6</f>
        <v>Acid</v>
      </c>
      <c r="K4">
        <f>Weather!Q6</f>
        <v>1</v>
      </c>
      <c r="L4">
        <f>Weather!R6</f>
        <v>0</v>
      </c>
    </row>
    <row r="5" spans="1:12">
      <c r="A5" t="str">
        <f>Weather!A7</f>
        <v>Haze</v>
      </c>
      <c r="B5">
        <f>Weather!D7</f>
        <v>-1</v>
      </c>
      <c r="C5">
        <f>Weather!E7</f>
        <v>1</v>
      </c>
      <c r="D5">
        <f>Weather!G7</f>
        <v>40</v>
      </c>
      <c r="E5">
        <f>Weather!H7</f>
        <v>60</v>
      </c>
      <c r="F5">
        <f>Weather!J7</f>
        <v>0.9</v>
      </c>
      <c r="G5">
        <f>Weather!K7</f>
        <v>1.1</v>
      </c>
      <c r="H5">
        <f>Weather!M7</f>
        <v>2</v>
      </c>
      <c r="I5">
        <f>Weather!N7</f>
        <v>4</v>
      </c>
      <c r="J5">
        <f>Weather!P7</f>
        <v>0</v>
      </c>
      <c r="K5">
        <f>Weather!Q7</f>
        <v>0</v>
      </c>
      <c r="L5">
        <f>Weather!R7</f>
        <v>0</v>
      </c>
    </row>
    <row r="6" spans="1:12">
      <c r="A6" t="str">
        <f>Weather!A8</f>
        <v>Mist</v>
      </c>
      <c r="B6">
        <f>Weather!D8</f>
        <v>-2</v>
      </c>
      <c r="C6">
        <f>Weather!E8</f>
        <v>-4</v>
      </c>
      <c r="D6">
        <f>Weather!G8</f>
        <v>20</v>
      </c>
      <c r="E6">
        <f>Weather!H8</f>
        <v>40</v>
      </c>
      <c r="F6">
        <f>Weather!J8</f>
        <v>1</v>
      </c>
      <c r="G6">
        <f>Weather!K8</f>
        <v>1.1</v>
      </c>
      <c r="H6">
        <f>Weather!M8</f>
        <v>2</v>
      </c>
      <c r="I6">
        <f>Weather!N8</f>
        <v>4</v>
      </c>
      <c r="J6">
        <f>Weather!P8</f>
        <v>0</v>
      </c>
      <c r="K6">
        <f>Weather!Q8</f>
        <v>0</v>
      </c>
      <c r="L6">
        <f>Weather!R8</f>
        <v>0</v>
      </c>
    </row>
    <row r="7" spans="1:12">
      <c r="A7" t="str">
        <f>Weather!A9</f>
        <v>Fog</v>
      </c>
      <c r="B7">
        <f>Weather!D9</f>
        <v>-4</v>
      </c>
      <c r="C7">
        <f>Weather!E9</f>
        <v>-8</v>
      </c>
      <c r="D7">
        <f>Weather!G9</f>
        <v>0</v>
      </c>
      <c r="E7">
        <f>Weather!H9</f>
        <v>20</v>
      </c>
      <c r="F7">
        <f>Weather!J9</f>
        <v>1</v>
      </c>
      <c r="G7">
        <f>Weather!K9</f>
        <v>1.2</v>
      </c>
      <c r="H7">
        <f>Weather!M9</f>
        <v>2</v>
      </c>
      <c r="I7">
        <f>Weather!N9</f>
        <v>4</v>
      </c>
      <c r="J7">
        <f>Weather!P9</f>
        <v>0</v>
      </c>
      <c r="K7">
        <f>Weather!Q9</f>
        <v>0</v>
      </c>
      <c r="L7">
        <f>Weather!R9</f>
        <v>0</v>
      </c>
    </row>
    <row r="8" spans="1:12">
      <c r="A8" t="str">
        <f>Weather!A10</f>
        <v>Dust Storm</v>
      </c>
      <c r="B8">
        <f>Weather!D10</f>
        <v>0</v>
      </c>
      <c r="C8">
        <f>Weather!E10</f>
        <v>2</v>
      </c>
      <c r="D8">
        <f>Weather!G10</f>
        <v>0</v>
      </c>
      <c r="E8">
        <f>Weather!H10</f>
        <v>0</v>
      </c>
      <c r="F8">
        <f>Weather!J10</f>
        <v>2</v>
      </c>
      <c r="G8">
        <f>Weather!K10</f>
        <v>2.2</v>
      </c>
      <c r="H8">
        <f>Weather!M10</f>
        <v>6</v>
      </c>
      <c r="I8">
        <f>Weather!N10</f>
        <v>12</v>
      </c>
      <c r="J8" t="str">
        <f>Weather!P10</f>
        <v>Physical</v>
      </c>
      <c r="K8">
        <f>Weather!Q10</f>
        <v>1</v>
      </c>
      <c r="L8">
        <f>Weather!R10</f>
        <v>0</v>
      </c>
    </row>
    <row r="9" spans="1:12">
      <c r="A9" t="str">
        <f>Weather!A11</f>
        <v>Clear</v>
      </c>
      <c r="B9">
        <f>Weather!D11</f>
        <v>0</v>
      </c>
      <c r="C9">
        <f>Weather!E11</f>
        <v>4</v>
      </c>
      <c r="D9">
        <f>Weather!G11</f>
        <v>100</v>
      </c>
      <c r="E9">
        <f>Weather!H11</f>
        <v>100</v>
      </c>
      <c r="F9">
        <f>Weather!J11</f>
        <v>0.7</v>
      </c>
      <c r="G9">
        <f>Weather!K11</f>
        <v>0.9</v>
      </c>
      <c r="H9">
        <f>Weather!M11</f>
        <v>2</v>
      </c>
      <c r="I9">
        <f>Weather!N11</f>
        <v>8</v>
      </c>
      <c r="J9">
        <f>Weather!P11</f>
        <v>0</v>
      </c>
      <c r="K9">
        <f>Weather!Q11</f>
        <v>0</v>
      </c>
      <c r="L9">
        <f>Weather!R11</f>
        <v>0</v>
      </c>
    </row>
    <row r="10" spans="1:12">
      <c r="A10" t="str">
        <f>Weather!A12</f>
        <v>Cloudy</v>
      </c>
      <c r="B10">
        <f>Weather!D12</f>
        <v>0</v>
      </c>
      <c r="C10">
        <f>Weather!E12</f>
        <v>2</v>
      </c>
      <c r="D10">
        <f>Weather!G12</f>
        <v>100</v>
      </c>
      <c r="E10">
        <f>Weather!H12</f>
        <v>100</v>
      </c>
      <c r="F10">
        <f>Weather!J12</f>
        <v>0.8</v>
      </c>
      <c r="G10">
        <f>Weather!K12</f>
        <v>1</v>
      </c>
      <c r="H10">
        <f>Weather!M12</f>
        <v>2</v>
      </c>
      <c r="I10">
        <f>Weather!N12</f>
        <v>8</v>
      </c>
      <c r="J10">
        <f>Weather!P12</f>
        <v>0</v>
      </c>
      <c r="K10">
        <f>Weather!Q12</f>
        <v>0</v>
      </c>
      <c r="L10">
        <f>Weather!R12</f>
        <v>0</v>
      </c>
    </row>
    <row r="11" spans="1:12">
      <c r="A11" t="str">
        <f>Weather!A13</f>
        <v>Overcast</v>
      </c>
      <c r="B11">
        <f>Weather!D13</f>
        <v>0</v>
      </c>
      <c r="C11">
        <f>Weather!E13</f>
        <v>0</v>
      </c>
      <c r="D11">
        <f>Weather!G13</f>
        <v>100</v>
      </c>
      <c r="E11">
        <f>Weather!H13</f>
        <v>100</v>
      </c>
      <c r="F11">
        <f>Weather!J13</f>
        <v>0.9</v>
      </c>
      <c r="G11">
        <f>Weather!K13</f>
        <v>1</v>
      </c>
      <c r="H11">
        <f>Weather!M13</f>
        <v>2</v>
      </c>
      <c r="I11">
        <f>Weather!N13</f>
        <v>8</v>
      </c>
      <c r="J11">
        <f>Weather!P13</f>
        <v>0</v>
      </c>
      <c r="K11">
        <f>Weather!Q13</f>
        <v>0</v>
      </c>
      <c r="L11">
        <f>Weather!R13</f>
        <v>0</v>
      </c>
    </row>
    <row r="12" spans="1:12">
      <c r="A12" t="str">
        <f>Weather!A14</f>
        <v>Hail</v>
      </c>
      <c r="B12">
        <f>Weather!D14</f>
        <v>-5</v>
      </c>
      <c r="C12">
        <f>Weather!E14</f>
        <v>0</v>
      </c>
      <c r="D12">
        <f>Weather!G14</f>
        <v>90</v>
      </c>
      <c r="E12">
        <f>Weather!H14</f>
        <v>100</v>
      </c>
      <c r="F12">
        <f>Weather!J14</f>
        <v>1</v>
      </c>
      <c r="G12">
        <f>Weather!K14</f>
        <v>1.5</v>
      </c>
      <c r="H12">
        <f>Weather!M14</f>
        <v>0.5</v>
      </c>
      <c r="I12">
        <f>Weather!N14</f>
        <v>2</v>
      </c>
      <c r="J12" t="str">
        <f>Weather!P14</f>
        <v>Physical</v>
      </c>
      <c r="K12">
        <f>Weather!Q14</f>
        <v>1</v>
      </c>
      <c r="L12">
        <f>Weather!R14</f>
        <v>0</v>
      </c>
    </row>
    <row r="13" spans="1:12">
      <c r="A13" t="str">
        <f>Weather!A15</f>
        <v>Lightning</v>
      </c>
      <c r="B13">
        <f>Weather!D15</f>
        <v>0</v>
      </c>
      <c r="C13">
        <f>Weather!E15</f>
        <v>0</v>
      </c>
      <c r="D13">
        <f>Weather!G15</f>
        <v>100</v>
      </c>
      <c r="E13">
        <f>Weather!H15</f>
        <v>100</v>
      </c>
      <c r="F13">
        <f>Weather!J15</f>
        <v>1</v>
      </c>
      <c r="G13">
        <f>Weather!K15</f>
        <v>1.5</v>
      </c>
      <c r="H13">
        <f>Weather!M15</f>
        <v>1</v>
      </c>
      <c r="I13">
        <f>Weather!N15</f>
        <v>6</v>
      </c>
      <c r="J13" t="str">
        <f>Weather!P15</f>
        <v>Lightning</v>
      </c>
      <c r="K13">
        <f>Weather!Q15</f>
        <v>3</v>
      </c>
      <c r="L13">
        <f>Weather!R15</f>
        <v>0</v>
      </c>
    </row>
    <row r="14" spans="1:12">
      <c r="A14" t="str">
        <f>Weather!A16</f>
        <v>Shock storm</v>
      </c>
      <c r="B14">
        <f>Weather!D16</f>
        <v>0</v>
      </c>
      <c r="C14">
        <f>Weather!E16</f>
        <v>0</v>
      </c>
      <c r="D14">
        <f>Weather!G16</f>
        <v>90</v>
      </c>
      <c r="E14">
        <f>Weather!H16</f>
        <v>100</v>
      </c>
      <c r="F14">
        <f>Weather!J16</f>
        <v>2</v>
      </c>
      <c r="G14">
        <f>Weather!K16</f>
        <v>2.5</v>
      </c>
      <c r="H14">
        <f>Weather!M16</f>
        <v>0.5</v>
      </c>
      <c r="I14">
        <f>Weather!N16</f>
        <v>1</v>
      </c>
      <c r="J14">
        <f>Weather!P16</f>
        <v>0</v>
      </c>
      <c r="K14">
        <f>Weather!Q16</f>
        <v>0</v>
      </c>
      <c r="L14">
        <f>Weather!R16</f>
        <v>0</v>
      </c>
    </row>
    <row r="15" spans="1:12">
      <c r="A15" t="str">
        <f>Weather!A17</f>
        <v>Heat Wave</v>
      </c>
      <c r="B15">
        <f>Weather!D17</f>
        <v>4</v>
      </c>
      <c r="C15">
        <f>Weather!E17</f>
        <v>8</v>
      </c>
      <c r="D15">
        <f>Weather!G17</f>
        <v>100</v>
      </c>
      <c r="E15">
        <f>Weather!H17</f>
        <v>100</v>
      </c>
      <c r="F15">
        <f>Weather!J17</f>
        <v>0.2</v>
      </c>
      <c r="G15">
        <f>Weather!K17</f>
        <v>0.5</v>
      </c>
      <c r="H15">
        <f>Weather!M17</f>
        <v>3</v>
      </c>
      <c r="I15">
        <f>Weather!N17</f>
        <v>6</v>
      </c>
      <c r="J15">
        <f>Weather!P17</f>
        <v>0</v>
      </c>
      <c r="K15">
        <f>Weather!Q17</f>
        <v>0</v>
      </c>
      <c r="L15">
        <f>Weather!R17</f>
        <v>0</v>
      </c>
    </row>
    <row r="16" spans="1:12">
      <c r="A16" t="str">
        <f>Weather!A18</f>
        <v>Fire storm</v>
      </c>
      <c r="B16">
        <f>Weather!D18</f>
        <v>8</v>
      </c>
      <c r="C16">
        <f>Weather!E18</f>
        <v>12</v>
      </c>
      <c r="D16">
        <f>Weather!G18</f>
        <v>100</v>
      </c>
      <c r="E16">
        <f>Weather!H18</f>
        <v>100</v>
      </c>
      <c r="F16">
        <f>Weather!J18</f>
        <v>0.2</v>
      </c>
      <c r="G16">
        <f>Weather!K18</f>
        <v>0.25</v>
      </c>
      <c r="H16">
        <f>Weather!M18</f>
        <v>3</v>
      </c>
      <c r="I16">
        <f>Weather!N18</f>
        <v>6</v>
      </c>
      <c r="J16" t="str">
        <f>Weather!P18</f>
        <v>Fire</v>
      </c>
      <c r="K16">
        <f>Weather!Q18</f>
        <v>3</v>
      </c>
      <c r="L16">
        <f>Weather!R18</f>
        <v>0</v>
      </c>
    </row>
    <row r="17" spans="1:12">
      <c r="A17" t="str">
        <f>Weather!A19</f>
        <v>Flood</v>
      </c>
      <c r="B17">
        <f>Weather!D19</f>
        <v>0</v>
      </c>
      <c r="C17">
        <f>Weather!E19</f>
        <v>0</v>
      </c>
      <c r="D17">
        <f>Weather!G19</f>
        <v>100</v>
      </c>
      <c r="E17">
        <f>Weather!H19</f>
        <v>100</v>
      </c>
      <c r="F17">
        <f>Weather!J19</f>
        <v>2</v>
      </c>
      <c r="G17">
        <f>Weather!K19</f>
        <v>2.5</v>
      </c>
      <c r="H17">
        <f>Weather!M19</f>
        <v>1</v>
      </c>
      <c r="I17">
        <f>Weather!N19</f>
        <v>2</v>
      </c>
      <c r="J17" t="str">
        <f>Weather!P19</f>
        <v>Physical</v>
      </c>
      <c r="K17">
        <f>Weather!Q19</f>
        <v>3</v>
      </c>
      <c r="L17">
        <f>Weather!R19</f>
        <v>0</v>
      </c>
    </row>
    <row r="18" spans="1:12">
      <c r="A18" t="str">
        <f>Weather!A20</f>
        <v>Ice storm</v>
      </c>
      <c r="B18">
        <f>Weather!D20</f>
        <v>-10</v>
      </c>
      <c r="C18">
        <f>Weather!E20</f>
        <v>-15</v>
      </c>
      <c r="D18">
        <f>Weather!G20</f>
        <v>40</v>
      </c>
      <c r="E18">
        <f>Weather!H20</f>
        <v>60</v>
      </c>
      <c r="F18">
        <f>Weather!J20</f>
        <v>0.5</v>
      </c>
      <c r="G18">
        <f>Weather!K20</f>
        <v>1</v>
      </c>
      <c r="H18">
        <f>Weather!M20</f>
        <v>3</v>
      </c>
      <c r="I18">
        <f>Weather!N20</f>
        <v>6</v>
      </c>
      <c r="J18" t="str">
        <f>Weather!P20</f>
        <v>Cold</v>
      </c>
      <c r="K18">
        <f>Weather!Q20</f>
        <v>2</v>
      </c>
      <c r="L18" t="str">
        <f>Weather!R20</f>
        <v>Physical</v>
      </c>
    </row>
    <row r="19" spans="1:12">
      <c r="A19" t="str">
        <f>Weather!A21</f>
        <v>Hurricane</v>
      </c>
      <c r="B19">
        <f>Weather!D21</f>
        <v>-5</v>
      </c>
      <c r="C19">
        <f>Weather!E21</f>
        <v>-10</v>
      </c>
      <c r="D19">
        <f>Weather!G21</f>
        <v>40</v>
      </c>
      <c r="E19">
        <f>Weather!H21</f>
        <v>60</v>
      </c>
      <c r="F19">
        <f>Weather!J21</f>
        <v>1</v>
      </c>
      <c r="G19">
        <f>Weather!K21</f>
        <v>2</v>
      </c>
      <c r="H19">
        <f>Weather!M21</f>
        <v>2</v>
      </c>
      <c r="I19">
        <f>Weather!N21</f>
        <v>3</v>
      </c>
      <c r="J19" t="str">
        <f>Weather!P21</f>
        <v>Physical</v>
      </c>
      <c r="K19">
        <f>Weather!Q21</f>
        <v>2</v>
      </c>
      <c r="L19">
        <f>Weather!R21</f>
        <v>0</v>
      </c>
    </row>
    <row r="20" spans="1:12">
      <c r="A20" t="str">
        <f>Weather!A22</f>
        <v>Ether Storm</v>
      </c>
      <c r="B20">
        <f>Weather!D22</f>
        <v>-10</v>
      </c>
      <c r="C20">
        <f>Weather!E22</f>
        <v>10</v>
      </c>
      <c r="D20">
        <f>Weather!G22</f>
        <v>0</v>
      </c>
      <c r="E20">
        <f>Weather!H22</f>
        <v>100</v>
      </c>
      <c r="F20">
        <f>Weather!J22</f>
        <v>0.5</v>
      </c>
      <c r="G20">
        <f>Weather!K22</f>
        <v>1.5</v>
      </c>
      <c r="H20">
        <f>Weather!M22</f>
        <v>1</v>
      </c>
      <c r="I20">
        <f>Weather!N22</f>
        <v>5</v>
      </c>
      <c r="J20" t="str">
        <f>Weather!P22</f>
        <v>Mental</v>
      </c>
      <c r="K20">
        <f>Weather!Q22</f>
        <v>3</v>
      </c>
      <c r="L20" t="str">
        <f>Weather!R22</f>
        <v>Physical</v>
      </c>
    </row>
    <row r="21" spans="1:12">
      <c r="A21" t="str">
        <f>Weather!A23</f>
        <v>Miasma</v>
      </c>
      <c r="B21">
        <f>Weather!D23</f>
        <v>-5</v>
      </c>
      <c r="C21">
        <f>Weather!E23</f>
        <v>5</v>
      </c>
      <c r="D21">
        <f>Weather!G23</f>
        <v>25</v>
      </c>
      <c r="E21">
        <f>Weather!H23</f>
        <v>75</v>
      </c>
      <c r="F21">
        <f>Weather!J23</f>
        <v>0.5</v>
      </c>
      <c r="G21">
        <f>Weather!K23</f>
        <v>1.5</v>
      </c>
      <c r="H21">
        <f>Weather!M23</f>
        <v>1</v>
      </c>
      <c r="I21">
        <f>Weather!N23</f>
        <v>9</v>
      </c>
      <c r="J21" t="str">
        <f>Weather!P23</f>
        <v>Mental</v>
      </c>
      <c r="K21">
        <f>Weather!Q23</f>
        <v>2</v>
      </c>
      <c r="L21" t="str">
        <f>Weather!R23</f>
        <v>Physical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2"/>
  <sheetViews>
    <sheetView workbookViewId="0">
      <selection activeCell="C11" sqref="C11"/>
    </sheetView>
  </sheetViews>
  <sheetFormatPr defaultColWidth="9.14285714285714" defaultRowHeight="15"/>
  <cols>
    <col min="1" max="1" width="11.1428571428571" customWidth="1"/>
    <col min="3" max="3" width="10.1428571428571" customWidth="1"/>
    <col min="4" max="4" width="12.4285714285714" customWidth="1"/>
    <col min="5" max="5" width="8.85714285714286" customWidth="1"/>
    <col min="6" max="6" width="11" customWidth="1"/>
    <col min="7" max="7" width="8" customWidth="1"/>
    <col min="8" max="8" width="23.1428571428571" customWidth="1"/>
    <col min="9" max="9" width="20.8571428571429" customWidth="1"/>
    <col min="10" max="10" width="6" customWidth="1"/>
    <col min="12" max="12" width="11.2857142857143" customWidth="1"/>
    <col min="13" max="13" width="14.1428571428571" customWidth="1"/>
  </cols>
  <sheetData>
    <row r="1" spans="1:3">
      <c r="A1" t="s">
        <v>97</v>
      </c>
      <c r="B1" t="s">
        <v>32</v>
      </c>
      <c r="C1" t="s">
        <v>137</v>
      </c>
    </row>
    <row r="2" spans="3:13">
      <c r="C2" t="s">
        <v>3</v>
      </c>
      <c r="D2" t="s">
        <v>138</v>
      </c>
      <c r="E2" t="s">
        <v>139</v>
      </c>
      <c r="F2" t="s">
        <v>4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  <c r="L2" t="s">
        <v>145</v>
      </c>
      <c r="M2" t="s">
        <v>39</v>
      </c>
    </row>
    <row r="3" spans="1:6">
      <c r="A3" t="s">
        <v>146</v>
      </c>
      <c r="B3" t="s">
        <v>147</v>
      </c>
      <c r="C3">
        <v>-10</v>
      </c>
      <c r="D3">
        <v>10</v>
      </c>
      <c r="E3"/>
      <c r="F3">
        <v>5</v>
      </c>
    </row>
    <row r="4" spans="1:7">
      <c r="A4" t="s">
        <v>148</v>
      </c>
      <c r="B4" t="s">
        <v>147</v>
      </c>
      <c r="C4">
        <v>-5</v>
      </c>
      <c r="D4">
        <v>5</v>
      </c>
      <c r="E4"/>
      <c r="F4">
        <v>10</v>
      </c>
      <c r="G4">
        <v>-1</v>
      </c>
    </row>
    <row r="5" spans="1:6">
      <c r="A5" t="s">
        <v>149</v>
      </c>
      <c r="B5" t="s">
        <v>147</v>
      </c>
      <c r="C5">
        <v>5</v>
      </c>
      <c r="D5">
        <v>5</v>
      </c>
      <c r="E5">
        <v>10</v>
      </c>
      <c r="F5">
        <v>10</v>
      </c>
    </row>
    <row r="6" spans="1:6">
      <c r="A6" t="s">
        <v>150</v>
      </c>
      <c r="B6" t="s">
        <v>147</v>
      </c>
      <c r="C6">
        <v>5</v>
      </c>
      <c r="D6">
        <v>-5</v>
      </c>
      <c r="E6">
        <v>-5</v>
      </c>
      <c r="F6">
        <v>5</v>
      </c>
    </row>
    <row r="7" spans="1:7">
      <c r="A7" t="s">
        <v>151</v>
      </c>
      <c r="B7" t="s">
        <v>147</v>
      </c>
      <c r="C7">
        <v>10</v>
      </c>
      <c r="D7">
        <v>-10</v>
      </c>
      <c r="E7">
        <v>-10</v>
      </c>
      <c r="F7">
        <v>10</v>
      </c>
      <c r="G7">
        <v>1</v>
      </c>
    </row>
    <row r="8" spans="1:6">
      <c r="A8" t="s">
        <v>152</v>
      </c>
      <c r="B8" t="s">
        <v>147</v>
      </c>
      <c r="C8"/>
      <c r="D8">
        <v>5</v>
      </c>
      <c r="E8">
        <v>5</v>
      </c>
      <c r="F8">
        <v>5</v>
      </c>
    </row>
    <row r="9" spans="1:2">
      <c r="A9" t="s">
        <v>153</v>
      </c>
      <c r="B9" t="s">
        <v>154</v>
      </c>
    </row>
    <row r="10" spans="1:13">
      <c r="A10" t="s">
        <v>155</v>
      </c>
      <c r="B10" t="s">
        <v>154</v>
      </c>
      <c r="C10">
        <v>15</v>
      </c>
      <c r="D10">
        <v>-10</v>
      </c>
      <c r="E10">
        <v>-10</v>
      </c>
      <c r="F10">
        <v>5</v>
      </c>
      <c r="G10">
        <v>1</v>
      </c>
      <c r="H10"/>
      <c r="I10"/>
      <c r="J10">
        <v>-20</v>
      </c>
      <c r="L10">
        <v>-20</v>
      </c>
      <c r="M10">
        <v>-20</v>
      </c>
    </row>
    <row r="11" spans="1:12">
      <c r="A11" t="s">
        <v>156</v>
      </c>
      <c r="B11" t="s">
        <v>154</v>
      </c>
      <c r="L11">
        <v>50</v>
      </c>
    </row>
    <row r="12" spans="1:13">
      <c r="A12" t="s">
        <v>157</v>
      </c>
      <c r="B12" t="s">
        <v>154</v>
      </c>
      <c r="D12">
        <v>5</v>
      </c>
      <c r="M12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WeightData</vt:lpstr>
      <vt:lpstr>WeaponData</vt:lpstr>
      <vt:lpstr>WeaponDataForExport</vt:lpstr>
      <vt:lpstr>Weather</vt:lpstr>
      <vt:lpstr>WeatherDataForExport</vt:lpstr>
      <vt:lpstr>Traits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dcterms:created xsi:type="dcterms:W3CDTF">2017-08-07T12:34:00Z</dcterms:created>
  <dcterms:modified xsi:type="dcterms:W3CDTF">2017-08-23T10:17:23Z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2057-10.2.0.5908</vt:lpwstr>
  </property>
</Properties>
</file>