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<sst xmlns="http://schemas.openxmlformats.org/spreadsheetml/2006/main" count="924">
  <si>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</si>
  <si>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</si>
  <si>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</si>
  <si>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</si>
  <si>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</si>
  <si>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</si>
  <si>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</si>
  <si>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</si>
  <si>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</si>
  <si>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</si>
  <si>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</si>
  <si>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</si>
  <si>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</si>
  <si>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</si>
  <si>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</si>
  <si>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</si>
  <si>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</si>
  <si>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</si>
  <si>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</si>
  <si>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</si>
  <si>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</si>
  <si>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</si>
  <si>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</si>
  <si>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</si>
  <si>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</si>
  <si>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</si>
  <si>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</si>
  <si>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</si>
  <si>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</si>
  <si>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</si>
  <si>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</si>
  <si>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</si>
  <si>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</si>
  <si>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</si>
  <si>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</si>
  <si>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</si>
  <si>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</si>
  <si>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</si>
  <si>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</si>
  <si>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</si>
  <si>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</si>
  <si>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</si>
  <si>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</si>
  <si>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</si>
  <si>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</si>
  <si>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</si>
  <si>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</si>
  <si>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</si>
  <si>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</si>
  <si>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</si>
  <si>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</si>
  <si>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</si>
  <si>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</si>
  <si>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</si>
  <si>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</si>
  <si>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</si>
  <si>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</si>
  <si>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</si>
  <si>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</si>
  <si>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</si>
  <si>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</si>
  <si>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</si>
  <si>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</si>
  <si>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</si>
  <si>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</si>
  <si>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</si>
  <si>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</si>
  <si>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</si>
  <si>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</si>
  <si>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</si>
  <si>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</si>
  <si>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</si>
  <si>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</si>
  <si>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</si>
  <si>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</si>
  <si>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</si>
  <si>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</si>
  <si>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</si>
  <si>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</si>
  <si>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</si>
  <si>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</si>
  <si>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</si>
  <si>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</si>
  <si>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</si>
  <si>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</si>
  <si>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</si>
  <si>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</si>
  <si>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</si>
  <si>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</si>
  <si>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</si>
  <si>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</si>
  <si>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</si>
  <si>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</si>
  <si>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</si>
  <si>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</si>
  <si>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</si>
  <si>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</si>
  <si>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</si>
  <si>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</si>
  <si>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</si>
  <si>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</si>
  <si>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</si>
  <si>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</si>
  <si>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</si>
  <si>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</si>
  <si>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</si>
  <si>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</si>
  <si>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</si>
  <si>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</si>
  <si>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</si>
  <si>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</si>
  <si>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</si>
  <si>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</si>
  <si>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</si>
  <si>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</si>
  <si>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</si>
  <si>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</si>
  <si>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</si>
  <si>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</si>
  <si>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</si>
  <si>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</si>
  <si>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</si>
  <si>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</si>
  <si>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</si>
  <si>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</si>
  <si>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</si>
  <si>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</si>
  <si>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</si>
  <si>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</si>
  <si>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</si>
  <si>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</si>
  <si>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</si>
  <si>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</si>
  <si>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</si>
  <si>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</si>
  <si>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</si>
  <si>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</si>
  <si>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</si>
  <si>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</si>
  <si>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</si>
  <si>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</si>
  <si>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</si>
  <si>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</si>
  <si>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</si>
  <si>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</si>
  <si>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</si>
  <si>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</si>
  <si>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</si>
  <si>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</si>
  <si>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</si>
  <si>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</si>
  <si>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</si>
  <si>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</si>
  <si>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</si>
  <si>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</si>
  <si>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</si>
  <si>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</si>
  <si>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</si>
  <si>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</si>
  <si>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</si>
  <si>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</si>
  <si>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</si>
  <si>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</si>
  <si>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</si>
  <si>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</si>
  <si>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</si>
  <si>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</si>
  <si>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</si>
  <si>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</si>
  <si>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</si>
  <si>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</si>
  <si>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</si>
  <si>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</si>
  <si>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</si>
  <si>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</si>
  <si>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</si>
  <si>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</si>
  <si>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</si>
  <si>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</si>
  <si>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</si>
  <si>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</si>
  <si>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</si>
  <si>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</si>
  <si>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</si>
  <si>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</si>
  <si>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</si>
  <si>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</si>
  <si>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</si>
  <si>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</si>
  <si>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</si>
  <si>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</si>
  <si>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</si>
  <si>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</si>
  <si>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</si>
  <si>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</si>
  <si>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</si>
  <si>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</si>
  <si>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</si>
  <si>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</si>
  <si>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</si>
  <si>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</si>
  <si>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</si>
  <si>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</si>
  <si>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</si>
  <si>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</si>
  <si>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</si>
  <si>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</si>
  <si>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</si>
  <si>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</si>
  <si>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</si>
  <si>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</si>
  <si>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</si>
  <si>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</si>
  <si>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</si>
  <si>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</si>
  <si>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</si>
  <si>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</si>
  <si>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</si>
  <si>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</si>
  <si>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</si>
  <si>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</si>
  <si>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</si>
  <si>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</si>
  <si>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</si>
  <si>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</si>
  <si>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</si>
  <si>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</si>
  <si>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</si>
  <si>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</si>
  <si>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</si>
  <si>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</si>
  <si>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</si>
  <si>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</si>
  <si>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</si>
  <si>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</si>
  <si>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</si>
  <si>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</si>
  <si>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</si>
  <si>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</si>
  <si>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</si>
  <si>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</si>
  <si>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</si>
  <si>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</si>
  <si>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</si>
  <si>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</si>
  <si>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</si>
  <si>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</si>
  <si>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</si>
  <si>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</si>
  <si>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</si>
  <si>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</si>
  <si>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</si>
  <si>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</si>
  <si>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</si>
  <si>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</si>
  <si>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</si>
  <si>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</si>
  <si>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</si>
  <si>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</si>
  <si>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</si>
  <si>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</si>
  <si>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</si>
  <si>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</si>
  <si>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</si>
  <si>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</si>
  <si>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</si>
  <si>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</si>
  <si>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</si>
  <si>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</si>
  <si>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</si>
  <si>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</si>
  <si>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</si>
  <si>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</si>
  <si>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</si>
  <si>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</si>
  <si>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</si>
  <si>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</si>
  <si>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</si>
  <si>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</si>
  <si>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</si>
  <si>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</si>
  <si>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</si>
  <si>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</si>
  <si>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</si>
  <si>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</si>
  <si>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</si>
  <si>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</si>
  <si>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</si>
  <si>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</si>
  <si>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</si>
  <si>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</si>
  <si>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</si>
  <si>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</si>
  <si>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</si>
  <si>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</si>
  <si>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</si>
  <si>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</si>
  <si>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</si>
  <si>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</si>
  <si>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</si>
  <si>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</si>
  <si>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</si>
  <si>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</si>
  <si>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</si>
  <si>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</si>
  <si>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</si>
  <si>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</si>
  <si>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</si>
  <si>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</si>
  <si>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</si>
  <si>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</si>
  <si>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</si>
  <si>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</si>
  <si>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</si>
  <si>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</si>
  <si>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</si>
  <si>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</si>
  <si>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</si>
  <si>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</si>
  <si>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</si>
  <si>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</si>
  <si>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</si>
  <si>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</si>
  <si>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</si>
  <si>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</si>
  <si>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</si>
  <si>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</si>
  <si>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</si>
  <si>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</si>
  <si>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</si>
  <si>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</si>
  <si>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</si>
  <si>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</si>
  <si>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</si>
  <si>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</si>
  <si>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</si>
  <si>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</si>
  <si>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</si>
  <si>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</si>
  <si>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</si>
  <si>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</si>
  <si>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</si>
  <si>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</si>
  <si>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</si>
  <si>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</si>
  <si>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</si>
  <si>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</si>
  <si>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</si>
  <si>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</si>
  <si>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</si>
  <si>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</si>
  <si>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</si>
  <si>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</si>
  <si>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</si>
  <si>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</si>
  <si>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</si>
  <si>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</si>
  <si>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</si>
  <si>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</si>
  <si>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</si>
  <si>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</si>
  <si>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</si>
  <si>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</si>
  <si>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</si>
  <si>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</si>
  <si>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</si>
  <si>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</si>
  <si>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</si>
  <si>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</si>
  <si>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</si>
  <si>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</si>
  <si>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</si>
  <si>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</si>
  <si>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</si>
  <si>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</si>
  <si>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</si>
  <si>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</si>
  <si>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</si>
  <si>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</si>
  <si>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</si>
  <si>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</si>
  <si>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</si>
  <si>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</si>
  <si>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</si>
  <si>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</si>
  <si>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</si>
  <si>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</si>
  <si>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</si>
  <si>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</si>
  <si>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</si>
  <si>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</si>
  <si>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</si>
  <si>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</si>
  <si>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</si>
  <si>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</si>
  <si>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</si>
  <si>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</si>
  <si>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</si>
  <si>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</si>
  <si>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</si>
  <si>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</si>
  <si>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</si>
  <si>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</si>
  <si>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</si>
  <si>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</si>
  <si>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</si>
  <si>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</si>
  <si>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</si>
  <si>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</si>
  <si>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</si>
  <si>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</si>
  <si>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</si>
  <si>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</si>
  <si>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</si>
  <si>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</si>
  <si>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</si>
  <si>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</si>
  <si>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</si>
  <si>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</si>
  <si>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</si>
  <si>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</si>
  <si>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</si>
  <si>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</si>
  <si>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</si>
  <si>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</si>
  <si>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</si>
  <si>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</si>
  <si>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</si>
  <si>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</si>
  <si>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</si>
  <si>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</si>
  <si>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</si>
  <si>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</si>
  <si>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</si>
  <si>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</si>
  <si>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</si>
  <si>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</si>
  <si>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</si>
  <si>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</si>
  <si>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</si>
  <si>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</si>
  <si>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</si>
  <si>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</si>
  <si>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</si>
  <si>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</si>
  <si>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</si>
  <si>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</si>
  <si>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</si>
  <si>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</si>
  <si>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</si>
  <si>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</si>
  <si>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</si>
  <si>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</si>
  <si>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</si>
  <si>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</si>
  <si>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</si>
  <si>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</si>
  <si>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</si>
  <si>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</si>
  <si>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</si>
  <si>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</si>
  <si>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</si>
  <si>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</si>
  <si>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</si>
  <si>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</si>
  <si>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</si>
  <si>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</si>
  <si>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</si>
  <si>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</si>
  <si>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</si>
  <si>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</si>
  <si>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</si>
  <si>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</si>
  <si>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</si>
  <si>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</si>
  <si>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</si>
  <si>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</si>
  <si>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</si>
  <si>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</si>
  <si>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</si>
  <si>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</si>
  <si>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</si>
  <si>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</si>
  <si>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</si>
  <si>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</si>
  <si>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</si>
  <si>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</si>
  <si>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</si>
  <si>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</si>
  <si>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</si>
  <si>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</si>
  <si>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</si>
  <si>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</si>
  <si>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</si>
  <si>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</si>
  <si>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</si>
  <si>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</si>
  <si>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</si>
  <si>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</si>
  <si>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</si>
  <si>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</si>
  <si>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</si>
  <si>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</si>
  <si>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</si>
  <si>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</si>
  <si>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</si>
  <si>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</si>
  <si>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</si>
  <si>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</si>
  <si>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</si>
  <si>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</si>
  <si>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</si>
  <si>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</si>
  <si>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</si>
  <si>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</si>
  <si>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</si>
  <si>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</si>
  <si>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</si>
  <si>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</si>
  <si>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</si>
  <si>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</si>
  <si>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</si>
  <si>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</si>
  <si>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</si>
  <si>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</si>
  <si>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</si>
  <si>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</si>
  <si>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</si>
  <si>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</si>
  <si>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</si>
  <si>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</si>
  <si>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</si>
  <si>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</si>
  <si>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</si>
  <si>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</si>
  <si>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</si>
  <si>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</si>
  <si>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</si>
  <si>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</si>
  <si>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</si>
  <si>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</si>
  <si>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</si>
  <si>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</si>
  <si>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</si>
  <si>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</si>
  <si>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</si>
  <si>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</si>
  <si>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</si>
  <si>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</si>
  <si>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</si>
  <si>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</si>
  <si>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</si>
  <si>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</si>
  <si>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</si>
  <si>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</si>
  <si>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</si>
  <si>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</si>
  <si>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</si>
  <si>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</si>
  <si>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</si>
  <si>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</si>
  <si>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</si>
  <si>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</si>
  <si>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</si>
  <si>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</si>
  <si>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</si>
  <si>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</si>
  <si>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</si>
  <si>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</si>
  <si>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</si>
  <si>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</si>
  <si>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</si>
  <si>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</si>
  <si>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</si>
  <si>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</si>
  <si>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</si>
  <si>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</si>
  <si>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</si>
  <si>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</si>
  <si>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</si>
  <si>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</si>
  <si>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</si>
  <si>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</si>
  <si>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</si>
  <si>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</si>
  <si>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</si>
  <si>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</si>
  <si>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</si>
  <si>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</si>
  <si>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</si>
  <si>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</si>
  <si>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</si>
  <si>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</si>
  <si>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</si>
  <si>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</si>
  <si>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</si>
  <si>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</si>
  <si>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</si>
  <si>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</si>
  <si>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</si>
  <si>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</si>
  <si>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</si>
  <si>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</si>
  <si>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</si>
  <si>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</si>
  <si>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</si>
  <si>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</si>
  <si>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</si>
  <si>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</si>
  <si>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</si>
  <si>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</si>
  <si>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</si>
  <si>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</si>
  <si>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</si>
  <si>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</si>
  <si>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</si>
  <si>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</si>
  <si>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</si>
  <si>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</si>
  <si>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</si>
  <si>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</si>
  <si>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</si>
  <si>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</si>
  <si>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</si>
  <si>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</si>
  <si>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</si>
  <si>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</si>
  <si>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</si>
  <si>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</si>
  <si>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</si>
  <si>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</si>
  <si>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</si>
  <si>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</si>
  <si>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</si>
  <si>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</si>
  <si>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</si>
  <si>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</si>
  <si>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</si>
  <si>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</si>
  <si>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</si>
  <si>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</si>
  <si>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</si>
  <si>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</si>
  <si>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</si>
  <si>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</si>
  <si>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</si>
  <si>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</si>
  <si>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</si>
  <si>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</si>
  <si>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</si>
  <si>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</si>
  <si>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</si>
  <si>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</si>
  <si>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</si>
  <si>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</si>
  <si>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</si>
  <si>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</si>
  <si>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</si>
  <si>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</si>
  <si>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</si>
  <si>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</si>
  <si>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</si>
  <si>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</si>
  <si>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</si>
  <si>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</si>
  <si>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</si>
  <si>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</si>
  <si>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</si>
  <si>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</si>
  <si>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</si>
  <si>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</si>
  <si>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</si>
  <si>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</si>
  <si>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</si>
  <si>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</si>
  <si>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</si>
  <si>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</si>
  <si>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</si>
  <si>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</si>
  <si>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</si>
  <si>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</si>
  <si>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</si>
  <si>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</si>
  <si>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</si>
  <si>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</si>
  <si>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</si>
  <si>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</si>
  <si>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</si>
  <si>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</si>
  <si>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</si>
  <si>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</si>
  <si>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</si>
  <si>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</si>
  <si>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</si>
  <si>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</si>
  <si>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</si>
  <si>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</si>
  <si>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</si>
  <si>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</si>
  <si>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</si>
  <si>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</si>
  <si>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</si>
  <si>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</si>
  <si>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</si>
  <si>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</si>
  <si>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</si>
  <si>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</si>
  <si>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</si>
  <si>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</si>
  <si>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</si>
  <si>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</si>
  <si>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</si>
  <si>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</si>
  <si>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</si>
  <si>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</si>
  <si>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</si>
  <si>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</si>
  <si>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</si>
  <si>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</si>
  <si>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</si>
  <si>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</si>
  <si>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</si>
  <si>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</si>
  <si>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</si>
  <si>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</si>
  <si>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</si>
  <si>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</si>
  <si>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</si>
  <si>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</si>
  <si>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</si>
  <si>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</si>
  <si>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</si>
  <si>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</si>
  <si>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</si>
  <si>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</si>
  <si>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</si>
  <si>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</si>
  <si>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</si>
  <si>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</si>
  <si>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</si>
  <si>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</si>
  <si>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</si>
  <si>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</si>
  <si>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</si>
  <si>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</si>
  <si>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</si>
  <si>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</si>
  <si>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</si>
  <si>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</si>
  <si>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</si>
  <si>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</si>
  <si>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</si>
  <si>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</si>
  <si>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</si>
  <si>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</si>
  <si>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</si>
  <si>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</si>
  <si>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</si>
  <si>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</si>
  <si>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</si>
  <si>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</si>
  <si>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</si>
  <si>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</si>
  <si>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</si>
  <si>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</si>
  <si>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</si>
  <si>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</si>
  <si>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</si>
  <si>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</si>
  <si>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</si>
  <si>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</si>
  <si>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</si>
  <si>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</si>
  <si>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</si>
  <si>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</si>
  <si>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</si>
  <si>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</si>
  <si>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</si>
  <si>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</si>
  <si>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</si>
  <si>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</si>
  <si>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</si>
  <si>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</si>
  <si>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</si>
  <si>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</si>
  <si>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</si>
  <si>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</si>
  <si>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</si>
  <si>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</si>
  <si>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</si>
  <si>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</si>
  <si>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</si>
  <si>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</si>
  <si>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</si>
  <si>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</si>
  <si>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</si>
  <si>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A whisper</t>
  </si>
  <si>
    <t>x1</t>
  </si>
  <si>
    <t>The Depths</t>
  </si>
  <si>
    <t>A cry</t>
  </si>
  <si>
    <t>x2</t>
  </si>
  <si>
    <t>Oppression</t>
  </si>
  <si>
    <t>A howl</t>
  </si>
  <si>
    <t>x3</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</si>
  <si>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</si>
  <si>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</si>
  <si>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</si>
  <si>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</si>
  <si>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</si>
  <si>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</si>
  <si>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</si>
  <si>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</si>
  <si>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</si>
  <si>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</si>
  <si>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</si>
  <si>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</si>
  <si>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</si>
  <si>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</si>
  <si>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</si>
  <si>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</si>
  <si>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</si>
  <si>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</si>
  <si>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</si>
  <si>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</si>
  <si>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</si>
  <si>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</si>
  <si>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</si>
  <si>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</si>
  <si>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</si>
  <si>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</si>
  <si>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</si>
  <si>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</si>
  <si>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</si>
  <si>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</si>
  <si>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</si>
  <si>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</si>
  <si>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</si>
  <si>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Drop Rate</t>
  </si>
  <si>
    <t>Sum</t>
  </si>
  <si>
    <t>Drop Rate Sum</t>
  </si>
  <si>
    <t>Tainted Water</t>
  </si>
  <si>
    <t>-1</t>
  </si>
  <si>
    <t>Milk of the Earth</t>
  </si>
  <si>
    <t>Hunger</t>
  </si>
  <si>
    <t>Plant</t>
  </si>
  <si>
    <t>Wearying Dew</t>
  </si>
  <si>
    <t>Foetid Meat</t>
  </si>
  <si>
    <t>Rich Meat</t>
  </si>
  <si>
    <t>Darkling Root</t>
  </si>
  <si>
    <t>Glassleaf</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</si>
  <si>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</si>
  <si>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</si>
  <si>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</si>
  <si>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</si>
  <si>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</si>
  <si>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</si>
  <si>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</si>
  <si>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</si>
  <si>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</si>
  <si>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</si>
  <si>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</si>
  <si>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</si>
  <si>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</si>
  <si>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</si>
  <si>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</si>
  <si>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Resource</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</si>
  <si>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</si>
  <si>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</si>
  <si>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</si>
  <si>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</si>
  <si>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</si>
  <si>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</si>
  <si>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</si>
  <si>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</si>
  <si>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</si>
  <si>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</si>
  <si>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</si>
  <si>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</si>
  <si>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</si>
  <si>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</si>
  <si>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</si>
  <si>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</si>
  <si>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</si>
  <si>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</si>
  <si>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</si>
  <si>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</si>
  <si>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</si>
  <si>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</si>
  <si>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</si>
  <si>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</si>
  <si>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</si>
  <si>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</si>
  <si>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</si>
  <si>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</si>
  <si>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</si>
  <si>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</si>
  <si>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</si>
  <si>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</si>
  <si>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</si>
  <si>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</si>
  <si>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</si>
  <si>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</si>
  <si>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</si>
  <si>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</si>
  <si>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</si>
  <si>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</si>
  <si>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</si>
  <si>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</si>
  <si>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</si>
  <si>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</si>
  <si>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</si>
  <si>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</si>
  <si>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</si>
  <si>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</si>
  <si>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</si>
  <si>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</si>
  <si>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</si>
  <si>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</si>
  <si>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</si>
  <si>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</si>
  <si>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</si>
  <si>
    <t>whisper</t>
  </si>
  <si>
    <t>wail</t>
  </si>
  <si>
    <t>bellow</t>
  </si>
</sst>
</file>

<file path=xl/styles.xml><?xml version="1.0" encoding="utf-8"?>
<styleSheet xmlns="http://schemas.openxmlformats.org/spreadsheetml/2006/main">
  <numFmts count="8">
    <numFmt numFmtId="41" formatCode="_-* #,##0_-;\-* #,##0_-;_-* &quot;-&quot;_-;_-@_-"/>
    <numFmt numFmtId="43" formatCode="_-* #,##0.00_-;\-* #,##0.00_-;_-* &quot;-&quot;??_-;_-@_-"/>
    <numFmt numFmtId="176" formatCode="0.00_ "/>
    <numFmt numFmtId="177" formatCode="0.0"/>
    <numFmt numFmtId="178" formatCode="0_ "/>
    <numFmt numFmtId="42" formatCode="_-&quot;£&quot;* #,##0_-;\-&quot;£&quot;* #,##0_-;_-&quot;£&quot;* &quot;-&quot;_-;_-@_-"/>
    <numFmt numFmtId="44" formatCode="_-&quot;£&quot;* #,##0.00_-;\-&quot;£&quot;* #,##0.00_-;_-&quot;£&quot;* &quot;-&quot;??_-;_-@_-"/>
    <numFmt numFmtId="179"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9C6500"/>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u/>
      <sz val="11"/>
      <color rgb="FF0000FF"/>
      <name val="Calibri"/>
      <charset val="0"/>
      <scheme val="minor"/>
    </font>
    <font>
      <b/>
      <sz val="13"/>
      <color theme="3"/>
      <name val="Calibri"/>
      <charset val="134"/>
      <scheme val="minor"/>
    </font>
    <font>
      <b/>
      <sz val="11"/>
      <color theme="3"/>
      <name val="Calibri"/>
      <charset val="134"/>
      <scheme val="minor"/>
    </font>
    <font>
      <u/>
      <sz val="11"/>
      <color rgb="FF800080"/>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2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3" borderId="35" applyNumberFormat="0" applyAlignment="0" applyProtection="0">
      <alignment vertical="center"/>
    </xf>
    <xf numFmtId="0" fontId="14" fillId="0" borderId="37" applyNumberFormat="0" applyFill="0" applyAlignment="0" applyProtection="0">
      <alignment vertical="center"/>
    </xf>
    <xf numFmtId="0" fontId="0" fillId="27" borderId="36" applyNumberFormat="0" applyFont="0" applyAlignment="0" applyProtection="0">
      <alignment vertical="center"/>
    </xf>
    <xf numFmtId="0" fontId="13" fillId="0" borderId="0" applyNumberFormat="0" applyFill="0" applyBorder="0" applyAlignment="0" applyProtection="0">
      <alignment vertical="center"/>
    </xf>
    <xf numFmtId="0" fontId="12" fillId="28" borderId="0" applyNumberFormat="0" applyBorder="0" applyAlignment="0" applyProtection="0">
      <alignment vertical="center"/>
    </xf>
    <xf numFmtId="0" fontId="16" fillId="0" borderId="0" applyNumberFormat="0" applyFill="0" applyBorder="0" applyAlignment="0" applyProtection="0">
      <alignment vertical="center"/>
    </xf>
    <xf numFmtId="0" fontId="10" fillId="30" borderId="0" applyNumberFormat="0" applyBorder="0" applyAlignment="0" applyProtection="0">
      <alignment vertical="center"/>
    </xf>
    <xf numFmtId="0" fontId="18" fillId="0" borderId="0" applyNumberFormat="0" applyFill="0" applyBorder="0" applyAlignment="0" applyProtection="0">
      <alignment vertical="center"/>
    </xf>
    <xf numFmtId="0" fontId="10" fillId="2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7" applyNumberFormat="0" applyFill="0" applyAlignment="0" applyProtection="0">
      <alignment vertical="center"/>
    </xf>
    <xf numFmtId="0" fontId="15" fillId="0" borderId="38" applyNumberFormat="0" applyFill="0" applyAlignment="0" applyProtection="0">
      <alignment vertical="center"/>
    </xf>
    <xf numFmtId="0" fontId="15" fillId="0" borderId="0" applyNumberFormat="0" applyFill="0" applyBorder="0" applyAlignment="0" applyProtection="0">
      <alignment vertical="center"/>
    </xf>
    <xf numFmtId="0" fontId="23" fillId="33" borderId="40" applyNumberFormat="0" applyAlignment="0" applyProtection="0">
      <alignment vertical="center"/>
    </xf>
    <xf numFmtId="0" fontId="12" fillId="35" borderId="0" applyNumberFormat="0" applyBorder="0" applyAlignment="0" applyProtection="0">
      <alignment vertical="center"/>
    </xf>
    <xf numFmtId="0" fontId="22" fillId="32" borderId="0" applyNumberFormat="0" applyBorder="0" applyAlignment="0" applyProtection="0">
      <alignment vertical="center"/>
    </xf>
    <xf numFmtId="0" fontId="26" fillId="38" borderId="42" applyNumberFormat="0" applyAlignment="0" applyProtection="0">
      <alignment vertical="center"/>
    </xf>
    <xf numFmtId="0" fontId="10" fillId="22" borderId="0" applyNumberFormat="0" applyBorder="0" applyAlignment="0" applyProtection="0">
      <alignment vertical="center"/>
    </xf>
    <xf numFmtId="0" fontId="27" fillId="38" borderId="40" applyNumberFormat="0" applyAlignment="0" applyProtection="0">
      <alignment vertical="center"/>
    </xf>
    <xf numFmtId="0" fontId="24" fillId="0" borderId="41" applyNumberFormat="0" applyFill="0" applyAlignment="0" applyProtection="0">
      <alignment vertical="center"/>
    </xf>
    <xf numFmtId="0" fontId="17" fillId="0" borderId="39" applyNumberFormat="0" applyFill="0" applyAlignment="0" applyProtection="0">
      <alignment vertical="center"/>
    </xf>
    <xf numFmtId="0" fontId="25" fillId="37" borderId="0" applyNumberFormat="0" applyBorder="0" applyAlignment="0" applyProtection="0">
      <alignment vertical="center"/>
    </xf>
    <xf numFmtId="0" fontId="9" fillId="21" borderId="0" applyNumberFormat="0" applyBorder="0" applyAlignment="0" applyProtection="0">
      <alignment vertical="center"/>
    </xf>
    <xf numFmtId="0" fontId="12" fillId="43" borderId="0" applyNumberFormat="0" applyBorder="0" applyAlignment="0" applyProtection="0">
      <alignment vertical="center"/>
    </xf>
    <xf numFmtId="0" fontId="10" fillId="44" borderId="0" applyNumberFormat="0" applyBorder="0" applyAlignment="0" applyProtection="0">
      <alignment vertical="center"/>
    </xf>
    <xf numFmtId="0" fontId="12" fillId="34" borderId="0" applyNumberFormat="0" applyBorder="0" applyAlignment="0" applyProtection="0">
      <alignment vertical="center"/>
    </xf>
    <xf numFmtId="0" fontId="12" fillId="40" borderId="0" applyNumberFormat="0" applyBorder="0" applyAlignment="0" applyProtection="0">
      <alignment vertical="center"/>
    </xf>
    <xf numFmtId="0" fontId="10" fillId="42" borderId="0" applyNumberFormat="0" applyBorder="0" applyAlignment="0" applyProtection="0">
      <alignment vertical="center"/>
    </xf>
    <xf numFmtId="0" fontId="10" fillId="45" borderId="0" applyNumberFormat="0" applyBorder="0" applyAlignment="0" applyProtection="0">
      <alignment vertical="center"/>
    </xf>
    <xf numFmtId="0" fontId="12" fillId="29" borderId="0" applyNumberFormat="0" applyBorder="0" applyAlignment="0" applyProtection="0">
      <alignment vertical="center"/>
    </xf>
    <xf numFmtId="0" fontId="12" fillId="24" borderId="0" applyNumberFormat="0" applyBorder="0" applyAlignment="0" applyProtection="0">
      <alignment vertical="center"/>
    </xf>
    <xf numFmtId="0" fontId="10" fillId="39" borderId="0" applyNumberFormat="0" applyBorder="0" applyAlignment="0" applyProtection="0">
      <alignment vertical="center"/>
    </xf>
    <xf numFmtId="0" fontId="12" fillId="31" borderId="0" applyNumberFormat="0" applyBorder="0" applyAlignment="0" applyProtection="0">
      <alignment vertical="center"/>
    </xf>
    <xf numFmtId="0" fontId="10" fillId="36" borderId="0" applyNumberFormat="0" applyBorder="0" applyAlignment="0" applyProtection="0">
      <alignment vertical="center"/>
    </xf>
    <xf numFmtId="0" fontId="10" fillId="41" borderId="0" applyNumberFormat="0" applyBorder="0" applyAlignment="0" applyProtection="0">
      <alignment vertical="center"/>
    </xf>
    <xf numFmtId="0" fontId="12" fillId="47" borderId="0" applyNumberFormat="0" applyBorder="0" applyAlignment="0" applyProtection="0">
      <alignment vertical="center"/>
    </xf>
    <xf numFmtId="0" fontId="10" fillId="48" borderId="0" applyNumberFormat="0" applyBorder="0" applyAlignment="0" applyProtection="0">
      <alignment vertical="center"/>
    </xf>
    <xf numFmtId="0" fontId="12" fillId="49" borderId="0" applyNumberFormat="0" applyBorder="0" applyAlignment="0" applyProtection="0">
      <alignment vertical="center"/>
    </xf>
    <xf numFmtId="0" fontId="12" fillId="46" borderId="0" applyNumberFormat="0" applyBorder="0" applyAlignment="0" applyProtection="0">
      <alignment vertical="center"/>
    </xf>
    <xf numFmtId="0" fontId="10" fillId="51" borderId="0" applyNumberFormat="0" applyBorder="0" applyAlignment="0" applyProtection="0">
      <alignment vertical="center"/>
    </xf>
    <xf numFmtId="0" fontId="12" fillId="50" borderId="0" applyNumberFormat="0" applyBorder="0" applyAlignment="0" applyProtection="0">
      <alignment vertical="center"/>
    </xf>
  </cellStyleXfs>
  <cellXfs count="299">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pplyAlignment="1">
      <alignment horizontal="center"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8" fontId="0" fillId="0" borderId="0" xfId="0" applyNumberFormat="1" applyAlignment="1">
      <alignment horizontal="center" vertical="center"/>
    </xf>
    <xf numFmtId="176" fontId="0" fillId="0" borderId="0" xfId="0" applyNumberFormat="1" applyAlignment="1">
      <alignment horizontal="center" vertical="center"/>
    </xf>
    <xf numFmtId="49" fontId="0" fillId="0" borderId="0" xfId="0" applyNumberFormat="1" applyAlignment="1">
      <alignment horizontal="center" vertical="center"/>
    </xf>
    <xf numFmtId="178"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Alignment="1">
      <alignment horizontal="center" vertical="center"/>
    </xf>
    <xf numFmtId="0" fontId="0" fillId="0" borderId="0" xfId="0" applyNumberFormat="1" applyFont="1">
      <alignment vertical="center"/>
    </xf>
    <xf numFmtId="0" fontId="1" fillId="0" borderId="0" xfId="0" applyFont="1">
      <alignment vertical="center"/>
    </xf>
    <xf numFmtId="0" fontId="0" fillId="0" borderId="0" xfId="0" applyFont="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1" xfId="0" applyFont="1" applyFill="1" applyBorder="1" applyAlignment="1">
      <alignment horizontal="center" vertical="center"/>
    </xf>
    <xf numFmtId="0" fontId="0" fillId="0" borderId="0" xfId="0" applyFill="1">
      <alignment vertical="center"/>
    </xf>
    <xf numFmtId="0" fontId="0" fillId="2" borderId="0" xfId="0" applyFill="1" applyAlignment="1">
      <alignment vertical="center"/>
    </xf>
    <xf numFmtId="0" fontId="0" fillId="2" borderId="3" xfId="0" applyFont="1" applyFill="1" applyBorder="1" applyAlignment="1">
      <alignment vertical="center"/>
    </xf>
    <xf numFmtId="0" fontId="0" fillId="2" borderId="4" xfId="0" applyFill="1" applyBorder="1">
      <alignment vertical="center"/>
    </xf>
    <xf numFmtId="0" fontId="0" fillId="2" borderId="3" xfId="0" applyFill="1" applyBorder="1" applyAlignment="1">
      <alignment horizontal="center" vertical="center"/>
    </xf>
    <xf numFmtId="0" fontId="0" fillId="0" borderId="0" xfId="0" applyFill="1" applyBorder="1">
      <alignment vertical="center"/>
    </xf>
    <xf numFmtId="0" fontId="0" fillId="2"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177" fontId="0" fillId="0" borderId="0" xfId="0" applyNumberFormat="1">
      <alignment vertical="center"/>
    </xf>
    <xf numFmtId="0" fontId="0" fillId="3" borderId="0" xfId="0" applyFill="1">
      <alignment vertical="center"/>
    </xf>
    <xf numFmtId="177" fontId="0" fillId="3" borderId="0" xfId="0" applyNumberFormat="1" applyFill="1">
      <alignment vertical="center"/>
    </xf>
    <xf numFmtId="49" fontId="0" fillId="4" borderId="5"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4"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7" xfId="0" applyNumberFormat="1" applyFill="1" applyBorder="1" applyAlignment="1">
      <alignment horizontal="center" vertical="center"/>
    </xf>
    <xf numFmtId="49" fontId="0" fillId="4" borderId="2" xfId="0" applyNumberFormat="1" applyFill="1" applyBorder="1" applyAlignment="1">
      <alignment horizontal="center" vertical="center"/>
    </xf>
    <xf numFmtId="49" fontId="0" fillId="4" borderId="5" xfId="0" applyNumberFormat="1" applyFill="1" applyBorder="1">
      <alignment vertical="center"/>
    </xf>
    <xf numFmtId="49" fontId="0" fillId="5" borderId="5" xfId="0" applyNumberFormat="1" applyFill="1" applyBorder="1">
      <alignment vertical="center"/>
    </xf>
    <xf numFmtId="49" fontId="0" fillId="5" borderId="0" xfId="0" applyNumberFormat="1" applyFill="1" applyBorder="1" applyAlignment="1">
      <alignment horizontal="center" vertical="center"/>
    </xf>
    <xf numFmtId="49" fontId="0" fillId="5" borderId="4" xfId="0" applyNumberFormat="1" applyFill="1" applyBorder="1" applyAlignment="1">
      <alignment horizontal="center"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4"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4"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7"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2" borderId="12" xfId="0" applyFont="1" applyFill="1" applyBorder="1">
      <alignment vertical="center"/>
    </xf>
    <xf numFmtId="0" fontId="5" fillId="2" borderId="11" xfId="0" applyFont="1" applyFill="1" applyBorder="1">
      <alignment vertical="center"/>
    </xf>
    <xf numFmtId="0" fontId="5" fillId="2" borderId="13" xfId="0" applyFont="1" applyFill="1" applyBorder="1">
      <alignment vertical="center"/>
    </xf>
    <xf numFmtId="0" fontId="5" fillId="2" borderId="14" xfId="0" applyFont="1" applyFill="1" applyBorder="1">
      <alignment vertical="center"/>
    </xf>
    <xf numFmtId="0" fontId="0" fillId="0" borderId="3" xfId="0" applyBorder="1" applyAlignment="1">
      <alignment horizontal="center" vertical="center"/>
    </xf>
    <xf numFmtId="0" fontId="5" fillId="2" borderId="5"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2" borderId="16" xfId="0" applyFont="1" applyFill="1" applyBorder="1">
      <alignment vertical="center"/>
    </xf>
    <xf numFmtId="0" fontId="5" fillId="2" borderId="15" xfId="0" applyFont="1" applyFill="1" applyBorder="1">
      <alignment vertical="center"/>
    </xf>
    <xf numFmtId="0" fontId="5" fillId="2" borderId="10" xfId="0" applyFont="1" applyFill="1" applyBorder="1">
      <alignment vertical="center"/>
    </xf>
    <xf numFmtId="0" fontId="5" fillId="2" borderId="17" xfId="0" applyFont="1" applyFill="1" applyBorder="1">
      <alignment vertical="center"/>
    </xf>
    <xf numFmtId="0" fontId="5" fillId="2"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2" borderId="6" xfId="0" applyFont="1" applyFill="1" applyBorder="1">
      <alignment vertical="center"/>
    </xf>
    <xf numFmtId="0" fontId="5" fillId="2" borderId="1" xfId="0" applyFont="1" applyFill="1" applyBorder="1">
      <alignment vertical="center"/>
    </xf>
    <xf numFmtId="0" fontId="5" fillId="2" borderId="7" xfId="0" applyFont="1" applyFill="1" applyBorder="1">
      <alignment vertical="center"/>
    </xf>
    <xf numFmtId="0" fontId="5" fillId="2" borderId="2" xfId="0" applyFont="1" applyFill="1" applyBorder="1">
      <alignment vertical="center"/>
    </xf>
    <xf numFmtId="0" fontId="1" fillId="9" borderId="11" xfId="0" applyFont="1" applyFill="1" applyBorder="1" applyAlignment="1">
      <alignment horizontal="center" vertical="center" wrapText="1"/>
    </xf>
    <xf numFmtId="0" fontId="1" fillId="9"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9" borderId="3" xfId="0" applyNumberFormat="1" applyFill="1" applyBorder="1">
      <alignment vertical="center"/>
    </xf>
    <xf numFmtId="2" fontId="0" fillId="15" borderId="5" xfId="0" applyNumberFormat="1" applyFill="1" applyBorder="1">
      <alignment vertical="center"/>
    </xf>
    <xf numFmtId="2" fontId="0" fillId="9" borderId="15" xfId="0" applyNumberFormat="1" applyFill="1" applyBorder="1">
      <alignment vertical="center"/>
    </xf>
    <xf numFmtId="2" fontId="0" fillId="15" borderId="16" xfId="0" applyNumberFormat="1" applyFill="1" applyBorder="1">
      <alignment vertical="center"/>
    </xf>
    <xf numFmtId="2" fontId="0" fillId="9"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2" borderId="5" xfId="0" applyFill="1" applyBorder="1">
      <alignment vertical="center"/>
    </xf>
    <xf numFmtId="0" fontId="0" fillId="2" borderId="0" xfId="0" applyFill="1">
      <alignment vertical="center"/>
    </xf>
    <xf numFmtId="0" fontId="0" fillId="2" borderId="3" xfId="0" applyFill="1" applyBorder="1">
      <alignment vertical="center"/>
    </xf>
    <xf numFmtId="0" fontId="0" fillId="2" borderId="12" xfId="0" applyFill="1" applyBorder="1">
      <alignment vertical="center"/>
    </xf>
    <xf numFmtId="0" fontId="0" fillId="2" borderId="13" xfId="0" applyFont="1" applyFill="1" applyBorder="1">
      <alignment vertical="center"/>
    </xf>
    <xf numFmtId="0" fontId="0" fillId="2" borderId="11" xfId="0" applyFill="1" applyBorder="1">
      <alignment vertical="center"/>
    </xf>
    <xf numFmtId="0" fontId="0" fillId="2" borderId="13" xfId="0" applyFill="1" applyBorder="1">
      <alignment vertical="center"/>
    </xf>
    <xf numFmtId="0" fontId="0" fillId="2" borderId="0" xfId="0" applyFont="1" applyFill="1">
      <alignment vertical="center"/>
    </xf>
    <xf numFmtId="0" fontId="0" fillId="0" borderId="22" xfId="0" applyBorder="1" applyAlignment="1">
      <alignment horizontal="center" vertical="center"/>
    </xf>
    <xf numFmtId="0" fontId="0" fillId="2" borderId="18" xfId="0" applyFill="1" applyBorder="1">
      <alignment vertical="center"/>
    </xf>
    <xf numFmtId="0" fontId="0" fillId="2" borderId="9" xfId="0" applyFill="1" applyBorder="1">
      <alignment vertical="center"/>
    </xf>
    <xf numFmtId="0" fontId="0" fillId="2" borderId="22" xfId="0" applyFill="1" applyBorder="1">
      <alignment vertical="center"/>
    </xf>
    <xf numFmtId="0" fontId="6" fillId="2" borderId="22" xfId="0" applyFont="1" applyFill="1" applyBorder="1">
      <alignment vertical="center"/>
    </xf>
    <xf numFmtId="0" fontId="6" fillId="2" borderId="3" xfId="0" applyFont="1" applyFill="1" applyBorder="1">
      <alignment vertical="center"/>
    </xf>
    <xf numFmtId="0" fontId="0" fillId="2" borderId="16" xfId="0" applyFill="1" applyBorder="1">
      <alignment vertical="center"/>
    </xf>
    <xf numFmtId="0" fontId="0" fillId="2" borderId="10" xfId="0" applyFill="1" applyBorder="1">
      <alignment vertical="center"/>
    </xf>
    <xf numFmtId="0" fontId="0" fillId="2" borderId="15" xfId="0" applyFill="1" applyBorder="1">
      <alignment vertical="center"/>
    </xf>
    <xf numFmtId="0" fontId="6" fillId="2" borderId="15" xfId="0" applyFont="1" applyFill="1" applyBorder="1">
      <alignment vertical="center"/>
    </xf>
    <xf numFmtId="0" fontId="6" fillId="2" borderId="0" xfId="0" applyFont="1" applyFill="1">
      <alignment vertical="center"/>
    </xf>
    <xf numFmtId="0" fontId="6" fillId="2" borderId="18" xfId="0" applyFont="1" applyFill="1" applyBorder="1">
      <alignment vertical="center"/>
    </xf>
    <xf numFmtId="0" fontId="6" fillId="2" borderId="5" xfId="0" applyFont="1" applyFill="1" applyBorder="1">
      <alignment vertical="center"/>
    </xf>
    <xf numFmtId="0" fontId="6" fillId="2" borderId="16" xfId="0" applyFont="1"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1" xfId="0" applyFill="1" applyBorder="1">
      <alignment vertical="center"/>
    </xf>
    <xf numFmtId="0" fontId="6" fillId="2" borderId="7" xfId="0" applyFont="1" applyFill="1" applyBorder="1">
      <alignmen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3" xfId="0" applyFont="1" applyFill="1" applyBorder="1">
      <alignment vertical="center"/>
    </xf>
    <xf numFmtId="0" fontId="0" fillId="8" borderId="11" xfId="0" applyFill="1" applyBorder="1">
      <alignment vertical="center"/>
    </xf>
    <xf numFmtId="0" fontId="0" fillId="8" borderId="12" xfId="0" applyFill="1" applyBorder="1">
      <alignment vertical="center"/>
    </xf>
    <xf numFmtId="0" fontId="0" fillId="8" borderId="3" xfId="0" applyFill="1" applyBorder="1">
      <alignment vertical="center"/>
    </xf>
    <xf numFmtId="0" fontId="0" fillId="8" borderId="5" xfId="0" applyFill="1" applyBorder="1">
      <alignment vertical="center"/>
    </xf>
    <xf numFmtId="0" fontId="0" fillId="8" borderId="22" xfId="0" applyFill="1" applyBorder="1">
      <alignment vertical="center"/>
    </xf>
    <xf numFmtId="0" fontId="0" fillId="8" borderId="18" xfId="0" applyFill="1" applyBorder="1">
      <alignment vertical="center"/>
    </xf>
    <xf numFmtId="0" fontId="0" fillId="8" borderId="15" xfId="0" applyFill="1" applyBorder="1">
      <alignment vertical="center"/>
    </xf>
    <xf numFmtId="0" fontId="0" fillId="8" borderId="16" xfId="0" applyFill="1" applyBorder="1">
      <alignment vertical="center"/>
    </xf>
    <xf numFmtId="0" fontId="0" fillId="8" borderId="1" xfId="0" applyFill="1" applyBorder="1">
      <alignment vertical="center"/>
    </xf>
    <xf numFmtId="0" fontId="0" fillId="8" borderId="6" xfId="0" applyFill="1" applyBorder="1">
      <alignment vertical="center"/>
    </xf>
    <xf numFmtId="0" fontId="0" fillId="0" borderId="12" xfId="0" applyBorder="1" applyAlignment="1">
      <alignment vertical="center"/>
    </xf>
    <xf numFmtId="0" fontId="0" fillId="9" borderId="11" xfId="0" applyFill="1" applyBorder="1" applyAlignment="1">
      <alignment horizontal="center" vertical="center" wrapText="1"/>
    </xf>
    <xf numFmtId="0" fontId="0" fillId="9" borderId="11" xfId="0" applyFill="1" applyBorder="1" applyAlignment="1">
      <alignment horizontal="center" vertical="center"/>
    </xf>
    <xf numFmtId="49" fontId="0" fillId="9"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9"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8" borderId="26" xfId="0" applyFill="1" applyBorder="1">
      <alignment vertical="center"/>
    </xf>
    <xf numFmtId="2" fontId="0" fillId="8" borderId="27" xfId="0" applyNumberFormat="1" applyFill="1" applyBorder="1">
      <alignment vertical="center"/>
    </xf>
    <xf numFmtId="2" fontId="0" fillId="8" borderId="21" xfId="0" applyNumberFormat="1" applyFill="1" applyBorder="1">
      <alignment vertical="center"/>
    </xf>
    <xf numFmtId="2" fontId="0" fillId="8" borderId="28" xfId="0" applyNumberFormat="1" applyFill="1" applyBorder="1">
      <alignment vertical="center"/>
    </xf>
    <xf numFmtId="2" fontId="0" fillId="8" borderId="29" xfId="0" applyNumberFormat="1" applyFill="1" applyBorder="1">
      <alignment vertical="center"/>
    </xf>
    <xf numFmtId="0" fontId="0" fillId="9" borderId="26" xfId="0" applyFill="1" applyBorder="1">
      <alignment vertical="center"/>
    </xf>
    <xf numFmtId="2" fontId="0" fillId="9" borderId="27" xfId="0" applyNumberFormat="1" applyFill="1" applyBorder="1">
      <alignment vertical="center"/>
    </xf>
    <xf numFmtId="2" fontId="0" fillId="9" borderId="21" xfId="0" applyNumberFormat="1" applyFill="1" applyBorder="1">
      <alignment vertical="center"/>
    </xf>
    <xf numFmtId="2" fontId="0" fillId="9" borderId="28" xfId="0" applyNumberFormat="1" applyFill="1" applyBorder="1">
      <alignment vertical="center"/>
    </xf>
    <xf numFmtId="2" fontId="0" fillId="9"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4" borderId="33" xfId="0" applyNumberFormat="1" applyFill="1" applyBorder="1">
      <alignment vertical="center"/>
    </xf>
    <xf numFmtId="2" fontId="0" fillId="4" borderId="0" xfId="0" applyNumberFormat="1" applyFill="1">
      <alignment vertical="center"/>
    </xf>
    <xf numFmtId="2" fontId="0" fillId="4" borderId="34"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34" xfId="0" applyNumberFormat="1" applyFill="1" applyBorder="1" applyAlignment="1">
      <alignment horizontal="center" vertical="center"/>
    </xf>
    <xf numFmtId="2" fontId="6" fillId="4"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8" borderId="29" xfId="0" applyNumberFormat="1" applyFont="1" applyFill="1" applyBorder="1">
      <alignment vertical="center"/>
    </xf>
    <xf numFmtId="2" fontId="6" fillId="8" borderId="21" xfId="0" applyNumberFormat="1" applyFont="1" applyFill="1" applyBorder="1">
      <alignment vertical="center"/>
    </xf>
    <xf numFmtId="2" fontId="6" fillId="9" borderId="29" xfId="0" applyNumberFormat="1" applyFont="1" applyFill="1" applyBorder="1">
      <alignment vertical="center"/>
    </xf>
    <xf numFmtId="2" fontId="6" fillId="9"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4"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8" borderId="28" xfId="0" applyNumberFormat="1" applyFont="1" applyFill="1" applyBorder="1">
      <alignment vertical="center"/>
    </xf>
    <xf numFmtId="2" fontId="6" fillId="9"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4" borderId="0" xfId="0" applyFont="1" applyFill="1" applyAlignment="1">
      <alignment horizontal="center" vertical="center"/>
    </xf>
    <xf numFmtId="2" fontId="0" fillId="4" borderId="0" xfId="0" applyNumberFormat="1" applyFill="1" applyBorder="1">
      <alignment vertical="center"/>
    </xf>
    <xf numFmtId="0" fontId="7" fillId="4"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Sheet1!$A$8</c:f>
              <c:strCache>
                <c:ptCount val="1"/>
                <c:pt idx="0">
                  <c:v>whisper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95</c:v>
                </c:pt>
                <c:pt idx="1">
                  <c:v>90</c:v>
                </c:pt>
                <c:pt idx="2">
                  <c:v>85</c:v>
                </c:pt>
                <c:pt idx="3">
                  <c:v>75</c:v>
                </c:pt>
                <c:pt idx="4">
                  <c:v>65</c:v>
                </c:pt>
                <c:pt idx="5">
                  <c:v>55</c:v>
                </c:pt>
                <c:pt idx="6">
                  <c:v>45</c:v>
                </c:pt>
                <c:pt idx="7">
                  <c:v>35</c:v>
                </c:pt>
                <c:pt idx="8">
                  <c:v>25</c:v>
                </c:pt>
                <c:pt idx="9">
                  <c:v>15</c:v>
                </c:pt>
                <c:pt idx="10">
                  <c:v>5</c:v>
                </c:pt>
              </c:numCache>
            </c:numRef>
          </c:val>
          <c:smooth val="0"/>
        </c:ser>
        <c:ser>
          <c:idx val="1"/>
          <c:order val="1"/>
          <c:tx>
            <c:strRef>
              <c:f>Sheet1!$A$9</c:f>
              <c:strCache>
                <c:ptCount val="1"/>
                <c:pt idx="0">
                  <c:v>wail</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Sheet1!$B$9:$J$9</c:f>
              <c:numCache>
                <c:formatCode>General</c:formatCode>
                <c:ptCount val="9"/>
                <c:pt idx="0">
                  <c:v>5</c:v>
                </c:pt>
                <c:pt idx="1">
                  <c:v>10</c:v>
                </c:pt>
                <c:pt idx="2">
                  <c:v>15</c:v>
                </c:pt>
                <c:pt idx="3">
                  <c:v>20</c:v>
                </c:pt>
                <c:pt idx="4">
                  <c:v>25</c:v>
                </c:pt>
                <c:pt idx="5">
                  <c:v>30</c:v>
                </c:pt>
                <c:pt idx="6">
                  <c:v>35</c:v>
                </c:pt>
                <c:pt idx="7">
                  <c:v>40</c:v>
                </c:pt>
                <c:pt idx="8">
                  <c:v>45</c:v>
                </c:pt>
              </c:numCache>
            </c:numRef>
          </c:val>
          <c:smooth val="0"/>
        </c:ser>
        <c:ser>
          <c:idx val="2"/>
          <c:order val="2"/>
          <c:tx>
            <c:strRef>
              <c:f>Sheet1!$A$10</c:f>
              <c:strCache>
                <c:ptCount val="1"/>
                <c:pt idx="0">
                  <c:v>bellow</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Sheet1!$B$10:$J$10</c:f>
              <c:numCache>
                <c:formatCode>General</c:formatCode>
                <c:ptCount val="9"/>
                <c:pt idx="0">
                  <c:v>0</c:v>
                </c:pt>
                <c:pt idx="1">
                  <c:v>0</c:v>
                </c:pt>
                <c:pt idx="2">
                  <c:v>0</c:v>
                </c:pt>
                <c:pt idx="3">
                  <c:v>5</c:v>
                </c:pt>
                <c:pt idx="4">
                  <c:v>10</c:v>
                </c:pt>
                <c:pt idx="5">
                  <c:v>15</c:v>
                </c:pt>
                <c:pt idx="6">
                  <c:v>20</c:v>
                </c:pt>
                <c:pt idx="7">
                  <c:v>25</c:v>
                </c:pt>
                <c:pt idx="8">
                  <c:v>30</c:v>
                </c:pt>
              </c:numCache>
            </c:numRef>
          </c:val>
          <c:smooth val="0"/>
        </c:ser>
        <c:dLbls>
          <c:showLegendKey val="0"/>
          <c:showVal val="0"/>
          <c:showCatName val="0"/>
          <c:showSerName val="0"/>
          <c:showPercent val="0"/>
          <c:showBubbleSize val="0"/>
        </c:dLbls>
        <c:marker val="0"/>
        <c:smooth val="0"/>
        <c:axId val="217956181"/>
        <c:axId val="696870640"/>
      </c:lineChart>
      <c:catAx>
        <c:axId val="2179561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6870640"/>
        <c:crosses val="autoZero"/>
        <c:auto val="1"/>
        <c:lblAlgn val="ctr"/>
        <c:lblOffset val="100"/>
        <c:noMultiLvlLbl val="0"/>
      </c:catAx>
      <c:valAx>
        <c:axId val="696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179561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396875</xdr:colOff>
      <xdr:row>11</xdr:row>
      <xdr:rowOff>136525</xdr:rowOff>
    </xdr:from>
    <xdr:to>
      <xdr:col>19</xdr:col>
      <xdr:colOff>492125</xdr:colOff>
      <xdr:row>35</xdr:row>
      <xdr:rowOff>88900</xdr:rowOff>
    </xdr:to>
    <xdr:graphicFrame>
      <xdr:nvGraphicFramePr>
        <xdr:cNvPr id="2" name="Chart 1"/>
        <xdr:cNvGraphicFramePr/>
      </xdr:nvGraphicFramePr>
      <xdr:xfrm>
        <a:off x="4664075" y="2232025"/>
        <a:ext cx="7410450" cy="452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93" t="s">
        <v>3</v>
      </c>
      <c r="E1" s="93"/>
      <c r="F1" s="93"/>
      <c r="G1" s="93" t="s">
        <v>4</v>
      </c>
      <c r="H1" s="93"/>
      <c r="I1" s="93"/>
      <c r="J1" s="93" t="s">
        <v>5</v>
      </c>
      <c r="K1" s="93"/>
      <c r="L1" s="93"/>
      <c r="M1" s="93" t="s">
        <v>6</v>
      </c>
      <c r="N1" s="93"/>
      <c r="O1" s="93"/>
      <c r="P1" s="93" t="s">
        <v>7</v>
      </c>
      <c r="Q1" s="93"/>
      <c r="R1" s="93"/>
      <c r="S1" s="93" t="s">
        <v>8</v>
      </c>
      <c r="T1" s="93"/>
      <c r="U1" s="93"/>
      <c r="V1" s="93" t="s">
        <v>9</v>
      </c>
      <c r="W1" s="93"/>
      <c r="X1" s="93"/>
      <c r="Y1" s="92" t="s">
        <v>10</v>
      </c>
      <c r="Z1" s="55" t="s">
        <v>11</v>
      </c>
      <c r="AA1" s="55"/>
      <c r="AB1" s="55"/>
      <c r="AC1" s="55" t="s">
        <v>12</v>
      </c>
      <c r="AD1" s="55"/>
      <c r="AE1" s="55"/>
      <c r="AF1" s="55" t="s">
        <v>13</v>
      </c>
      <c r="AG1" s="55"/>
      <c r="AH1" s="55"/>
      <c r="AI1" s="294" t="s">
        <v>14</v>
      </c>
      <c r="AJ1" s="294"/>
      <c r="AK1" s="294"/>
      <c r="AL1" s="294" t="s">
        <v>15</v>
      </c>
      <c r="AM1" t="s">
        <v>16</v>
      </c>
    </row>
    <row r="2" spans="1:38">
      <c r="A2" s="92"/>
      <c r="B2" s="92"/>
      <c r="C2" s="92"/>
      <c r="D2" s="93" t="s">
        <v>17</v>
      </c>
      <c r="E2" s="93" t="s">
        <v>18</v>
      </c>
      <c r="F2" s="93" t="s">
        <v>19</v>
      </c>
      <c r="G2" s="93" t="s">
        <v>17</v>
      </c>
      <c r="H2" s="93" t="s">
        <v>18</v>
      </c>
      <c r="I2" s="93" t="s">
        <v>19</v>
      </c>
      <c r="J2" s="93" t="s">
        <v>17</v>
      </c>
      <c r="K2" s="93" t="s">
        <v>18</v>
      </c>
      <c r="L2" s="93" t="s">
        <v>19</v>
      </c>
      <c r="M2" s="93" t="s">
        <v>17</v>
      </c>
      <c r="N2" s="93" t="s">
        <v>18</v>
      </c>
      <c r="O2" s="93" t="s">
        <v>19</v>
      </c>
      <c r="P2" s="92" t="s">
        <v>17</v>
      </c>
      <c r="Q2" s="92" t="s">
        <v>18</v>
      </c>
      <c r="R2" s="93" t="s">
        <v>19</v>
      </c>
      <c r="S2" s="93" t="s">
        <v>17</v>
      </c>
      <c r="T2" s="93" t="s">
        <v>18</v>
      </c>
      <c r="U2" s="93" t="s">
        <v>19</v>
      </c>
      <c r="V2" s="93" t="s">
        <v>17</v>
      </c>
      <c r="W2" s="93" t="s">
        <v>18</v>
      </c>
      <c r="X2" s="93" t="s">
        <v>19</v>
      </c>
      <c r="Y2" s="92"/>
      <c r="Z2" t="s">
        <v>17</v>
      </c>
      <c r="AA2" t="s">
        <v>18</v>
      </c>
      <c r="AB2" t="s">
        <v>19</v>
      </c>
      <c r="AC2" t="s">
        <v>17</v>
      </c>
      <c r="AD2" t="s">
        <v>18</v>
      </c>
      <c r="AE2" t="s">
        <v>19</v>
      </c>
      <c r="AF2" t="s">
        <v>17</v>
      </c>
      <c r="AG2" t="s">
        <v>18</v>
      </c>
      <c r="AH2" t="s">
        <v>19</v>
      </c>
      <c r="AI2" s="295" t="s">
        <v>17</v>
      </c>
      <c r="AJ2" s="295" t="s">
        <v>18</v>
      </c>
      <c r="AK2" s="294" t="s">
        <v>19</v>
      </c>
      <c r="AL2" s="294"/>
    </row>
    <row r="3" spans="1:38">
      <c r="A3" s="94" t="s">
        <v>20</v>
      </c>
      <c r="B3" s="94" t="b">
        <v>1</v>
      </c>
      <c r="C3" s="94"/>
      <c r="D3" s="94"/>
      <c r="E3" s="94"/>
      <c r="F3" s="94"/>
      <c r="G3" s="94"/>
      <c r="H3" s="94"/>
      <c r="I3" s="94"/>
      <c r="J3" s="94"/>
      <c r="K3" s="94"/>
      <c r="L3" s="94"/>
      <c r="M3" s="94"/>
      <c r="N3" s="94"/>
      <c r="O3" s="94"/>
      <c r="P3" s="94"/>
      <c r="Q3" s="94"/>
      <c r="R3" s="94"/>
      <c r="S3" s="290" t="s">
        <v>21</v>
      </c>
      <c r="T3" s="290"/>
      <c r="U3" s="290"/>
      <c r="V3" s="94"/>
      <c r="W3" s="94"/>
      <c r="X3" s="94"/>
      <c r="Y3" s="292"/>
      <c r="AA3" s="34"/>
      <c r="AB3" s="34"/>
      <c r="AC3" s="34"/>
      <c r="AD3" s="34"/>
      <c r="AE3" s="34"/>
      <c r="AF3" s="34"/>
      <c r="AG3" s="34"/>
      <c r="AH3" s="34"/>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4" t="s">
        <v>28</v>
      </c>
      <c r="B9" s="94" t="b">
        <v>1</v>
      </c>
      <c r="C9" s="94"/>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4" t="s">
        <v>35</v>
      </c>
      <c r="B15" s="94" t="b">
        <v>1</v>
      </c>
      <c r="C15" s="94"/>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4" t="s">
        <v>42</v>
      </c>
      <c r="B21" s="94" t="b">
        <v>0</v>
      </c>
      <c r="C21" s="94"/>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4" t="s">
        <v>49</v>
      </c>
      <c r="B27" s="94" t="b">
        <v>0</v>
      </c>
      <c r="C27" s="94"/>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4" t="s">
        <v>56</v>
      </c>
      <c r="B33" s="94" t="b">
        <v>1</v>
      </c>
      <c r="C33" s="94"/>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C3" sqref="C3"/>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7" t="s">
        <v>703</v>
      </c>
      <c r="B1" s="37" t="s">
        <v>704</v>
      </c>
      <c r="C1" s="38" t="s">
        <v>705</v>
      </c>
      <c r="D1" s="39" t="s">
        <v>0</v>
      </c>
    </row>
    <row r="2" spans="1:4">
      <c r="A2" s="40"/>
      <c r="B2" s="40"/>
      <c r="C2" s="41"/>
      <c r="D2" s="42"/>
    </row>
    <row r="3" spans="1:4">
      <c r="A3" s="43" t="s">
        <v>706</v>
      </c>
      <c r="B3" s="44" t="s">
        <v>707</v>
      </c>
      <c r="C3" s="45" t="s">
        <v>708</v>
      </c>
      <c r="D3" s="46" t="s">
        <v>709</v>
      </c>
    </row>
    <row r="4" spans="1:4">
      <c r="A4" s="43" t="s">
        <v>710</v>
      </c>
      <c r="B4" s="44" t="s">
        <v>8</v>
      </c>
      <c r="C4" s="45" t="s">
        <v>711</v>
      </c>
      <c r="D4" s="46" t="s">
        <v>709</v>
      </c>
    </row>
    <row r="5" spans="1:4">
      <c r="A5" s="43" t="s">
        <v>712</v>
      </c>
      <c r="B5" s="44" t="s">
        <v>3</v>
      </c>
      <c r="C5" s="45" t="s">
        <v>711</v>
      </c>
      <c r="D5" s="46" t="s">
        <v>709</v>
      </c>
    </row>
    <row r="6" spans="1:4">
      <c r="A6" s="43" t="s">
        <v>713</v>
      </c>
      <c r="B6" s="44" t="s">
        <v>4</v>
      </c>
      <c r="C6" s="45" t="s">
        <v>711</v>
      </c>
      <c r="D6" s="46" t="s">
        <v>709</v>
      </c>
    </row>
    <row r="7" spans="1:4">
      <c r="A7" s="43" t="s">
        <v>714</v>
      </c>
      <c r="B7" s="44" t="s">
        <v>715</v>
      </c>
      <c r="C7" s="45" t="s">
        <v>711</v>
      </c>
      <c r="D7" s="46" t="s">
        <v>709</v>
      </c>
    </row>
    <row r="8" spans="1:4">
      <c r="A8" s="43" t="s">
        <v>716</v>
      </c>
      <c r="B8" s="44" t="s">
        <v>717</v>
      </c>
      <c r="C8" s="45" t="s">
        <v>718</v>
      </c>
      <c r="D8" s="46" t="s">
        <v>709</v>
      </c>
    </row>
    <row r="9" spans="1:4">
      <c r="A9" s="43" t="s">
        <v>719</v>
      </c>
      <c r="B9" s="44" t="s">
        <v>720</v>
      </c>
      <c r="C9" s="45" t="s">
        <v>423</v>
      </c>
      <c r="D9" s="46" t="s">
        <v>495</v>
      </c>
    </row>
    <row r="10" spans="1:4">
      <c r="A10" s="43" t="s">
        <v>721</v>
      </c>
      <c r="B10" s="44" t="s">
        <v>722</v>
      </c>
      <c r="C10" s="45" t="s">
        <v>723</v>
      </c>
      <c r="D10" s="46" t="s">
        <v>709</v>
      </c>
    </row>
    <row r="11" spans="1:4">
      <c r="A11" s="43" t="s">
        <v>724</v>
      </c>
      <c r="B11" s="44" t="s">
        <v>725</v>
      </c>
      <c r="C11" s="45" t="s">
        <v>723</v>
      </c>
      <c r="D11" s="46" t="s">
        <v>709</v>
      </c>
    </row>
    <row r="12" spans="1:4">
      <c r="A12" s="43" t="s">
        <v>726</v>
      </c>
      <c r="B12" s="44" t="s">
        <v>727</v>
      </c>
      <c r="C12" s="45" t="s">
        <v>723</v>
      </c>
      <c r="D12" s="46" t="s">
        <v>709</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K29" sqref="K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33" t="s">
        <v>728</v>
      </c>
      <c r="B1" s="33" t="s">
        <v>729</v>
      </c>
      <c r="C1" s="33" t="s">
        <v>730</v>
      </c>
      <c r="D1" s="33" t="s">
        <v>731</v>
      </c>
      <c r="E1" s="20" t="s">
        <v>732</v>
      </c>
      <c r="F1" s="1" t="s">
        <v>733</v>
      </c>
      <c r="G1" s="1"/>
      <c r="H1" s="1" t="s">
        <v>734</v>
      </c>
      <c r="I1" s="1"/>
      <c r="J1" s="20" t="s">
        <v>735</v>
      </c>
      <c r="L1" t="s">
        <v>378</v>
      </c>
    </row>
    <row r="2" spans="1:9">
      <c r="A2" s="33"/>
      <c r="B2" s="33"/>
      <c r="C2" s="33"/>
      <c r="D2" s="33"/>
      <c r="E2" s="20"/>
      <c r="F2" s="21" t="s">
        <v>736</v>
      </c>
      <c r="G2" t="s">
        <v>737</v>
      </c>
      <c r="H2" t="s">
        <v>736</v>
      </c>
      <c r="I2" t="s">
        <v>737</v>
      </c>
    </row>
    <row r="3" spans="1:11">
      <c r="A3" t="s">
        <v>738</v>
      </c>
      <c r="B3">
        <v>200</v>
      </c>
      <c r="C3">
        <f>B3+500</f>
        <v>700</v>
      </c>
      <c r="D3">
        <v>5</v>
      </c>
      <c r="E3">
        <v>2</v>
      </c>
      <c r="F3" s="34">
        <f t="shared" ref="F3:F24" si="0">B3/25</f>
        <v>8</v>
      </c>
      <c r="G3" s="34">
        <f t="shared" ref="G3:G24" si="1">C3/25</f>
        <v>28</v>
      </c>
      <c r="H3" s="34">
        <f t="shared" ref="H3:H24" si="2">B3/110</f>
        <v>1.81818181818182</v>
      </c>
      <c r="I3" s="34">
        <f t="shared" ref="I3:I24" si="3">C3/110</f>
        <v>6.36363636363636</v>
      </c>
      <c r="J3" t="s">
        <v>739</v>
      </c>
      <c r="K3" s="20" t="s">
        <v>740</v>
      </c>
    </row>
    <row r="4" spans="1:11">
      <c r="A4" t="s">
        <v>741</v>
      </c>
      <c r="B4">
        <v>100</v>
      </c>
      <c r="C4">
        <f t="shared" ref="C4:C24" si="4">B4+500</f>
        <v>600</v>
      </c>
      <c r="D4">
        <v>8</v>
      </c>
      <c r="E4">
        <v>2</v>
      </c>
      <c r="F4" s="34">
        <f t="shared" si="0"/>
        <v>4</v>
      </c>
      <c r="G4" s="34">
        <f t="shared" si="1"/>
        <v>24</v>
      </c>
      <c r="H4" s="34">
        <f t="shared" si="2"/>
        <v>0.909090909090909</v>
      </c>
      <c r="I4" s="34">
        <f t="shared" si="3"/>
        <v>5.45454545454545</v>
      </c>
      <c r="J4" t="s">
        <v>739</v>
      </c>
      <c r="K4" t="s">
        <v>742</v>
      </c>
    </row>
    <row r="5" spans="1:11">
      <c r="A5" t="s">
        <v>743</v>
      </c>
      <c r="B5">
        <v>200</v>
      </c>
      <c r="C5">
        <f t="shared" si="4"/>
        <v>700</v>
      </c>
      <c r="D5">
        <v>5</v>
      </c>
      <c r="E5">
        <v>3</v>
      </c>
      <c r="F5" s="34">
        <f t="shared" si="0"/>
        <v>8</v>
      </c>
      <c r="G5" s="34">
        <f t="shared" si="1"/>
        <v>28</v>
      </c>
      <c r="H5" s="34">
        <f t="shared" si="2"/>
        <v>1.81818181818182</v>
      </c>
      <c r="I5" s="34">
        <f t="shared" si="3"/>
        <v>6.36363636363636</v>
      </c>
      <c r="J5" t="s">
        <v>744</v>
      </c>
      <c r="K5" s="20" t="s">
        <v>745</v>
      </c>
    </row>
    <row r="6" spans="1:11">
      <c r="A6" t="s">
        <v>746</v>
      </c>
      <c r="B6">
        <v>200</v>
      </c>
      <c r="C6">
        <f t="shared" si="4"/>
        <v>700</v>
      </c>
      <c r="D6">
        <v>4</v>
      </c>
      <c r="E6">
        <v>1</v>
      </c>
      <c r="F6" s="34">
        <f t="shared" si="0"/>
        <v>8</v>
      </c>
      <c r="G6" s="34">
        <f t="shared" si="1"/>
        <v>28</v>
      </c>
      <c r="H6" s="34">
        <f t="shared" si="2"/>
        <v>1.81818181818182</v>
      </c>
      <c r="I6" s="34">
        <f t="shared" si="3"/>
        <v>6.36363636363636</v>
      </c>
      <c r="J6" t="s">
        <v>747</v>
      </c>
      <c r="K6" t="s">
        <v>748</v>
      </c>
    </row>
    <row r="7" spans="1:11">
      <c r="A7" t="s">
        <v>749</v>
      </c>
      <c r="B7">
        <v>400</v>
      </c>
      <c r="C7">
        <f t="shared" si="4"/>
        <v>900</v>
      </c>
      <c r="D7">
        <v>4</v>
      </c>
      <c r="E7">
        <v>4</v>
      </c>
      <c r="F7" s="34">
        <f t="shared" si="0"/>
        <v>16</v>
      </c>
      <c r="G7" s="34">
        <f t="shared" si="1"/>
        <v>36</v>
      </c>
      <c r="H7" s="34">
        <f t="shared" si="2"/>
        <v>3.63636363636364</v>
      </c>
      <c r="I7" s="34">
        <f t="shared" si="3"/>
        <v>8.18181818181818</v>
      </c>
      <c r="J7" t="s">
        <v>750</v>
      </c>
      <c r="K7" t="s">
        <v>751</v>
      </c>
    </row>
    <row r="8" spans="1:11">
      <c r="A8" t="s">
        <v>752</v>
      </c>
      <c r="B8">
        <v>600</v>
      </c>
      <c r="C8">
        <f t="shared" si="4"/>
        <v>1100</v>
      </c>
      <c r="D8">
        <v>1</v>
      </c>
      <c r="E8">
        <v>3</v>
      </c>
      <c r="F8" s="34">
        <f t="shared" si="0"/>
        <v>24</v>
      </c>
      <c r="G8" s="34">
        <f t="shared" si="1"/>
        <v>44</v>
      </c>
      <c r="H8" s="34">
        <f t="shared" si="2"/>
        <v>5.45454545454545</v>
      </c>
      <c r="I8" s="34">
        <f t="shared" si="3"/>
        <v>10</v>
      </c>
      <c r="J8" t="s">
        <v>744</v>
      </c>
      <c r="K8" t="s">
        <v>753</v>
      </c>
    </row>
    <row r="9" spans="1:11">
      <c r="A9" t="s">
        <v>754</v>
      </c>
      <c r="B9">
        <v>50</v>
      </c>
      <c r="C9">
        <f t="shared" si="4"/>
        <v>550</v>
      </c>
      <c r="D9">
        <v>10</v>
      </c>
      <c r="E9">
        <v>1</v>
      </c>
      <c r="F9" s="34">
        <f t="shared" si="0"/>
        <v>2</v>
      </c>
      <c r="G9" s="34">
        <f t="shared" si="1"/>
        <v>22</v>
      </c>
      <c r="H9" s="34">
        <f t="shared" si="2"/>
        <v>0.454545454545455</v>
      </c>
      <c r="I9" s="34">
        <f t="shared" si="3"/>
        <v>5</v>
      </c>
      <c r="J9" t="s">
        <v>747</v>
      </c>
      <c r="K9" s="20" t="s">
        <v>755</v>
      </c>
    </row>
    <row r="10" spans="1:11">
      <c r="A10" t="s">
        <v>756</v>
      </c>
      <c r="B10">
        <v>150</v>
      </c>
      <c r="C10">
        <f t="shared" si="4"/>
        <v>650</v>
      </c>
      <c r="D10">
        <v>5</v>
      </c>
      <c r="E10">
        <v>3</v>
      </c>
      <c r="F10" s="34">
        <f t="shared" si="0"/>
        <v>6</v>
      </c>
      <c r="G10" s="34">
        <f t="shared" si="1"/>
        <v>26</v>
      </c>
      <c r="H10" s="34">
        <f t="shared" si="2"/>
        <v>1.36363636363636</v>
      </c>
      <c r="I10" s="34">
        <f t="shared" si="3"/>
        <v>5.90909090909091</v>
      </c>
      <c r="J10" t="s">
        <v>744</v>
      </c>
      <c r="K10" s="20" t="s">
        <v>757</v>
      </c>
    </row>
    <row r="11" spans="1:11">
      <c r="A11" s="35" t="s">
        <v>758</v>
      </c>
      <c r="B11" s="35">
        <v>25</v>
      </c>
      <c r="C11" s="35">
        <f t="shared" si="4"/>
        <v>525</v>
      </c>
      <c r="D11" s="35">
        <v>6</v>
      </c>
      <c r="E11" s="35">
        <v>1</v>
      </c>
      <c r="F11" s="36">
        <f t="shared" si="0"/>
        <v>1</v>
      </c>
      <c r="G11" s="36">
        <f t="shared" si="1"/>
        <v>21</v>
      </c>
      <c r="H11" s="36">
        <f t="shared" si="2"/>
        <v>0.227272727272727</v>
      </c>
      <c r="I11" s="36">
        <f t="shared" si="3"/>
        <v>4.77272727272727</v>
      </c>
      <c r="J11" t="s">
        <v>759</v>
      </c>
      <c r="K11" t="s">
        <v>760</v>
      </c>
    </row>
    <row r="12" spans="1:11">
      <c r="A12" s="35" t="s">
        <v>761</v>
      </c>
      <c r="B12" s="35">
        <v>150</v>
      </c>
      <c r="C12" s="35">
        <f t="shared" si="4"/>
        <v>650</v>
      </c>
      <c r="D12" s="35">
        <v>3</v>
      </c>
      <c r="E12" s="35">
        <v>3</v>
      </c>
      <c r="F12" s="36">
        <f t="shared" si="0"/>
        <v>6</v>
      </c>
      <c r="G12" s="36">
        <f t="shared" si="1"/>
        <v>26</v>
      </c>
      <c r="H12" s="36">
        <f t="shared" si="2"/>
        <v>1.36363636363636</v>
      </c>
      <c r="I12" s="36">
        <f t="shared" si="3"/>
        <v>5.90909090909091</v>
      </c>
      <c r="J12" t="s">
        <v>762</v>
      </c>
      <c r="K12" t="s">
        <v>763</v>
      </c>
    </row>
    <row r="13" spans="1:11">
      <c r="A13" s="35" t="s">
        <v>764</v>
      </c>
      <c r="B13" s="35">
        <v>150</v>
      </c>
      <c r="C13" s="35">
        <f t="shared" si="4"/>
        <v>650</v>
      </c>
      <c r="D13" s="35">
        <v>5</v>
      </c>
      <c r="E13" s="35">
        <v>2</v>
      </c>
      <c r="F13" s="36">
        <f t="shared" si="0"/>
        <v>6</v>
      </c>
      <c r="G13" s="36">
        <f t="shared" si="1"/>
        <v>26</v>
      </c>
      <c r="H13" s="36">
        <f t="shared" si="2"/>
        <v>1.36363636363636</v>
      </c>
      <c r="I13" s="36">
        <f t="shared" si="3"/>
        <v>5.90909090909091</v>
      </c>
      <c r="J13" t="s">
        <v>762</v>
      </c>
      <c r="K13" t="s">
        <v>765</v>
      </c>
    </row>
    <row r="14" spans="1:11">
      <c r="A14" s="35" t="s">
        <v>766</v>
      </c>
      <c r="B14" s="35">
        <v>100</v>
      </c>
      <c r="C14" s="35">
        <f t="shared" si="4"/>
        <v>600</v>
      </c>
      <c r="D14" s="35">
        <v>5</v>
      </c>
      <c r="E14" s="35"/>
      <c r="F14" s="36">
        <f t="shared" si="0"/>
        <v>4</v>
      </c>
      <c r="G14" s="36">
        <f t="shared" si="1"/>
        <v>24</v>
      </c>
      <c r="H14" s="36">
        <f t="shared" si="2"/>
        <v>0.909090909090909</v>
      </c>
      <c r="I14" s="36">
        <f t="shared" si="3"/>
        <v>5.45454545454545</v>
      </c>
      <c r="J14" t="s">
        <v>767</v>
      </c>
      <c r="K14" t="s">
        <v>768</v>
      </c>
    </row>
    <row r="15" spans="1:11">
      <c r="A15" s="35" t="s">
        <v>769</v>
      </c>
      <c r="B15" s="35">
        <v>60</v>
      </c>
      <c r="C15" s="35">
        <f t="shared" si="4"/>
        <v>560</v>
      </c>
      <c r="D15" s="35">
        <v>5</v>
      </c>
      <c r="E15" s="35"/>
      <c r="F15" s="36">
        <f t="shared" si="0"/>
        <v>2.4</v>
      </c>
      <c r="G15" s="36">
        <f t="shared" si="1"/>
        <v>22.4</v>
      </c>
      <c r="H15" s="36">
        <f t="shared" si="2"/>
        <v>0.545454545454545</v>
      </c>
      <c r="I15" s="36">
        <f t="shared" si="3"/>
        <v>5.09090909090909</v>
      </c>
      <c r="J15" t="s">
        <v>770</v>
      </c>
      <c r="K15" t="s">
        <v>771</v>
      </c>
    </row>
    <row r="16" spans="1:11">
      <c r="A16" s="35" t="s">
        <v>772</v>
      </c>
      <c r="B16" s="35">
        <v>400</v>
      </c>
      <c r="C16" s="35">
        <f t="shared" si="4"/>
        <v>900</v>
      </c>
      <c r="D16" s="35">
        <v>5</v>
      </c>
      <c r="E16" s="35"/>
      <c r="F16" s="36">
        <f t="shared" si="0"/>
        <v>16</v>
      </c>
      <c r="G16" s="36">
        <f t="shared" si="1"/>
        <v>36</v>
      </c>
      <c r="H16" s="36">
        <f t="shared" si="2"/>
        <v>3.63636363636364</v>
      </c>
      <c r="I16" s="36">
        <f t="shared" si="3"/>
        <v>8.18181818181818</v>
      </c>
      <c r="J16" t="s">
        <v>773</v>
      </c>
      <c r="K16" t="s">
        <v>774</v>
      </c>
    </row>
    <row r="17" spans="1:11">
      <c r="A17" s="35" t="s">
        <v>775</v>
      </c>
      <c r="B17" s="35">
        <v>100</v>
      </c>
      <c r="C17" s="35">
        <f t="shared" si="4"/>
        <v>600</v>
      </c>
      <c r="D17" s="35">
        <v>5</v>
      </c>
      <c r="E17" s="35"/>
      <c r="F17" s="36">
        <f t="shared" si="0"/>
        <v>4</v>
      </c>
      <c r="G17" s="36">
        <f t="shared" si="1"/>
        <v>24</v>
      </c>
      <c r="H17" s="36">
        <f t="shared" si="2"/>
        <v>0.909090909090909</v>
      </c>
      <c r="I17" s="36">
        <f t="shared" si="3"/>
        <v>5.45454545454545</v>
      </c>
      <c r="J17" t="s">
        <v>767</v>
      </c>
      <c r="K17" t="s">
        <v>776</v>
      </c>
    </row>
    <row r="18" spans="1:9">
      <c r="A18" s="35" t="s">
        <v>777</v>
      </c>
      <c r="B18" s="35">
        <v>1</v>
      </c>
      <c r="C18" s="35">
        <f t="shared" si="4"/>
        <v>501</v>
      </c>
      <c r="D18" s="35">
        <v>0</v>
      </c>
      <c r="E18" s="35"/>
      <c r="F18" s="36">
        <f t="shared" si="0"/>
        <v>0.04</v>
      </c>
      <c r="G18" s="36">
        <f t="shared" si="1"/>
        <v>20.04</v>
      </c>
      <c r="H18" s="36">
        <f t="shared" si="2"/>
        <v>0.00909090909090909</v>
      </c>
      <c r="I18" s="36">
        <f t="shared" si="3"/>
        <v>4.55454545454545</v>
      </c>
    </row>
    <row r="19" spans="1:9">
      <c r="A19" s="35" t="s">
        <v>778</v>
      </c>
      <c r="B19" s="35">
        <v>20</v>
      </c>
      <c r="C19" s="35">
        <f t="shared" si="4"/>
        <v>520</v>
      </c>
      <c r="D19" s="35">
        <v>0</v>
      </c>
      <c r="E19" s="35"/>
      <c r="F19" s="36">
        <f t="shared" si="0"/>
        <v>0.8</v>
      </c>
      <c r="G19" s="36">
        <f t="shared" si="1"/>
        <v>20.8</v>
      </c>
      <c r="H19" s="36">
        <f t="shared" si="2"/>
        <v>0.181818181818182</v>
      </c>
      <c r="I19" s="36">
        <f t="shared" si="3"/>
        <v>4.72727272727273</v>
      </c>
    </row>
    <row r="20" spans="1:11">
      <c r="A20" t="s">
        <v>779</v>
      </c>
      <c r="B20">
        <v>150</v>
      </c>
      <c r="C20">
        <f t="shared" si="4"/>
        <v>650</v>
      </c>
      <c r="D20">
        <v>3</v>
      </c>
      <c r="F20" s="34">
        <f t="shared" si="0"/>
        <v>6</v>
      </c>
      <c r="G20" s="34">
        <f t="shared" si="1"/>
        <v>26</v>
      </c>
      <c r="H20" s="34">
        <f t="shared" si="2"/>
        <v>1.36363636363636</v>
      </c>
      <c r="I20" s="34">
        <f t="shared" si="3"/>
        <v>5.90909090909091</v>
      </c>
      <c r="J20" t="s">
        <v>780</v>
      </c>
      <c r="K20" t="s">
        <v>781</v>
      </c>
    </row>
    <row r="21" spans="1:11">
      <c r="A21" t="s">
        <v>504</v>
      </c>
      <c r="B21">
        <v>50</v>
      </c>
      <c r="C21">
        <f t="shared" si="4"/>
        <v>550</v>
      </c>
      <c r="D21">
        <v>7</v>
      </c>
      <c r="F21" s="34">
        <f t="shared" si="0"/>
        <v>2</v>
      </c>
      <c r="G21" s="34">
        <f t="shared" si="1"/>
        <v>22</v>
      </c>
      <c r="H21" s="34">
        <f t="shared" si="2"/>
        <v>0.454545454545455</v>
      </c>
      <c r="I21" s="34">
        <f t="shared" si="3"/>
        <v>5</v>
      </c>
      <c r="J21" t="s">
        <v>782</v>
      </c>
      <c r="K21" t="s">
        <v>783</v>
      </c>
    </row>
    <row r="22" spans="1:11">
      <c r="A22" t="s">
        <v>784</v>
      </c>
      <c r="B22">
        <v>10</v>
      </c>
      <c r="C22">
        <f t="shared" si="4"/>
        <v>510</v>
      </c>
      <c r="D22">
        <v>6</v>
      </c>
      <c r="F22" s="34">
        <f t="shared" si="0"/>
        <v>0.4</v>
      </c>
      <c r="G22" s="34">
        <f t="shared" si="1"/>
        <v>20.4</v>
      </c>
      <c r="H22" s="34">
        <f t="shared" si="2"/>
        <v>0.0909090909090909</v>
      </c>
      <c r="I22" s="34">
        <f t="shared" si="3"/>
        <v>4.63636363636364</v>
      </c>
      <c r="J22" t="s">
        <v>785</v>
      </c>
      <c r="K22" t="s">
        <v>786</v>
      </c>
    </row>
    <row r="23" spans="1:11">
      <c r="A23" t="s">
        <v>787</v>
      </c>
      <c r="B23">
        <v>100</v>
      </c>
      <c r="C23">
        <f t="shared" si="4"/>
        <v>600</v>
      </c>
      <c r="D23">
        <v>10</v>
      </c>
      <c r="F23" s="34">
        <f t="shared" si="0"/>
        <v>4</v>
      </c>
      <c r="G23" s="34">
        <f t="shared" si="1"/>
        <v>24</v>
      </c>
      <c r="H23" s="34">
        <f t="shared" si="2"/>
        <v>0.909090909090909</v>
      </c>
      <c r="I23" s="34">
        <f t="shared" si="3"/>
        <v>5.45454545454545</v>
      </c>
      <c r="J23" t="s">
        <v>788</v>
      </c>
      <c r="K23" t="s">
        <v>789</v>
      </c>
    </row>
    <row r="24" spans="6:9">
      <c r="F24" s="34"/>
      <c r="G24" s="34"/>
      <c r="H24" s="34"/>
      <c r="I24" s="34"/>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N24" sqref="N24"/>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115</v>
      </c>
      <c r="B1" s="22" t="s">
        <v>704</v>
      </c>
      <c r="C1" s="23" t="s">
        <v>76</v>
      </c>
      <c r="D1" s="24" t="s">
        <v>790</v>
      </c>
      <c r="E1" s="25"/>
      <c r="F1" s="25"/>
      <c r="G1" s="25"/>
      <c r="H1" s="25"/>
      <c r="I1" s="25"/>
      <c r="J1" s="25"/>
      <c r="K1" s="25"/>
      <c r="L1" s="25"/>
      <c r="M1" s="25"/>
      <c r="N1" s="25"/>
      <c r="O1" s="25"/>
    </row>
    <row r="2" spans="1:15">
      <c r="A2" s="26" t="s">
        <v>791</v>
      </c>
      <c r="B2" s="27" t="s">
        <v>3</v>
      </c>
      <c r="C2" s="28">
        <v>0.1</v>
      </c>
      <c r="D2" s="29" t="s">
        <v>709</v>
      </c>
      <c r="E2" s="30"/>
      <c r="F2" s="30"/>
      <c r="G2" s="30"/>
      <c r="H2" s="30"/>
      <c r="I2" s="30"/>
      <c r="J2" s="30"/>
      <c r="K2" s="30"/>
      <c r="L2" s="30"/>
      <c r="M2" s="30"/>
      <c r="N2" s="30"/>
      <c r="O2" s="30"/>
    </row>
    <row r="3" spans="1:15">
      <c r="A3" s="26" t="s">
        <v>792</v>
      </c>
      <c r="B3" s="27" t="s">
        <v>715</v>
      </c>
      <c r="C3" s="28">
        <v>0.1</v>
      </c>
      <c r="D3" s="29" t="s">
        <v>709</v>
      </c>
      <c r="E3" s="30"/>
      <c r="F3" s="30"/>
      <c r="G3" s="30"/>
      <c r="H3" s="30"/>
      <c r="I3" s="30"/>
      <c r="J3" s="30"/>
      <c r="K3" s="30"/>
      <c r="L3" s="30"/>
      <c r="M3" s="30"/>
      <c r="N3" s="30"/>
      <c r="O3" s="30"/>
    </row>
    <row r="4" spans="1:15">
      <c r="A4" s="26" t="s">
        <v>793</v>
      </c>
      <c r="B4" s="27" t="s">
        <v>707</v>
      </c>
      <c r="C4" s="28">
        <v>0.1</v>
      </c>
      <c r="D4" s="29" t="s">
        <v>709</v>
      </c>
      <c r="E4" s="30"/>
      <c r="F4" s="30"/>
      <c r="G4" s="30"/>
      <c r="H4" s="30"/>
      <c r="I4" s="30"/>
      <c r="J4" s="30"/>
      <c r="K4" s="30"/>
      <c r="L4" s="30"/>
      <c r="M4" s="30"/>
      <c r="N4" s="30"/>
      <c r="O4" s="30"/>
    </row>
    <row r="5" spans="1:15">
      <c r="A5" s="26" t="s">
        <v>794</v>
      </c>
      <c r="B5" s="27" t="s">
        <v>4</v>
      </c>
      <c r="C5" s="28">
        <v>0.1</v>
      </c>
      <c r="D5" s="29" t="s">
        <v>709</v>
      </c>
      <c r="E5" s="25"/>
      <c r="F5" s="30"/>
      <c r="G5" s="30"/>
      <c r="H5" s="30"/>
      <c r="I5" s="30"/>
      <c r="J5" s="30"/>
      <c r="K5" s="30"/>
      <c r="L5" s="30"/>
      <c r="M5" s="30"/>
      <c r="N5" s="30"/>
      <c r="O5" s="30"/>
    </row>
    <row r="6" spans="1:15">
      <c r="A6" s="26" t="s">
        <v>795</v>
      </c>
      <c r="B6" s="27" t="s">
        <v>6</v>
      </c>
      <c r="C6" s="28">
        <v>0.1</v>
      </c>
      <c r="D6" s="29" t="s">
        <v>709</v>
      </c>
      <c r="E6" s="30"/>
      <c r="F6" s="25"/>
      <c r="G6" s="30"/>
      <c r="H6" s="30"/>
      <c r="I6" t="s">
        <v>796</v>
      </c>
      <c r="J6" t="s">
        <v>797</v>
      </c>
      <c r="K6" s="30"/>
      <c r="L6" s="30"/>
      <c r="M6" s="30"/>
      <c r="N6" s="30"/>
      <c r="O6" s="30"/>
    </row>
    <row r="7" spans="1:15">
      <c r="A7" s="26" t="s">
        <v>798</v>
      </c>
      <c r="B7" s="27" t="s">
        <v>8</v>
      </c>
      <c r="C7" s="28">
        <v>0.1</v>
      </c>
      <c r="D7" s="29" t="s">
        <v>709</v>
      </c>
      <c r="E7" s="30"/>
      <c r="F7" s="30"/>
      <c r="G7" s="25"/>
      <c r="H7" s="30"/>
      <c r="I7" t="s">
        <v>799</v>
      </c>
      <c r="J7" t="s">
        <v>800</v>
      </c>
      <c r="K7" s="30"/>
      <c r="L7" s="30"/>
      <c r="M7" s="30"/>
      <c r="N7" s="30"/>
      <c r="O7" s="30"/>
    </row>
    <row r="8" spans="1:15">
      <c r="A8" s="26" t="s">
        <v>801</v>
      </c>
      <c r="B8" s="27" t="s">
        <v>10</v>
      </c>
      <c r="C8" s="28">
        <v>1.5</v>
      </c>
      <c r="D8" s="29" t="s">
        <v>709</v>
      </c>
      <c r="E8" s="30"/>
      <c r="F8" s="30"/>
      <c r="G8" s="30"/>
      <c r="H8" s="25"/>
      <c r="I8" t="s">
        <v>802</v>
      </c>
      <c r="J8" t="s">
        <v>803</v>
      </c>
      <c r="K8" s="30"/>
      <c r="L8" s="30"/>
      <c r="M8" s="30"/>
      <c r="N8" s="30"/>
      <c r="O8" s="30"/>
    </row>
    <row r="9" spans="1:15">
      <c r="A9" s="26" t="s">
        <v>804</v>
      </c>
      <c r="B9" s="31" t="s">
        <v>725</v>
      </c>
      <c r="C9" s="28">
        <v>0.1</v>
      </c>
      <c r="D9" s="29" t="s">
        <v>709</v>
      </c>
      <c r="E9" s="30"/>
      <c r="F9" s="30"/>
      <c r="G9" s="30"/>
      <c r="H9" s="30"/>
      <c r="I9" s="25"/>
      <c r="J9" s="30"/>
      <c r="K9" s="30"/>
      <c r="L9" s="30"/>
      <c r="M9" s="30"/>
      <c r="N9" s="30"/>
      <c r="O9" s="30"/>
    </row>
    <row r="10" spans="1:15">
      <c r="A10" s="26" t="s">
        <v>805</v>
      </c>
      <c r="B10" s="31" t="s">
        <v>722</v>
      </c>
      <c r="C10" s="28">
        <v>0.1</v>
      </c>
      <c r="D10" s="29" t="s">
        <v>709</v>
      </c>
      <c r="E10" s="30"/>
      <c r="F10" s="30"/>
      <c r="G10" s="30"/>
      <c r="H10" s="30"/>
      <c r="I10" s="30"/>
      <c r="J10" s="25"/>
      <c r="K10" s="30"/>
      <c r="L10" s="30"/>
      <c r="M10" s="30"/>
      <c r="N10" s="30"/>
      <c r="O10" s="30"/>
    </row>
    <row r="11" spans="1:15">
      <c r="A11" s="26" t="s">
        <v>806</v>
      </c>
      <c r="B11" s="31" t="s">
        <v>727</v>
      </c>
      <c r="C11" s="28">
        <v>0.1</v>
      </c>
      <c r="D11" s="29" t="s">
        <v>709</v>
      </c>
      <c r="E11" s="30"/>
      <c r="F11" s="30"/>
      <c r="G11" s="30"/>
      <c r="H11" s="30"/>
      <c r="I11" s="30"/>
      <c r="J11" s="30"/>
      <c r="K11" s="25"/>
      <c r="L11" s="30"/>
      <c r="M11" s="30"/>
      <c r="N11" s="30"/>
      <c r="O11" s="30"/>
    </row>
    <row r="12" spans="1:15">
      <c r="A12" s="26" t="s">
        <v>807</v>
      </c>
      <c r="B12" s="31" t="s">
        <v>489</v>
      </c>
      <c r="C12" s="28">
        <v>1</v>
      </c>
      <c r="D12" s="29" t="s">
        <v>495</v>
      </c>
      <c r="E12" s="30"/>
      <c r="F12" s="30"/>
      <c r="G12" s="30"/>
      <c r="H12" s="30"/>
      <c r="I12" s="30"/>
      <c r="J12" s="30"/>
      <c r="K12" s="30"/>
      <c r="L12" s="25"/>
      <c r="M12" s="30"/>
      <c r="N12" s="30"/>
      <c r="O12" s="30"/>
    </row>
    <row r="13" spans="1:15">
      <c r="A13" s="26" t="s">
        <v>808</v>
      </c>
      <c r="B13" s="31" t="s">
        <v>203</v>
      </c>
      <c r="C13" s="28">
        <v>1</v>
      </c>
      <c r="D13" s="29" t="s">
        <v>495</v>
      </c>
      <c r="E13" s="30"/>
      <c r="F13" s="30"/>
      <c r="G13" s="30"/>
      <c r="H13" s="30"/>
      <c r="I13" s="30"/>
      <c r="J13" s="30"/>
      <c r="K13" s="30"/>
      <c r="L13" s="30"/>
      <c r="M13" s="25"/>
      <c r="N13" s="30"/>
      <c r="O13" s="30"/>
    </row>
    <row r="14" spans="1:15">
      <c r="A14" s="26" t="s">
        <v>809</v>
      </c>
      <c r="B14" s="31" t="s">
        <v>491</v>
      </c>
      <c r="C14" s="28">
        <v>1</v>
      </c>
      <c r="D14" s="29" t="s">
        <v>495</v>
      </c>
      <c r="E14" s="30"/>
      <c r="F14" s="30"/>
      <c r="G14" s="30"/>
      <c r="H14" s="30"/>
      <c r="I14" s="30"/>
      <c r="J14" s="30"/>
      <c r="K14" s="30"/>
      <c r="L14" s="30"/>
      <c r="M14" s="30"/>
      <c r="N14" s="25"/>
      <c r="O14" s="30"/>
    </row>
    <row r="15" spans="1:15">
      <c r="A15" s="26" t="s">
        <v>810</v>
      </c>
      <c r="B15" s="31" t="s">
        <v>490</v>
      </c>
      <c r="C15" s="28">
        <v>1</v>
      </c>
      <c r="D15" s="29" t="s">
        <v>495</v>
      </c>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1:15">
      <c r="A28" s="32"/>
      <c r="B28" s="30"/>
      <c r="C28" s="30"/>
      <c r="D28" s="30"/>
      <c r="E28" s="30"/>
      <c r="F28" s="30"/>
      <c r="G28" s="30"/>
      <c r="H28" s="30"/>
      <c r="I28" s="30"/>
      <c r="J28" s="30"/>
      <c r="K28" s="30"/>
      <c r="L28" s="30"/>
      <c r="M28" s="30"/>
      <c r="N28" s="30"/>
      <c r="O28" s="30"/>
    </row>
    <row r="29" spans="4:15">
      <c r="D29" s="2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0" t="s">
        <v>811</v>
      </c>
    </row>
    <row r="2" spans="1:6">
      <c r="A2" t="s">
        <v>812</v>
      </c>
      <c r="B2">
        <v>2</v>
      </c>
      <c r="C2" t="s">
        <v>813</v>
      </c>
      <c r="D2">
        <v>1</v>
      </c>
      <c r="E2" t="s">
        <v>814</v>
      </c>
      <c r="F2">
        <v>1</v>
      </c>
    </row>
    <row r="3" spans="1:6">
      <c r="A3" t="s">
        <v>815</v>
      </c>
      <c r="B3">
        <v>2</v>
      </c>
      <c r="C3" t="s">
        <v>816</v>
      </c>
      <c r="D3">
        <v>1</v>
      </c>
      <c r="E3" t="s">
        <v>817</v>
      </c>
      <c r="F3">
        <v>1</v>
      </c>
    </row>
    <row r="4" spans="1:6">
      <c r="A4" t="s">
        <v>817</v>
      </c>
      <c r="B4">
        <v>2</v>
      </c>
      <c r="C4" t="s">
        <v>818</v>
      </c>
      <c r="D4">
        <v>1</v>
      </c>
      <c r="E4" t="s">
        <v>819</v>
      </c>
      <c r="F4">
        <v>1</v>
      </c>
    </row>
    <row r="5" spans="1:6">
      <c r="A5" t="s">
        <v>814</v>
      </c>
      <c r="B5">
        <v>5</v>
      </c>
      <c r="E5" t="s">
        <v>820</v>
      </c>
      <c r="F5">
        <v>1</v>
      </c>
    </row>
    <row r="6" spans="1:6">
      <c r="A6" t="s">
        <v>814</v>
      </c>
      <c r="B6">
        <v>5</v>
      </c>
      <c r="C6" t="s">
        <v>815</v>
      </c>
      <c r="D6">
        <v>5</v>
      </c>
      <c r="E6" t="s">
        <v>821</v>
      </c>
      <c r="F6">
        <v>1</v>
      </c>
    </row>
    <row r="7" spans="1:6">
      <c r="A7" t="s">
        <v>817</v>
      </c>
      <c r="B7">
        <v>3</v>
      </c>
      <c r="C7" t="s">
        <v>814</v>
      </c>
      <c r="D7">
        <v>3</v>
      </c>
      <c r="E7" t="s">
        <v>822</v>
      </c>
      <c r="F7">
        <v>1</v>
      </c>
    </row>
    <row r="8" spans="1:6">
      <c r="A8" t="s">
        <v>819</v>
      </c>
      <c r="B8">
        <v>3</v>
      </c>
      <c r="C8" t="s">
        <v>814</v>
      </c>
      <c r="D8">
        <v>3</v>
      </c>
      <c r="E8" t="s">
        <v>823</v>
      </c>
      <c r="F8">
        <v>1</v>
      </c>
    </row>
    <row r="9" spans="1:6">
      <c r="A9" t="s">
        <v>819</v>
      </c>
      <c r="B9">
        <v>2</v>
      </c>
      <c r="C9" t="s">
        <v>824</v>
      </c>
      <c r="D9">
        <v>20</v>
      </c>
      <c r="E9" t="s">
        <v>825</v>
      </c>
      <c r="F9">
        <v>1</v>
      </c>
    </row>
    <row r="10" spans="1:6">
      <c r="A10" t="s">
        <v>826</v>
      </c>
      <c r="B10">
        <v>1</v>
      </c>
      <c r="C10" t="s">
        <v>812</v>
      </c>
      <c r="D10">
        <v>1</v>
      </c>
      <c r="E10" t="s">
        <v>120</v>
      </c>
      <c r="F10">
        <v>3</v>
      </c>
    </row>
    <row r="11" spans="1:6">
      <c r="A11" t="s">
        <v>827</v>
      </c>
      <c r="B11">
        <v>1</v>
      </c>
      <c r="E11" t="s">
        <v>828</v>
      </c>
      <c r="F11">
        <v>1</v>
      </c>
    </row>
    <row r="12" spans="1:6">
      <c r="A12" t="s">
        <v>827</v>
      </c>
      <c r="B12">
        <v>1</v>
      </c>
      <c r="C12" t="s">
        <v>828</v>
      </c>
      <c r="D12">
        <v>1</v>
      </c>
      <c r="E12" t="s">
        <v>816</v>
      </c>
      <c r="F12">
        <v>2</v>
      </c>
    </row>
    <row r="13" spans="1:7">
      <c r="A13" t="s">
        <v>815</v>
      </c>
      <c r="B13">
        <v>30</v>
      </c>
      <c r="C13" t="s">
        <v>814</v>
      </c>
      <c r="D13">
        <v>5</v>
      </c>
      <c r="E13" t="s">
        <v>829</v>
      </c>
      <c r="F13">
        <v>1</v>
      </c>
      <c r="G13" t="s">
        <v>830</v>
      </c>
    </row>
    <row r="14" spans="1:6">
      <c r="A14" t="s">
        <v>815</v>
      </c>
      <c r="B14">
        <v>20</v>
      </c>
      <c r="C14" t="s">
        <v>826</v>
      </c>
      <c r="D14">
        <v>10</v>
      </c>
      <c r="E14" t="s">
        <v>831</v>
      </c>
      <c r="F14">
        <v>1</v>
      </c>
    </row>
    <row r="15" spans="1:6">
      <c r="A15" t="s">
        <v>814</v>
      </c>
      <c r="B15">
        <v>10</v>
      </c>
      <c r="E15" t="s">
        <v>149</v>
      </c>
      <c r="F15">
        <v>1</v>
      </c>
    </row>
    <row r="16" spans="1:6">
      <c r="A16" t="s">
        <v>832</v>
      </c>
      <c r="B16">
        <v>1</v>
      </c>
      <c r="C16" t="s">
        <v>828</v>
      </c>
      <c r="D16">
        <v>1</v>
      </c>
      <c r="E16" t="s">
        <v>119</v>
      </c>
      <c r="F16">
        <v>10</v>
      </c>
    </row>
    <row r="20" spans="5:7">
      <c r="E20" t="s">
        <v>833</v>
      </c>
      <c r="G20" t="s">
        <v>834</v>
      </c>
    </row>
    <row r="21" spans="5:7">
      <c r="E21" t="s">
        <v>835</v>
      </c>
      <c r="G21" t="s">
        <v>836</v>
      </c>
    </row>
    <row r="32" spans="3:3">
      <c r="C32" s="21"/>
    </row>
    <row r="33" spans="3:3">
      <c r="C33" s="21"/>
    </row>
    <row r="34" spans="3:3">
      <c r="C34" s="21"/>
    </row>
    <row r="35" spans="3:3">
      <c r="C35" s="21"/>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3"/>
  <sheetViews>
    <sheetView tabSelected="1" workbookViewId="0">
      <selection activeCell="C26" sqref="C26"/>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600</v>
      </c>
      <c r="D1" s="3"/>
      <c r="E1" s="3"/>
      <c r="F1" s="3" t="s">
        <v>121</v>
      </c>
      <c r="G1" s="4" t="s">
        <v>837</v>
      </c>
      <c r="H1" s="5"/>
      <c r="I1" s="5"/>
      <c r="J1" s="5"/>
      <c r="K1" s="5"/>
      <c r="L1" s="4" t="s">
        <v>838</v>
      </c>
      <c r="N1" s="9"/>
      <c r="O1" s="16" t="s">
        <v>839</v>
      </c>
      <c r="P1" s="16"/>
      <c r="Q1" s="16"/>
      <c r="R1" s="16"/>
      <c r="S1" s="16"/>
    </row>
    <row r="2" spans="1:19">
      <c r="A2" s="3"/>
      <c r="B2" s="3"/>
      <c r="C2" s="6" t="s">
        <v>704</v>
      </c>
      <c r="D2" s="3" t="s">
        <v>76</v>
      </c>
      <c r="E2" s="3"/>
      <c r="F2" s="3"/>
      <c r="G2" s="6" t="s">
        <v>153</v>
      </c>
      <c r="H2" s="6" t="s">
        <v>154</v>
      </c>
      <c r="I2" s="6" t="s">
        <v>156</v>
      </c>
      <c r="J2" s="6" t="s">
        <v>155</v>
      </c>
      <c r="K2" s="6" t="s">
        <v>157</v>
      </c>
      <c r="L2" s="4"/>
      <c r="N2" s="9"/>
      <c r="O2" s="17" t="s">
        <v>153</v>
      </c>
      <c r="P2" s="17" t="s">
        <v>154</v>
      </c>
      <c r="Q2" s="17" t="s">
        <v>156</v>
      </c>
      <c r="R2" s="17" t="s">
        <v>155</v>
      </c>
      <c r="S2" s="17" t="s">
        <v>157</v>
      </c>
    </row>
    <row r="3" spans="1:19">
      <c r="A3" s="7" t="s">
        <v>119</v>
      </c>
      <c r="B3" s="8" t="s">
        <v>119</v>
      </c>
      <c r="D3" s="8"/>
      <c r="E3" s="8"/>
      <c r="F3" s="8"/>
      <c r="G3" s="9">
        <v>0.9</v>
      </c>
      <c r="H3" s="9">
        <v>0.7</v>
      </c>
      <c r="I3" s="9">
        <v>0.5</v>
      </c>
      <c r="J3" s="9">
        <v>0.3</v>
      </c>
      <c r="K3" s="9">
        <v>0.1</v>
      </c>
      <c r="L3" s="9">
        <f>SUM(G3:K3)</f>
        <v>2.5</v>
      </c>
      <c r="N3" s="18" t="s">
        <v>119</v>
      </c>
      <c r="O3" s="9">
        <f>SUM(G3:G6)</f>
        <v>1</v>
      </c>
      <c r="P3" s="9">
        <f>SUM(H3:H6)</f>
        <v>1</v>
      </c>
      <c r="Q3" s="9">
        <f>SUM(I3:I6)</f>
        <v>1</v>
      </c>
      <c r="R3" s="9">
        <f>SUM(J3:J6)</f>
        <v>1</v>
      </c>
      <c r="S3" s="9">
        <f>SUM(K3:K6)</f>
        <v>1</v>
      </c>
    </row>
    <row r="4" spans="1:19">
      <c r="A4" s="2" t="s">
        <v>840</v>
      </c>
      <c r="B4" s="10" t="s">
        <v>119</v>
      </c>
      <c r="C4" s="2" t="s">
        <v>490</v>
      </c>
      <c r="D4" s="10" t="s">
        <v>841</v>
      </c>
      <c r="E4" s="10" t="s">
        <v>495</v>
      </c>
      <c r="F4" s="10"/>
      <c r="G4" s="9">
        <v>0.1</v>
      </c>
      <c r="H4" s="9">
        <v>0.2</v>
      </c>
      <c r="I4" s="9">
        <v>0.3</v>
      </c>
      <c r="J4" s="9">
        <v>0.5</v>
      </c>
      <c r="K4" s="9">
        <v>0.5</v>
      </c>
      <c r="L4" s="9">
        <f>SUM(G4:K4)</f>
        <v>1.6</v>
      </c>
      <c r="N4" s="18" t="s">
        <v>826</v>
      </c>
      <c r="O4" s="9">
        <f>SUM(G7:G9)</f>
        <v>1</v>
      </c>
      <c r="P4" s="9">
        <f>SUM(H7:H9)</f>
        <v>1</v>
      </c>
      <c r="Q4" s="9">
        <f>SUM(I7:I9)</f>
        <v>1</v>
      </c>
      <c r="R4" s="9">
        <f>SUM(J7:J9)</f>
        <v>1</v>
      </c>
      <c r="S4" s="9">
        <f>SUM(K7:K9)</f>
        <v>1</v>
      </c>
    </row>
    <row r="5" spans="1:19">
      <c r="A5" s="2" t="s">
        <v>842</v>
      </c>
      <c r="B5" s="10" t="s">
        <v>119</v>
      </c>
      <c r="C5" s="2" t="s">
        <v>843</v>
      </c>
      <c r="D5" s="10" t="s">
        <v>841</v>
      </c>
      <c r="E5" s="10" t="s">
        <v>495</v>
      </c>
      <c r="F5" s="10"/>
      <c r="G5" s="9">
        <v>0</v>
      </c>
      <c r="H5" s="9">
        <v>0.05</v>
      </c>
      <c r="I5" s="9">
        <v>0.1</v>
      </c>
      <c r="J5" s="19">
        <v>0.1</v>
      </c>
      <c r="K5" s="9">
        <v>0.2</v>
      </c>
      <c r="L5" s="9">
        <f>SUM(G5:K5)</f>
        <v>0.45</v>
      </c>
      <c r="N5" s="18" t="s">
        <v>844</v>
      </c>
      <c r="O5" s="9">
        <f>SUM(G10:G22)</f>
        <v>1</v>
      </c>
      <c r="P5" s="9">
        <f>SUM(H10:H22)</f>
        <v>1</v>
      </c>
      <c r="Q5" s="9">
        <f>SUM(I10:I22)</f>
        <v>1</v>
      </c>
      <c r="R5" s="9">
        <f>SUM(J10:J22)</f>
        <v>1</v>
      </c>
      <c r="S5" s="9">
        <f>SUM(K10:K22)</f>
        <v>1</v>
      </c>
    </row>
    <row r="6" spans="1:12">
      <c r="A6" s="2" t="s">
        <v>845</v>
      </c>
      <c r="B6" s="10" t="s">
        <v>119</v>
      </c>
      <c r="C6" s="2" t="s">
        <v>843</v>
      </c>
      <c r="D6" s="10" t="s">
        <v>434</v>
      </c>
      <c r="E6" s="10" t="s">
        <v>495</v>
      </c>
      <c r="F6" s="10"/>
      <c r="G6" s="9">
        <v>0</v>
      </c>
      <c r="H6" s="9">
        <v>0.05</v>
      </c>
      <c r="I6" s="9">
        <v>0.1</v>
      </c>
      <c r="J6" s="19">
        <v>0.1</v>
      </c>
      <c r="K6" s="9">
        <v>0.2</v>
      </c>
      <c r="L6" s="9">
        <f>SUM(G6:K6)</f>
        <v>0.45</v>
      </c>
    </row>
    <row r="7" spans="1:12">
      <c r="A7" s="2" t="s">
        <v>846</v>
      </c>
      <c r="B7" s="10" t="s">
        <v>826</v>
      </c>
      <c r="C7" s="2" t="s">
        <v>203</v>
      </c>
      <c r="D7" s="10" t="s">
        <v>841</v>
      </c>
      <c r="E7" s="10" t="s">
        <v>495</v>
      </c>
      <c r="F7" s="10"/>
      <c r="G7" s="9">
        <v>0</v>
      </c>
      <c r="H7" s="9">
        <v>0.1</v>
      </c>
      <c r="I7" s="9">
        <v>0.2</v>
      </c>
      <c r="J7" s="9">
        <v>0.3</v>
      </c>
      <c r="K7" s="9">
        <v>0.4</v>
      </c>
      <c r="L7" s="9">
        <f>SUM(G7:K7)</f>
        <v>1</v>
      </c>
    </row>
    <row r="8" spans="1:12">
      <c r="A8" s="2" t="s">
        <v>826</v>
      </c>
      <c r="B8" s="8" t="s">
        <v>826</v>
      </c>
      <c r="C8" s="7"/>
      <c r="D8" s="8"/>
      <c r="E8" s="8"/>
      <c r="F8" s="8"/>
      <c r="G8" s="9">
        <v>0.6</v>
      </c>
      <c r="H8" s="9">
        <v>0.6</v>
      </c>
      <c r="I8" s="9">
        <v>0.6</v>
      </c>
      <c r="J8" s="9">
        <v>0.6</v>
      </c>
      <c r="K8" s="9">
        <v>0.6</v>
      </c>
      <c r="L8" s="9">
        <f>SUM(G8:K8)</f>
        <v>3</v>
      </c>
    </row>
    <row r="9" spans="1:12">
      <c r="A9" s="7" t="s">
        <v>847</v>
      </c>
      <c r="B9" s="10" t="s">
        <v>826</v>
      </c>
      <c r="C9" s="2" t="s">
        <v>489</v>
      </c>
      <c r="D9" s="10" t="s">
        <v>434</v>
      </c>
      <c r="E9" s="10" t="s">
        <v>495</v>
      </c>
      <c r="F9" s="10"/>
      <c r="G9" s="9">
        <v>0.4</v>
      </c>
      <c r="H9" s="9">
        <v>0.3</v>
      </c>
      <c r="I9" s="9">
        <v>0.2</v>
      </c>
      <c r="J9" s="9">
        <v>0.1</v>
      </c>
      <c r="K9" s="9">
        <v>0</v>
      </c>
      <c r="L9" s="9">
        <f>SUM(G9:K9)</f>
        <v>1</v>
      </c>
    </row>
    <row r="10" spans="1:12">
      <c r="A10" s="2" t="s">
        <v>848</v>
      </c>
      <c r="B10" s="10" t="s">
        <v>844</v>
      </c>
      <c r="C10" s="2" t="s">
        <v>489</v>
      </c>
      <c r="D10" s="10" t="s">
        <v>841</v>
      </c>
      <c r="E10" s="10" t="s">
        <v>495</v>
      </c>
      <c r="F10" s="10"/>
      <c r="G10" s="9">
        <v>0.1</v>
      </c>
      <c r="H10" s="9">
        <v>0.1</v>
      </c>
      <c r="I10" s="9">
        <v>0.1</v>
      </c>
      <c r="J10" s="9">
        <v>0.1</v>
      </c>
      <c r="K10" s="9">
        <v>0.2</v>
      </c>
      <c r="L10" s="9">
        <f>SUM(G10:K10)</f>
        <v>0.6</v>
      </c>
    </row>
    <row r="11" spans="1:12">
      <c r="A11" s="2" t="s">
        <v>849</v>
      </c>
      <c r="B11" s="10" t="s">
        <v>844</v>
      </c>
      <c r="C11" s="2" t="s">
        <v>490</v>
      </c>
      <c r="D11" s="10" t="s">
        <v>434</v>
      </c>
      <c r="E11" s="10" t="s">
        <v>495</v>
      </c>
      <c r="F11" s="10"/>
      <c r="G11" s="9">
        <v>0.1</v>
      </c>
      <c r="H11" s="9">
        <v>0.1</v>
      </c>
      <c r="I11" s="9">
        <v>0.1</v>
      </c>
      <c r="J11" s="9">
        <v>0.15</v>
      </c>
      <c r="K11" s="9">
        <v>0.1</v>
      </c>
      <c r="L11" s="9">
        <f>SUM(G11:K11)</f>
        <v>0.55</v>
      </c>
    </row>
    <row r="12" spans="1:12">
      <c r="A12" s="2" t="s">
        <v>850</v>
      </c>
      <c r="B12" s="10" t="s">
        <v>844</v>
      </c>
      <c r="C12" s="2" t="s">
        <v>203</v>
      </c>
      <c r="D12" s="10" t="s">
        <v>434</v>
      </c>
      <c r="E12" s="10" t="s">
        <v>495</v>
      </c>
      <c r="F12" s="10"/>
      <c r="G12" s="9">
        <v>0.3</v>
      </c>
      <c r="H12" s="9">
        <v>0.2</v>
      </c>
      <c r="I12" s="9">
        <v>0.1</v>
      </c>
      <c r="J12" s="9">
        <v>0</v>
      </c>
      <c r="K12" s="9">
        <v>0</v>
      </c>
      <c r="L12" s="9">
        <f>SUM(G12:K12)</f>
        <v>0.6</v>
      </c>
    </row>
    <row r="13" spans="1:12">
      <c r="A13" s="2" t="s">
        <v>851</v>
      </c>
      <c r="B13" s="10" t="s">
        <v>844</v>
      </c>
      <c r="C13" s="2" t="s">
        <v>491</v>
      </c>
      <c r="D13" s="10" t="s">
        <v>841</v>
      </c>
      <c r="E13" s="10" t="s">
        <v>495</v>
      </c>
      <c r="F13" s="10"/>
      <c r="G13" s="9">
        <v>0.1</v>
      </c>
      <c r="H13" s="9">
        <v>0.15</v>
      </c>
      <c r="I13" s="9">
        <v>0.1</v>
      </c>
      <c r="J13" s="9">
        <v>0.1</v>
      </c>
      <c r="K13" s="9">
        <v>0.1</v>
      </c>
      <c r="L13" s="9">
        <f>SUM(G13:K13)</f>
        <v>0.55</v>
      </c>
    </row>
    <row r="14" spans="1:12">
      <c r="A14" s="2" t="s">
        <v>852</v>
      </c>
      <c r="B14" s="10" t="s">
        <v>844</v>
      </c>
      <c r="C14" s="2" t="s">
        <v>491</v>
      </c>
      <c r="D14" s="10" t="s">
        <v>434</v>
      </c>
      <c r="E14" s="10" t="s">
        <v>495</v>
      </c>
      <c r="F14" s="10"/>
      <c r="G14" s="9">
        <v>0.2</v>
      </c>
      <c r="H14" s="9">
        <v>0.15</v>
      </c>
      <c r="I14" s="9">
        <v>0.1</v>
      </c>
      <c r="J14" s="9">
        <v>0.15</v>
      </c>
      <c r="K14" s="9">
        <v>0.1</v>
      </c>
      <c r="L14" s="9">
        <f>SUM(G14:K14)</f>
        <v>0.7</v>
      </c>
    </row>
    <row r="15" spans="1:12">
      <c r="A15" s="2" t="s">
        <v>853</v>
      </c>
      <c r="B15" s="10" t="s">
        <v>844</v>
      </c>
      <c r="C15" s="2" t="s">
        <v>854</v>
      </c>
      <c r="D15" s="10" t="s">
        <v>434</v>
      </c>
      <c r="E15" s="10" t="s">
        <v>495</v>
      </c>
      <c r="F15" s="10"/>
      <c r="G15" s="9">
        <v>0.1</v>
      </c>
      <c r="H15" s="9">
        <v>0</v>
      </c>
      <c r="I15" s="9">
        <v>0.1</v>
      </c>
      <c r="J15" s="9">
        <v>0.1</v>
      </c>
      <c r="K15" s="9">
        <v>0.1</v>
      </c>
      <c r="L15" s="9">
        <f>SUM(G15:K15)</f>
        <v>0.4</v>
      </c>
    </row>
    <row r="16" spans="1:12">
      <c r="A16" s="2" t="s">
        <v>855</v>
      </c>
      <c r="B16" s="10" t="s">
        <v>844</v>
      </c>
      <c r="C16" s="2" t="s">
        <v>854</v>
      </c>
      <c r="D16" s="10" t="s">
        <v>841</v>
      </c>
      <c r="E16" s="10" t="s">
        <v>495</v>
      </c>
      <c r="F16" s="10"/>
      <c r="G16" s="9">
        <v>0.1</v>
      </c>
      <c r="H16" s="9">
        <v>0.15</v>
      </c>
      <c r="I16" s="9">
        <v>0.1</v>
      </c>
      <c r="J16" s="19">
        <v>0.1</v>
      </c>
      <c r="K16" s="9">
        <v>0.1</v>
      </c>
      <c r="L16" s="9">
        <f>SUM(G16:K16)</f>
        <v>0.55</v>
      </c>
    </row>
    <row r="17" spans="1:12">
      <c r="A17" s="2" t="s">
        <v>856</v>
      </c>
      <c r="B17" s="10" t="s">
        <v>844</v>
      </c>
      <c r="C17" s="2" t="s">
        <v>722</v>
      </c>
      <c r="D17" s="11">
        <v>0.1</v>
      </c>
      <c r="E17" s="11" t="s">
        <v>709</v>
      </c>
      <c r="F17" s="10" t="s">
        <v>857</v>
      </c>
      <c r="G17" s="9">
        <v>0</v>
      </c>
      <c r="H17" s="9">
        <v>0</v>
      </c>
      <c r="I17" s="9">
        <v>0.05</v>
      </c>
      <c r="J17" s="19">
        <v>0.05</v>
      </c>
      <c r="K17" s="19">
        <v>0.05</v>
      </c>
      <c r="L17" s="9">
        <f t="shared" ref="L4:L33" si="0">SUM(G17:K17)</f>
        <v>0.15</v>
      </c>
    </row>
    <row r="18" spans="1:12">
      <c r="A18" s="2" t="s">
        <v>858</v>
      </c>
      <c r="B18" s="10" t="s">
        <v>844</v>
      </c>
      <c r="C18" s="2" t="s">
        <v>727</v>
      </c>
      <c r="D18" s="11">
        <v>0.1</v>
      </c>
      <c r="E18" s="11" t="s">
        <v>709</v>
      </c>
      <c r="F18" s="10" t="s">
        <v>857</v>
      </c>
      <c r="G18" s="9">
        <v>0</v>
      </c>
      <c r="H18" s="9">
        <v>0</v>
      </c>
      <c r="I18" s="9">
        <v>0.05</v>
      </c>
      <c r="J18" s="19">
        <v>0.05</v>
      </c>
      <c r="K18" s="19">
        <v>0.05</v>
      </c>
      <c r="L18" s="9">
        <f t="shared" si="0"/>
        <v>0.15</v>
      </c>
    </row>
    <row r="19" spans="1:12">
      <c r="A19" s="2" t="s">
        <v>859</v>
      </c>
      <c r="B19" s="10" t="s">
        <v>844</v>
      </c>
      <c r="C19" s="2" t="s">
        <v>725</v>
      </c>
      <c r="D19" s="11">
        <v>0.1</v>
      </c>
      <c r="E19" s="11" t="s">
        <v>709</v>
      </c>
      <c r="F19" s="10"/>
      <c r="G19" s="9">
        <v>0</v>
      </c>
      <c r="H19" s="9">
        <v>0</v>
      </c>
      <c r="I19" s="9">
        <v>0.05</v>
      </c>
      <c r="J19" s="19">
        <v>0.05</v>
      </c>
      <c r="K19" s="19">
        <v>0.05</v>
      </c>
      <c r="L19" s="9">
        <f t="shared" si="0"/>
        <v>0.15</v>
      </c>
    </row>
    <row r="20" spans="1:12">
      <c r="A20" s="2" t="s">
        <v>860</v>
      </c>
      <c r="B20" s="10" t="s">
        <v>844</v>
      </c>
      <c r="C20" s="2" t="s">
        <v>861</v>
      </c>
      <c r="D20" s="11">
        <v>0.1</v>
      </c>
      <c r="E20" s="11" t="s">
        <v>709</v>
      </c>
      <c r="F20" s="10" t="s">
        <v>857</v>
      </c>
      <c r="G20" s="9">
        <v>0</v>
      </c>
      <c r="H20" s="9">
        <v>0.05</v>
      </c>
      <c r="I20" s="9">
        <v>0.05</v>
      </c>
      <c r="J20" s="19">
        <v>0.05</v>
      </c>
      <c r="K20" s="19">
        <v>0.05</v>
      </c>
      <c r="L20" s="9">
        <f t="shared" si="0"/>
        <v>0.2</v>
      </c>
    </row>
    <row r="21" spans="1:12">
      <c r="A21" s="2" t="s">
        <v>862</v>
      </c>
      <c r="B21" s="10" t="s">
        <v>844</v>
      </c>
      <c r="C21" s="2" t="s">
        <v>863</v>
      </c>
      <c r="D21" s="11">
        <v>0.1</v>
      </c>
      <c r="E21" s="11" t="s">
        <v>709</v>
      </c>
      <c r="F21" s="10" t="s">
        <v>857</v>
      </c>
      <c r="G21" s="9">
        <v>0</v>
      </c>
      <c r="H21" s="9">
        <v>0.05</v>
      </c>
      <c r="I21" s="9">
        <v>0.05</v>
      </c>
      <c r="J21" s="19">
        <v>0.05</v>
      </c>
      <c r="K21" s="19">
        <v>0.05</v>
      </c>
      <c r="L21" s="9">
        <f t="shared" si="0"/>
        <v>0.2</v>
      </c>
    </row>
    <row r="22" spans="1:12">
      <c r="A22" s="2" t="s">
        <v>864</v>
      </c>
      <c r="B22" s="10" t="s">
        <v>844</v>
      </c>
      <c r="C22" s="2" t="s">
        <v>3</v>
      </c>
      <c r="D22" s="11">
        <v>0.05</v>
      </c>
      <c r="E22" s="11" t="s">
        <v>709</v>
      </c>
      <c r="F22" s="10" t="s">
        <v>857</v>
      </c>
      <c r="G22" s="9">
        <v>0</v>
      </c>
      <c r="H22" s="9">
        <v>0.05</v>
      </c>
      <c r="I22" s="9">
        <v>0.05</v>
      </c>
      <c r="J22" s="19">
        <v>0.05</v>
      </c>
      <c r="K22" s="19">
        <v>0.05</v>
      </c>
      <c r="L22" s="9">
        <f t="shared" si="0"/>
        <v>0.2</v>
      </c>
    </row>
    <row r="23" spans="1:12">
      <c r="A23" s="2" t="s">
        <v>827</v>
      </c>
      <c r="B23" s="12" t="s">
        <v>865</v>
      </c>
      <c r="D23" s="13"/>
      <c r="E23" s="13"/>
      <c r="F23" s="13"/>
      <c r="G23" s="9"/>
      <c r="H23" s="9"/>
      <c r="I23" s="9"/>
      <c r="J23" s="19"/>
      <c r="K23" s="9"/>
      <c r="L23" s="9">
        <f t="shared" si="0"/>
        <v>0</v>
      </c>
    </row>
    <row r="24" spans="1:12">
      <c r="A24" s="2" t="s">
        <v>815</v>
      </c>
      <c r="B24" s="12" t="s">
        <v>865</v>
      </c>
      <c r="G24" s="9"/>
      <c r="H24" s="9"/>
      <c r="I24" s="9"/>
      <c r="J24" s="19"/>
      <c r="K24" s="9"/>
      <c r="L24" s="9">
        <f t="shared" si="0"/>
        <v>0</v>
      </c>
    </row>
    <row r="25" spans="1:12">
      <c r="A25" s="2" t="s">
        <v>824</v>
      </c>
      <c r="B25" s="12" t="s">
        <v>865</v>
      </c>
      <c r="G25" s="9"/>
      <c r="H25" s="9"/>
      <c r="I25" s="9"/>
      <c r="J25" s="9"/>
      <c r="K25" s="9"/>
      <c r="L25" s="9">
        <f t="shared" si="0"/>
        <v>0</v>
      </c>
    </row>
    <row r="26" spans="1:12">
      <c r="A26" s="2" t="s">
        <v>813</v>
      </c>
      <c r="B26" s="12" t="s">
        <v>865</v>
      </c>
      <c r="G26" s="9"/>
      <c r="H26" s="9"/>
      <c r="I26" s="9"/>
      <c r="J26" s="9"/>
      <c r="K26" s="9"/>
      <c r="L26" s="9">
        <f t="shared" si="0"/>
        <v>0</v>
      </c>
    </row>
    <row r="27" spans="1:12">
      <c r="A27" s="2" t="s">
        <v>812</v>
      </c>
      <c r="B27" s="12" t="s">
        <v>865</v>
      </c>
      <c r="F27" s="14"/>
      <c r="G27" s="15"/>
      <c r="H27" s="9"/>
      <c r="I27" s="9"/>
      <c r="J27" s="9"/>
      <c r="K27" s="9"/>
      <c r="L27" s="9">
        <f t="shared" si="0"/>
        <v>0</v>
      </c>
    </row>
    <row r="28" spans="1:12">
      <c r="A28" s="2" t="s">
        <v>817</v>
      </c>
      <c r="B28" s="12" t="s">
        <v>865</v>
      </c>
      <c r="G28" s="9"/>
      <c r="H28" s="9"/>
      <c r="I28" s="9"/>
      <c r="J28" s="9"/>
      <c r="K28" s="9"/>
      <c r="L28" s="9">
        <f t="shared" si="0"/>
        <v>0</v>
      </c>
    </row>
    <row r="29" spans="1:12">
      <c r="A29" s="2" t="s">
        <v>814</v>
      </c>
      <c r="B29" s="12" t="s">
        <v>865</v>
      </c>
      <c r="G29" s="9"/>
      <c r="H29" s="9"/>
      <c r="I29" s="9"/>
      <c r="J29" s="9"/>
      <c r="K29" s="9"/>
      <c r="L29" s="9">
        <f t="shared" si="0"/>
        <v>0</v>
      </c>
    </row>
    <row r="30" spans="1:12">
      <c r="A30" s="2" t="s">
        <v>816</v>
      </c>
      <c r="B30" s="12" t="s">
        <v>865</v>
      </c>
      <c r="G30" s="9"/>
      <c r="H30" s="9"/>
      <c r="I30" s="9"/>
      <c r="J30" s="9"/>
      <c r="K30" s="9"/>
      <c r="L30" s="9">
        <f t="shared" si="0"/>
        <v>0</v>
      </c>
    </row>
    <row r="31" spans="1:12">
      <c r="A31" s="2" t="s">
        <v>818</v>
      </c>
      <c r="B31" s="12" t="s">
        <v>865</v>
      </c>
      <c r="G31" s="9"/>
      <c r="H31" s="9"/>
      <c r="I31" s="9"/>
      <c r="J31" s="9"/>
      <c r="K31" s="9"/>
      <c r="L31" s="9">
        <f t="shared" si="0"/>
        <v>0</v>
      </c>
    </row>
    <row r="32" spans="1:12">
      <c r="A32" s="2" t="s">
        <v>832</v>
      </c>
      <c r="B32" s="12" t="s">
        <v>865</v>
      </c>
      <c r="G32" s="9"/>
      <c r="H32" s="9"/>
      <c r="I32" s="9"/>
      <c r="J32" s="9"/>
      <c r="K32" s="9"/>
      <c r="L32" s="9">
        <f t="shared" si="0"/>
        <v>0</v>
      </c>
    </row>
    <row r="33" spans="1:12">
      <c r="A33" s="2" t="s">
        <v>819</v>
      </c>
      <c r="B33" s="12" t="s">
        <v>865</v>
      </c>
      <c r="G33" s="9"/>
      <c r="H33" s="9"/>
      <c r="I33" s="9"/>
      <c r="J33" s="9"/>
      <c r="K33" s="9"/>
      <c r="L33" s="9">
        <f t="shared" si="0"/>
        <v>0</v>
      </c>
    </row>
  </sheetData>
  <mergeCells count="8">
    <mergeCell ref="C1:E1"/>
    <mergeCell ref="G1:K1"/>
    <mergeCell ref="O1:S1"/>
    <mergeCell ref="D2:E2"/>
    <mergeCell ref="A1:A2"/>
    <mergeCell ref="B1:B2"/>
    <mergeCell ref="F1:F2"/>
    <mergeCell ref="L1:L2"/>
  </mergeCells>
  <conditionalFormatting sqref="O3:S5">
    <cfRule type="expression" dxfId="0" priority="1">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866</v>
      </c>
      <c r="B1" s="1"/>
      <c r="C1" s="1" t="s">
        <v>867</v>
      </c>
      <c r="D1" s="1"/>
      <c r="E1" s="1" t="s">
        <v>868</v>
      </c>
      <c r="F1" s="1"/>
    </row>
    <row r="2" spans="1:6">
      <c r="A2" s="1"/>
      <c r="B2" s="1"/>
      <c r="C2" s="1"/>
      <c r="D2" s="1"/>
      <c r="E2" s="1"/>
      <c r="F2" s="1"/>
    </row>
    <row r="3" spans="1:6">
      <c r="A3" s="1" t="s">
        <v>869</v>
      </c>
      <c r="B3" s="1" t="s">
        <v>870</v>
      </c>
      <c r="C3" s="1" t="s">
        <v>869</v>
      </c>
      <c r="D3" s="1" t="s">
        <v>870</v>
      </c>
      <c r="E3" s="1" t="s">
        <v>869</v>
      </c>
      <c r="F3" s="1" t="s">
        <v>870</v>
      </c>
    </row>
    <row r="4" spans="1:3">
      <c r="A4" t="s">
        <v>871</v>
      </c>
      <c r="B4" t="s">
        <v>123</v>
      </c>
      <c r="C4" t="s">
        <v>872</v>
      </c>
    </row>
    <row r="5" spans="1:3">
      <c r="A5" t="s">
        <v>873</v>
      </c>
      <c r="B5" t="s">
        <v>874</v>
      </c>
      <c r="C5" t="s">
        <v>875</v>
      </c>
    </row>
    <row r="6" spans="1:3">
      <c r="A6" t="s">
        <v>876</v>
      </c>
      <c r="B6" t="s">
        <v>877</v>
      </c>
      <c r="C6" t="s">
        <v>878</v>
      </c>
    </row>
    <row r="7" spans="1:3">
      <c r="A7" t="s">
        <v>879</v>
      </c>
      <c r="B7" t="s">
        <v>880</v>
      </c>
      <c r="C7" t="s">
        <v>881</v>
      </c>
    </row>
    <row r="8" spans="1:3">
      <c r="A8" t="s">
        <v>882</v>
      </c>
      <c r="B8" t="s">
        <v>883</v>
      </c>
      <c r="C8" t="s">
        <v>884</v>
      </c>
    </row>
    <row r="9" spans="1:3">
      <c r="A9" t="s">
        <v>98</v>
      </c>
      <c r="B9" t="s">
        <v>885</v>
      </c>
      <c r="C9" t="s">
        <v>886</v>
      </c>
    </row>
    <row r="10" spans="1:3">
      <c r="A10" t="s">
        <v>887</v>
      </c>
      <c r="B10" t="s">
        <v>888</v>
      </c>
      <c r="C10" t="s">
        <v>889</v>
      </c>
    </row>
    <row r="11" spans="1:3">
      <c r="A11" t="s">
        <v>890</v>
      </c>
      <c r="B11" t="s">
        <v>891</v>
      </c>
      <c r="C11" t="s">
        <v>892</v>
      </c>
    </row>
    <row r="12" spans="1:3">
      <c r="A12" t="s">
        <v>893</v>
      </c>
      <c r="B12" t="s">
        <v>894</v>
      </c>
      <c r="C12" t="s">
        <v>895</v>
      </c>
    </row>
    <row r="13" spans="1:2">
      <c r="A13" t="s">
        <v>896</v>
      </c>
      <c r="B13" t="s">
        <v>897</v>
      </c>
    </row>
    <row r="14" spans="1:2">
      <c r="A14" t="s">
        <v>898</v>
      </c>
      <c r="B14" t="s">
        <v>899</v>
      </c>
    </row>
    <row r="15" spans="1:2">
      <c r="A15" t="s">
        <v>900</v>
      </c>
      <c r="B15" t="s">
        <v>901</v>
      </c>
    </row>
    <row r="16" spans="1:2">
      <c r="A16" t="s">
        <v>902</v>
      </c>
      <c r="B16" t="s">
        <v>126</v>
      </c>
    </row>
    <row r="17" spans="1:2">
      <c r="A17" t="s">
        <v>903</v>
      </c>
      <c r="B17" t="s">
        <v>904</v>
      </c>
    </row>
    <row r="18" spans="1:2">
      <c r="A18" t="s">
        <v>905</v>
      </c>
      <c r="B18" t="s">
        <v>906</v>
      </c>
    </row>
    <row r="19" spans="1:2">
      <c r="A19" t="s">
        <v>907</v>
      </c>
      <c r="B19" t="s">
        <v>908</v>
      </c>
    </row>
    <row r="20" spans="1:2">
      <c r="A20" t="s">
        <v>909</v>
      </c>
      <c r="B20" t="s">
        <v>910</v>
      </c>
    </row>
    <row r="21" spans="1:2">
      <c r="A21" t="s">
        <v>911</v>
      </c>
      <c r="B21" t="s">
        <v>912</v>
      </c>
    </row>
    <row r="22" spans="1:2">
      <c r="A22" t="s">
        <v>913</v>
      </c>
      <c r="B22" t="s">
        <v>914</v>
      </c>
    </row>
    <row r="23" spans="1:2">
      <c r="A23" t="s">
        <v>915</v>
      </c>
      <c r="B23" t="s">
        <v>916</v>
      </c>
    </row>
    <row r="24" spans="1:1">
      <c r="A24" t="s">
        <v>917</v>
      </c>
    </row>
    <row r="25" spans="1:1">
      <c r="A25" t="s">
        <v>918</v>
      </c>
    </row>
    <row r="26" spans="1:1">
      <c r="A26" t="s">
        <v>919</v>
      </c>
    </row>
    <row r="27" spans="1:1">
      <c r="A27" t="s">
        <v>920</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1"/>
  <sheetViews>
    <sheetView workbookViewId="0">
      <selection activeCell="H40" sqref="H40"/>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921</v>
      </c>
      <c r="B8">
        <v>95</v>
      </c>
      <c r="C8">
        <v>90</v>
      </c>
      <c r="D8">
        <v>85</v>
      </c>
      <c r="E8">
        <v>75</v>
      </c>
      <c r="F8">
        <v>65</v>
      </c>
      <c r="G8">
        <v>55</v>
      </c>
      <c r="H8">
        <v>45</v>
      </c>
      <c r="I8">
        <v>35</v>
      </c>
      <c r="J8">
        <v>25</v>
      </c>
      <c r="K8">
        <v>15</v>
      </c>
      <c r="L8">
        <v>5</v>
      </c>
    </row>
    <row r="9" spans="1:12">
      <c r="A9" t="s">
        <v>922</v>
      </c>
      <c r="B9">
        <v>5</v>
      </c>
      <c r="C9">
        <v>10</v>
      </c>
      <c r="D9">
        <v>15</v>
      </c>
      <c r="E9">
        <v>20</v>
      </c>
      <c r="F9">
        <v>25</v>
      </c>
      <c r="G9">
        <v>30</v>
      </c>
      <c r="H9">
        <v>35</v>
      </c>
      <c r="I9">
        <v>40</v>
      </c>
      <c r="J9">
        <v>45</v>
      </c>
      <c r="K9">
        <v>50</v>
      </c>
      <c r="L9">
        <v>55</v>
      </c>
    </row>
    <row r="10" spans="1:12">
      <c r="A10" t="s">
        <v>923</v>
      </c>
      <c r="B10">
        <v>0</v>
      </c>
      <c r="C10">
        <v>0</v>
      </c>
      <c r="D10">
        <v>0</v>
      </c>
      <c r="E10">
        <v>5</v>
      </c>
      <c r="F10">
        <v>10</v>
      </c>
      <c r="G10">
        <v>15</v>
      </c>
      <c r="H10">
        <v>20</v>
      </c>
      <c r="I10">
        <v>25</v>
      </c>
      <c r="J10">
        <v>30</v>
      </c>
      <c r="K10">
        <v>35</v>
      </c>
      <c r="L10">
        <v>40</v>
      </c>
    </row>
    <row r="11" spans="2:12">
      <c r="B11">
        <f>SUM(B8:B10)</f>
        <v>100</v>
      </c>
      <c r="C11">
        <f t="shared" ref="C11:L11" si="0">SUM(C8:C10)</f>
        <v>100</v>
      </c>
      <c r="D11">
        <f t="shared" si="0"/>
        <v>100</v>
      </c>
      <c r="E11">
        <f t="shared" si="0"/>
        <v>100</v>
      </c>
      <c r="F11">
        <f t="shared" si="0"/>
        <v>100</v>
      </c>
      <c r="G11">
        <f t="shared" si="0"/>
        <v>100</v>
      </c>
      <c r="H11">
        <f t="shared" si="0"/>
        <v>100</v>
      </c>
      <c r="I11">
        <f t="shared" si="0"/>
        <v>100</v>
      </c>
      <c r="J11">
        <f t="shared" si="0"/>
        <v>100</v>
      </c>
      <c r="K11">
        <f t="shared" si="0"/>
        <v>100</v>
      </c>
      <c r="L11">
        <f t="shared" si="0"/>
        <v>100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2"/>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6">
        <v>0</v>
      </c>
      <c r="D3" s="84">
        <v>3.5</v>
      </c>
      <c r="E3" s="55">
        <v>4</v>
      </c>
      <c r="F3" s="55">
        <v>35</v>
      </c>
      <c r="G3" s="159">
        <f>$C3*E3+F3</f>
        <v>35</v>
      </c>
      <c r="H3">
        <v>55</v>
      </c>
      <c r="I3" s="55">
        <v>1</v>
      </c>
      <c r="J3" s="55">
        <v>55</v>
      </c>
      <c r="K3" s="159">
        <f>$C3*I3+J3</f>
        <v>55</v>
      </c>
      <c r="L3">
        <v>2</v>
      </c>
      <c r="M3" s="55">
        <v>0.1</v>
      </c>
      <c r="N3" s="55">
        <v>2</v>
      </c>
      <c r="O3" s="159">
        <f>$C3*M3+N3</f>
        <v>2</v>
      </c>
      <c r="P3">
        <v>70</v>
      </c>
      <c r="Q3" s="55">
        <v>1</v>
      </c>
      <c r="R3" s="55">
        <v>70</v>
      </c>
      <c r="S3" s="159">
        <f>$C3*Q3+R3</f>
        <v>70</v>
      </c>
      <c r="T3">
        <v>1.5</v>
      </c>
      <c r="U3" s="55">
        <v>-0.05</v>
      </c>
      <c r="V3" s="55">
        <v>1.5</v>
      </c>
      <c r="W3" s="159">
        <f>$C3*U3+V3</f>
        <v>1.5</v>
      </c>
      <c r="X3">
        <v>3</v>
      </c>
      <c r="Y3" s="55">
        <v>0.2</v>
      </c>
      <c r="Z3" s="55">
        <v>3</v>
      </c>
      <c r="AA3" s="159">
        <f>$C3*Y3+Z3</f>
        <v>3</v>
      </c>
      <c r="AB3" s="72">
        <f t="shared" ref="AB3:AB17" si="0">AA3/100*G3*2+(1-AA3/100)*G3</f>
        <v>36.05</v>
      </c>
      <c r="AC3" s="152">
        <f t="shared" ref="AC3:AC17" si="1">AB3*O3</f>
        <v>72.1</v>
      </c>
      <c r="AD3">
        <f>AC3*(K3/100)</f>
        <v>39.655</v>
      </c>
      <c r="AE3" s="76">
        <v>0</v>
      </c>
    </row>
    <row r="4" customFormat="1" spans="1:31">
      <c r="A4" s="158"/>
      <c r="B4" s="158"/>
      <c r="C4" s="76">
        <v>10</v>
      </c>
      <c r="D4" s="84">
        <v>8.5</v>
      </c>
      <c r="E4" s="55"/>
      <c r="F4" s="55"/>
      <c r="G4" s="159">
        <f>$C4*E3+F3</f>
        <v>75</v>
      </c>
      <c r="H4">
        <v>65</v>
      </c>
      <c r="I4" s="55"/>
      <c r="J4" s="55"/>
      <c r="K4" s="159">
        <f>$C4*I3+J3</f>
        <v>65</v>
      </c>
      <c r="L4">
        <v>3</v>
      </c>
      <c r="M4" s="55"/>
      <c r="N4" s="55"/>
      <c r="O4" s="159">
        <f>$C4*M3+N3</f>
        <v>3</v>
      </c>
      <c r="P4">
        <v>80</v>
      </c>
      <c r="Q4" s="55"/>
      <c r="R4" s="55"/>
      <c r="S4" s="159">
        <f>$C4*Q3+R3</f>
        <v>80</v>
      </c>
      <c r="T4">
        <v>1</v>
      </c>
      <c r="U4" s="55"/>
      <c r="V4" s="55"/>
      <c r="W4" s="159">
        <f>$C4*U3+V3</f>
        <v>1</v>
      </c>
      <c r="X4">
        <v>5</v>
      </c>
      <c r="Y4" s="55"/>
      <c r="Z4" s="55"/>
      <c r="AA4" s="159">
        <f>$C4*Y3+Z3</f>
        <v>5</v>
      </c>
      <c r="AB4" s="72">
        <f t="shared" si="0"/>
        <v>78.75</v>
      </c>
      <c r="AC4" s="152">
        <f t="shared" si="1"/>
        <v>236.25</v>
      </c>
      <c r="AD4">
        <f t="shared" ref="AD4:AD17" si="2">AC4*(K4/100)</f>
        <v>153.5625</v>
      </c>
      <c r="AE4" s="76">
        <v>10</v>
      </c>
    </row>
    <row r="5" s="84"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6">
        <v>0</v>
      </c>
      <c r="D6" s="84">
        <v>12.5</v>
      </c>
      <c r="E6" s="55">
        <v>10</v>
      </c>
      <c r="F6" s="55">
        <v>60</v>
      </c>
      <c r="G6" s="159">
        <f>$C6*E$6+F$6</f>
        <v>60</v>
      </c>
      <c r="H6">
        <v>70</v>
      </c>
      <c r="I6" s="55">
        <v>1</v>
      </c>
      <c r="J6" s="55">
        <v>70</v>
      </c>
      <c r="K6" s="159">
        <f>$C6*I$6+J$6</f>
        <v>70</v>
      </c>
      <c r="L6">
        <v>0.6</v>
      </c>
      <c r="M6" s="55">
        <v>0.04</v>
      </c>
      <c r="N6" s="55">
        <v>0.6</v>
      </c>
      <c r="O6" s="159">
        <f>$C6*M$6+N$6</f>
        <v>0.6</v>
      </c>
      <c r="P6">
        <v>35</v>
      </c>
      <c r="Q6" s="55">
        <v>1</v>
      </c>
      <c r="R6" s="55">
        <v>35</v>
      </c>
      <c r="S6" s="159">
        <f>$C6*Q$6+R$6</f>
        <v>35</v>
      </c>
      <c r="T6">
        <v>2.75</v>
      </c>
      <c r="U6" s="55">
        <v>-0.025</v>
      </c>
      <c r="V6" s="55">
        <v>2.75</v>
      </c>
      <c r="W6" s="159">
        <f>$C6*U$6+V$6</f>
        <v>2.75</v>
      </c>
      <c r="X6">
        <v>10</v>
      </c>
      <c r="Y6" s="55">
        <v>2.5</v>
      </c>
      <c r="Z6" s="55">
        <v>10</v>
      </c>
      <c r="AA6" s="159">
        <f>$C6*Y$6+Z$6</f>
        <v>10</v>
      </c>
      <c r="AB6" s="72">
        <f t="shared" si="0"/>
        <v>66</v>
      </c>
      <c r="AC6" s="152">
        <f t="shared" si="1"/>
        <v>39.6</v>
      </c>
      <c r="AD6">
        <f t="shared" si="2"/>
        <v>27.72</v>
      </c>
      <c r="AE6" s="76">
        <v>0</v>
      </c>
    </row>
    <row r="7" customFormat="1" spans="1:31">
      <c r="A7" s="158"/>
      <c r="B7" s="158"/>
      <c r="C7" s="76">
        <v>10</v>
      </c>
      <c r="D7" s="84">
        <v>37.5</v>
      </c>
      <c r="E7" s="55"/>
      <c r="F7" s="55"/>
      <c r="G7" s="159">
        <f>$C7*E$6+F$6</f>
        <v>160</v>
      </c>
      <c r="H7">
        <v>80</v>
      </c>
      <c r="I7" s="55"/>
      <c r="J7" s="55"/>
      <c r="K7" s="159">
        <f>$C7*I$6+J$6</f>
        <v>80</v>
      </c>
      <c r="L7">
        <v>1</v>
      </c>
      <c r="M7" s="55"/>
      <c r="N7" s="55"/>
      <c r="O7" s="159">
        <f>$C7*M$6+N$6</f>
        <v>1</v>
      </c>
      <c r="P7">
        <v>45</v>
      </c>
      <c r="Q7" s="55"/>
      <c r="R7" s="55"/>
      <c r="S7" s="159">
        <f>$C7*Q$6+R$6</f>
        <v>45</v>
      </c>
      <c r="T7">
        <v>2.5</v>
      </c>
      <c r="U7" s="55"/>
      <c r="V7" s="55"/>
      <c r="W7" s="159">
        <f>$C7*U$6+V$6</f>
        <v>2.5</v>
      </c>
      <c r="X7">
        <v>30</v>
      </c>
      <c r="Y7" s="55"/>
      <c r="Z7" s="55"/>
      <c r="AA7" s="159">
        <f>$C7*Y$6+Z$6</f>
        <v>35</v>
      </c>
      <c r="AB7" s="72">
        <f t="shared" si="0"/>
        <v>216</v>
      </c>
      <c r="AC7" s="152">
        <f t="shared" si="1"/>
        <v>216</v>
      </c>
      <c r="AD7">
        <f t="shared" si="2"/>
        <v>172.8</v>
      </c>
      <c r="AE7" s="76">
        <v>10</v>
      </c>
    </row>
    <row r="8" customFormat="1" spans="1:31">
      <c r="A8" s="158"/>
      <c r="B8" s="158"/>
      <c r="C8" s="76">
        <v>20</v>
      </c>
      <c r="D8" s="84">
        <v>62.5</v>
      </c>
      <c r="E8" s="55"/>
      <c r="F8" s="55"/>
      <c r="G8" s="159">
        <f>$C8*E$6+F$6</f>
        <v>260</v>
      </c>
      <c r="H8">
        <v>90</v>
      </c>
      <c r="I8" s="55"/>
      <c r="J8" s="55"/>
      <c r="K8" s="159">
        <f>$C8*I$6+J$6</f>
        <v>90</v>
      </c>
      <c r="L8">
        <v>1.4</v>
      </c>
      <c r="M8" s="55"/>
      <c r="N8" s="55"/>
      <c r="O8" s="159">
        <f>$C8*M$6+N$6</f>
        <v>1.4</v>
      </c>
      <c r="P8">
        <v>55</v>
      </c>
      <c r="Q8" s="55"/>
      <c r="R8" s="55"/>
      <c r="S8" s="159">
        <f>$C8*Q$6+R$6</f>
        <v>55</v>
      </c>
      <c r="T8">
        <v>2.25</v>
      </c>
      <c r="U8" s="55"/>
      <c r="V8" s="55"/>
      <c r="W8" s="159">
        <f>$C8*U$6+V$6</f>
        <v>2.25</v>
      </c>
      <c r="X8">
        <v>60</v>
      </c>
      <c r="Y8" s="55"/>
      <c r="Z8" s="55"/>
      <c r="AA8" s="159">
        <f>$C8*Y$6+Z$6</f>
        <v>60</v>
      </c>
      <c r="AB8" s="72">
        <f t="shared" si="0"/>
        <v>416</v>
      </c>
      <c r="AC8" s="152">
        <f t="shared" si="1"/>
        <v>582.4</v>
      </c>
      <c r="AD8" s="104">
        <f t="shared" si="2"/>
        <v>524.16</v>
      </c>
      <c r="AE8" s="125">
        <v>20</v>
      </c>
    </row>
    <row r="9" s="84"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4">
        <f t="shared" si="2"/>
        <v>0.765</v>
      </c>
      <c r="AE9" s="76">
        <v>0</v>
      </c>
    </row>
    <row r="10" customFormat="1" spans="1:31">
      <c r="A10" s="158"/>
      <c r="B10" s="158"/>
      <c r="C10" s="76">
        <v>10</v>
      </c>
      <c r="D10" s="84">
        <v>1.85</v>
      </c>
      <c r="E10" s="55"/>
      <c r="F10" s="55"/>
      <c r="G10" s="159">
        <f>$C10*E$9+F$9</f>
        <v>16</v>
      </c>
      <c r="H10">
        <v>15</v>
      </c>
      <c r="I10" s="55"/>
      <c r="J10" s="55"/>
      <c r="K10" s="159">
        <f>$C10*I$9+J$9</f>
        <v>15</v>
      </c>
      <c r="L10">
        <v>1</v>
      </c>
      <c r="M10" s="55"/>
      <c r="N10" s="55"/>
      <c r="O10" s="159">
        <f>$C10*M$9+N$9</f>
        <v>1</v>
      </c>
      <c r="P10">
        <v>50</v>
      </c>
      <c r="Q10" s="55"/>
      <c r="R10" s="55"/>
      <c r="S10" s="159">
        <f>$C10*Q$9+R$9</f>
        <v>50</v>
      </c>
      <c r="T10">
        <v>3</v>
      </c>
      <c r="U10" s="55"/>
      <c r="V10" s="55"/>
      <c r="W10" s="159">
        <f>$C10*U$9+V$9</f>
        <v>3</v>
      </c>
      <c r="X10">
        <v>2</v>
      </c>
      <c r="Y10" s="55"/>
      <c r="Z10" s="55"/>
      <c r="AA10" s="159">
        <f>Z9</f>
        <v>2</v>
      </c>
      <c r="AB10" s="72">
        <f t="shared" si="0"/>
        <v>16.32</v>
      </c>
      <c r="AC10" s="152">
        <f t="shared" si="1"/>
        <v>16.32</v>
      </c>
      <c r="AD10">
        <f t="shared" si="2"/>
        <v>2.448</v>
      </c>
      <c r="AE10" s="76">
        <v>10</v>
      </c>
    </row>
    <row r="11" s="84"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6">
        <v>0</v>
      </c>
      <c r="D12" s="84">
        <v>3.3</v>
      </c>
      <c r="E12" s="55">
        <v>1</v>
      </c>
      <c r="F12" s="55">
        <v>21</v>
      </c>
      <c r="G12" s="159">
        <f>$C12*E$12+F$12</f>
        <v>21</v>
      </c>
      <c r="H12">
        <v>60</v>
      </c>
      <c r="I12" s="55">
        <v>0.5</v>
      </c>
      <c r="J12" s="55">
        <v>60</v>
      </c>
      <c r="K12" s="159">
        <f>$C12*I$12+J$12</f>
        <v>60</v>
      </c>
      <c r="L12">
        <v>5.5</v>
      </c>
      <c r="M12" s="55">
        <v>0.2</v>
      </c>
      <c r="N12" s="55">
        <v>5.5</v>
      </c>
      <c r="O12" s="159">
        <f>$C12*M$12+N$12</f>
        <v>5.5</v>
      </c>
      <c r="P12">
        <v>57.5</v>
      </c>
      <c r="Q12" s="55">
        <v>1</v>
      </c>
      <c r="R12" s="55">
        <v>57.5</v>
      </c>
      <c r="S12" s="159">
        <f>$C12*Q$12+R$12</f>
        <v>57.5</v>
      </c>
      <c r="T12">
        <v>2.5</v>
      </c>
      <c r="U12" s="55">
        <v>-0.05</v>
      </c>
      <c r="V12" s="55">
        <v>2.5</v>
      </c>
      <c r="W12" s="159">
        <f>$C12*U$12+V$12</f>
        <v>2.5</v>
      </c>
      <c r="X12">
        <v>1</v>
      </c>
      <c r="Y12" s="55">
        <v>0.05</v>
      </c>
      <c r="Z12" s="55">
        <v>1</v>
      </c>
      <c r="AA12" s="159">
        <f>$C12*Y$12+Z$12</f>
        <v>1</v>
      </c>
      <c r="AB12" s="72">
        <f t="shared" si="0"/>
        <v>21.21</v>
      </c>
      <c r="AC12" s="152">
        <f t="shared" si="1"/>
        <v>116.655</v>
      </c>
      <c r="AD12">
        <f t="shared" si="2"/>
        <v>69.993</v>
      </c>
      <c r="AE12" s="76">
        <v>0</v>
      </c>
    </row>
    <row r="13" customFormat="1" spans="1:31">
      <c r="A13" s="158"/>
      <c r="B13" s="158"/>
      <c r="C13" s="76">
        <v>10</v>
      </c>
      <c r="D13" s="84">
        <v>6.2</v>
      </c>
      <c r="E13" s="55"/>
      <c r="F13" s="55"/>
      <c r="G13" s="159">
        <f>$C13*E$12+F$12</f>
        <v>31</v>
      </c>
      <c r="H13">
        <v>65</v>
      </c>
      <c r="I13" s="55"/>
      <c r="J13" s="55"/>
      <c r="K13" s="159">
        <f>$C13*I$12+J$12</f>
        <v>65</v>
      </c>
      <c r="L13">
        <v>7.5</v>
      </c>
      <c r="M13" s="55"/>
      <c r="N13" s="55"/>
      <c r="O13" s="159">
        <f>$C13*M$12+N$12</f>
        <v>7.5</v>
      </c>
      <c r="P13">
        <v>67.5</v>
      </c>
      <c r="Q13" s="55"/>
      <c r="R13" s="55"/>
      <c r="S13" s="159">
        <f>$C13*Q$12+R$12</f>
        <v>67.5</v>
      </c>
      <c r="T13">
        <v>2</v>
      </c>
      <c r="U13" s="55"/>
      <c r="V13" s="55"/>
      <c r="W13" s="159">
        <f>$C13*U$12+V$12</f>
        <v>2</v>
      </c>
      <c r="X13">
        <v>1.5</v>
      </c>
      <c r="Y13" s="55"/>
      <c r="Z13" s="55"/>
      <c r="AA13" s="159">
        <f>$C13*Y$12+Z$12</f>
        <v>1.5</v>
      </c>
      <c r="AB13" s="72">
        <f t="shared" si="0"/>
        <v>31.465</v>
      </c>
      <c r="AC13" s="152">
        <f t="shared" si="1"/>
        <v>235.9875</v>
      </c>
      <c r="AD13">
        <f t="shared" si="2"/>
        <v>153.391875</v>
      </c>
      <c r="AE13" s="76">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4" customFormat="1" spans="1:31">
      <c r="A15" s="158" t="s">
        <v>49</v>
      </c>
      <c r="B15" s="158" t="b">
        <v>0</v>
      </c>
      <c r="C15" s="76">
        <v>0</v>
      </c>
      <c r="D15" s="84">
        <v>2.75</v>
      </c>
      <c r="E15" s="166">
        <v>4.25</v>
      </c>
      <c r="F15" s="166">
        <v>30</v>
      </c>
      <c r="G15" s="159">
        <f>$C15*E$15+F$15</f>
        <v>30</v>
      </c>
      <c r="H15" s="84">
        <v>30</v>
      </c>
      <c r="I15" s="166">
        <v>0.5</v>
      </c>
      <c r="J15" s="166">
        <v>30</v>
      </c>
      <c r="K15" s="159">
        <f>$C15*I$15+J$15</f>
        <v>30</v>
      </c>
      <c r="L15" s="84">
        <v>2.75</v>
      </c>
      <c r="M15" s="166">
        <v>0.0125</v>
      </c>
      <c r="N15" s="166">
        <v>2.75</v>
      </c>
      <c r="O15" s="159">
        <f>$C15*M$15+N$15</f>
        <v>2.75</v>
      </c>
      <c r="P15" s="84">
        <v>10</v>
      </c>
      <c r="Q15" s="166">
        <v>1</v>
      </c>
      <c r="R15" s="166">
        <v>10</v>
      </c>
      <c r="S15" s="159">
        <f>$C15*Q$15+R$15</f>
        <v>10</v>
      </c>
      <c r="T15" s="84">
        <v>5</v>
      </c>
      <c r="U15" s="166">
        <v>0</v>
      </c>
      <c r="V15" s="166">
        <v>5</v>
      </c>
      <c r="W15" s="159">
        <f>$C15*U$15+V$15</f>
        <v>5</v>
      </c>
      <c r="X15" s="84">
        <v>2</v>
      </c>
      <c r="Y15" s="166">
        <v>0.4</v>
      </c>
      <c r="Z15" s="166">
        <v>2</v>
      </c>
      <c r="AA15" s="159">
        <f>$C15*Y$15+Z$15</f>
        <v>2</v>
      </c>
      <c r="AB15" s="152">
        <f t="shared" si="0"/>
        <v>30.6</v>
      </c>
      <c r="AC15" s="152">
        <f t="shared" si="1"/>
        <v>84.15</v>
      </c>
      <c r="AD15" s="84">
        <f t="shared" si="2"/>
        <v>25.245</v>
      </c>
      <c r="AE15" s="76">
        <v>0</v>
      </c>
    </row>
    <row r="16" customFormat="1" spans="1:31">
      <c r="A16" s="158"/>
      <c r="B16" s="158"/>
      <c r="C16" s="76">
        <v>10</v>
      </c>
      <c r="D16" s="84">
        <v>7.5</v>
      </c>
      <c r="E16" s="55"/>
      <c r="F16" s="55"/>
      <c r="G16" s="159">
        <f>$C16*E$15+F$15</f>
        <v>72.5</v>
      </c>
      <c r="H16">
        <v>35</v>
      </c>
      <c r="I16" s="55"/>
      <c r="J16" s="55"/>
      <c r="K16" s="159">
        <f>$C16*I$15+J$15</f>
        <v>35</v>
      </c>
      <c r="L16">
        <v>2.88</v>
      </c>
      <c r="M16" s="55"/>
      <c r="N16" s="55"/>
      <c r="O16" s="159">
        <f>$C16*M$15+N$15</f>
        <v>2.875</v>
      </c>
      <c r="P16">
        <v>20</v>
      </c>
      <c r="Q16" s="55"/>
      <c r="R16" s="55"/>
      <c r="S16" s="159">
        <f>$C16*Q$15+R$15</f>
        <v>20</v>
      </c>
      <c r="T16">
        <v>5</v>
      </c>
      <c r="U16" s="55"/>
      <c r="V16" s="55"/>
      <c r="W16" s="159">
        <f>$C16*U$15+V$15</f>
        <v>5</v>
      </c>
      <c r="X16">
        <v>6</v>
      </c>
      <c r="Y16" s="55"/>
      <c r="Z16" s="55"/>
      <c r="AA16" s="159">
        <f>$C16*Y$15+Z$15</f>
        <v>6</v>
      </c>
      <c r="AB16" s="72">
        <f t="shared" si="0"/>
        <v>76.85</v>
      </c>
      <c r="AC16" s="152">
        <f t="shared" si="1"/>
        <v>220.94375</v>
      </c>
      <c r="AD16">
        <f t="shared" si="2"/>
        <v>77.3303125</v>
      </c>
      <c r="AE16" s="76">
        <v>10</v>
      </c>
    </row>
    <row r="17" s="84"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5"/>
      <c r="D18" s="55"/>
      <c r="E18" s="55"/>
      <c r="F18" s="55"/>
      <c r="G18" s="72"/>
      <c r="I18" s="55"/>
      <c r="J18" s="55"/>
      <c r="K18" s="55"/>
      <c r="L18" s="72"/>
      <c r="N18" s="55"/>
      <c r="O18" s="55"/>
      <c r="P18" s="55"/>
      <c r="Q18" s="72"/>
      <c r="S18" s="55"/>
      <c r="T18" s="55"/>
      <c r="U18" s="55"/>
      <c r="V18" s="72"/>
      <c r="X18" s="55"/>
      <c r="Y18" s="55"/>
      <c r="Z18" s="55"/>
      <c r="AA18" s="72"/>
      <c r="AC18" s="55"/>
      <c r="AD18" s="55"/>
      <c r="AE18" s="55"/>
      <c r="AF18" s="72"/>
      <c r="AG18" s="72"/>
      <c r="AH18" s="72"/>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5"/>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5"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5"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5"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2">
        <v>39.655</v>
      </c>
      <c r="AH24" s="72">
        <v>27.72</v>
      </c>
      <c r="AI24" s="72">
        <v>69.993</v>
      </c>
      <c r="AJ24" s="152">
        <f>AD9*10</f>
        <v>7.65</v>
      </c>
      <c r="AK24" s="152">
        <v>25.245</v>
      </c>
    </row>
    <row r="25" customFormat="1" spans="1:37">
      <c r="A25" s="119"/>
      <c r="B25" s="55"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2">
        <v>153.5625</v>
      </c>
      <c r="AH25" s="72">
        <v>172.8</v>
      </c>
      <c r="AI25" s="72">
        <v>153.391875</v>
      </c>
      <c r="AJ25" s="152">
        <f>AD10*10</f>
        <v>24.48</v>
      </c>
      <c r="AK25" s="72">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5"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5"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5"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2"/>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2"/>
      <c r="AH30" s="152"/>
      <c r="AJ30" s="152"/>
    </row>
    <row r="31" customFormat="1" spans="1:29">
      <c r="A31" s="119" t="s">
        <v>35</v>
      </c>
      <c r="B31" s="55"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5"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5"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5"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5"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5"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5"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5"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5"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5"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5"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5"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5" t="s">
        <v>83</v>
      </c>
      <c r="B46" s="158" t="s">
        <v>84</v>
      </c>
      <c r="C46" s="119"/>
      <c r="D46" s="172">
        <v>1.2</v>
      </c>
      <c r="E46" s="172">
        <v>0.8</v>
      </c>
      <c r="F46" s="172"/>
      <c r="G46" s="172"/>
      <c r="H46" s="172"/>
      <c r="I46" s="172"/>
      <c r="J46" s="204"/>
      <c r="K46" s="204"/>
    </row>
    <row r="47" spans="1:11">
      <c r="A47" s="55"/>
      <c r="B47" s="158" t="s">
        <v>85</v>
      </c>
      <c r="C47" s="119"/>
      <c r="D47" s="172"/>
      <c r="E47" s="172"/>
      <c r="F47" s="172"/>
      <c r="G47" s="172"/>
      <c r="H47" s="172"/>
      <c r="I47" s="172"/>
      <c r="J47" s="204">
        <v>1.25</v>
      </c>
      <c r="K47" s="204"/>
    </row>
    <row r="48" spans="1:11">
      <c r="A48" s="55"/>
      <c r="B48" s="158" t="s">
        <v>86</v>
      </c>
      <c r="C48" s="119"/>
      <c r="D48" s="172"/>
      <c r="E48" s="172">
        <v>1.2</v>
      </c>
      <c r="F48" s="172"/>
      <c r="G48" s="172"/>
      <c r="H48" s="172"/>
      <c r="I48" s="172"/>
      <c r="J48" s="204">
        <v>0.75</v>
      </c>
      <c r="K48" s="204"/>
    </row>
    <row r="49" spans="1:11">
      <c r="A49" s="55"/>
      <c r="B49" s="158" t="s">
        <v>87</v>
      </c>
      <c r="C49" s="119"/>
      <c r="D49" s="172"/>
      <c r="E49" s="172"/>
      <c r="F49" s="172"/>
      <c r="G49" s="172">
        <v>0.75</v>
      </c>
      <c r="H49" s="172"/>
      <c r="I49" s="172">
        <v>1.5</v>
      </c>
      <c r="J49" s="204"/>
      <c r="K49" s="204"/>
    </row>
    <row r="50" spans="1:11">
      <c r="A50" s="55"/>
      <c r="B50" s="158" t="s">
        <v>88</v>
      </c>
      <c r="C50" s="119"/>
      <c r="D50" s="172"/>
      <c r="E50" s="172"/>
      <c r="F50" s="172">
        <v>1.25</v>
      </c>
      <c r="G50" s="172"/>
      <c r="H50" s="172"/>
      <c r="I50" s="172">
        <v>0.8</v>
      </c>
      <c r="J50" s="204"/>
      <c r="K50" s="204"/>
    </row>
    <row r="51" spans="1:11">
      <c r="A51" s="55"/>
      <c r="B51" s="158" t="s">
        <v>89</v>
      </c>
      <c r="C51" s="119"/>
      <c r="D51" s="172"/>
      <c r="E51" s="172"/>
      <c r="F51" s="172"/>
      <c r="G51" s="172"/>
      <c r="H51" s="172">
        <v>0.6</v>
      </c>
      <c r="I51" s="172"/>
      <c r="J51" s="204">
        <v>0.75</v>
      </c>
      <c r="K51" s="204"/>
    </row>
    <row r="52" spans="1:11">
      <c r="A52" s="55"/>
      <c r="B52" s="158" t="s">
        <v>90</v>
      </c>
      <c r="C52" s="119"/>
      <c r="D52" s="172">
        <v>0.9</v>
      </c>
      <c r="E52" s="172"/>
      <c r="F52" s="172"/>
      <c r="G52" s="172">
        <v>1.5</v>
      </c>
      <c r="H52" s="172"/>
      <c r="I52" s="172"/>
      <c r="J52" s="204"/>
      <c r="K52" s="204"/>
    </row>
    <row r="53" spans="1:11">
      <c r="A53" s="55"/>
      <c r="B53" s="158" t="s">
        <v>91</v>
      </c>
      <c r="C53" s="119"/>
      <c r="D53" s="172"/>
      <c r="E53" s="172">
        <v>0.75</v>
      </c>
      <c r="F53" s="172"/>
      <c r="G53" s="172"/>
      <c r="H53" s="172"/>
      <c r="I53" s="172"/>
      <c r="J53" s="204"/>
      <c r="K53" s="204">
        <v>2</v>
      </c>
    </row>
    <row r="54" spans="1:11">
      <c r="A54" s="55"/>
      <c r="B54" s="55" t="s">
        <v>92</v>
      </c>
      <c r="C54" s="55"/>
      <c r="D54" s="172"/>
      <c r="E54" s="172"/>
      <c r="F54" s="172">
        <v>1.5</v>
      </c>
      <c r="G54" s="172">
        <v>0.5</v>
      </c>
      <c r="H54" s="172">
        <v>0.5</v>
      </c>
      <c r="I54" s="172">
        <v>0.1</v>
      </c>
      <c r="J54" s="204">
        <v>1.5</v>
      </c>
      <c r="K54" s="204"/>
    </row>
    <row r="55" spans="1:11">
      <c r="A55" s="55"/>
      <c r="B55" s="166" t="s">
        <v>93</v>
      </c>
      <c r="C55" s="166"/>
      <c r="D55" s="172">
        <v>1.5</v>
      </c>
      <c r="E55" s="172"/>
      <c r="F55" s="172">
        <v>0.8</v>
      </c>
      <c r="G55" s="172"/>
      <c r="H55" s="172"/>
      <c r="I55" s="172">
        <v>1.5</v>
      </c>
      <c r="J55" s="204">
        <v>0.8</v>
      </c>
      <c r="K55" s="204"/>
    </row>
    <row r="56" spans="1:11">
      <c r="A56" s="55"/>
      <c r="B56" s="158" t="s">
        <v>94</v>
      </c>
      <c r="C56" s="119"/>
      <c r="D56" s="172"/>
      <c r="E56" s="172">
        <v>1.5</v>
      </c>
      <c r="F56" s="172">
        <v>0.3</v>
      </c>
      <c r="G56" s="172"/>
      <c r="H56" s="172"/>
      <c r="I56" s="172">
        <v>1.5</v>
      </c>
      <c r="J56" s="204"/>
      <c r="K56" s="204"/>
    </row>
    <row r="57" spans="1:11">
      <c r="A57" s="55"/>
      <c r="B57" s="158" t="s">
        <v>95</v>
      </c>
      <c r="C57" s="119"/>
      <c r="D57" s="172">
        <v>2</v>
      </c>
      <c r="E57" s="172">
        <v>1.2</v>
      </c>
      <c r="F57" s="172">
        <v>0.8</v>
      </c>
      <c r="G57" s="172"/>
      <c r="H57" s="172">
        <v>2</v>
      </c>
      <c r="I57" s="172">
        <v>1.2</v>
      </c>
      <c r="J57" s="204">
        <v>1.2</v>
      </c>
      <c r="K57" s="204"/>
    </row>
    <row r="58" spans="1:11">
      <c r="A58" s="55"/>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10</v>
      </c>
      <c r="E3" s="116">
        <v>3</v>
      </c>
      <c r="F3" s="116">
        <v>0.5</v>
      </c>
      <c r="G3" s="117">
        <v>50</v>
      </c>
      <c r="H3" s="118">
        <v>70</v>
      </c>
      <c r="I3" s="116">
        <v>10</v>
      </c>
      <c r="J3" s="145">
        <f>D3*1</f>
        <v>10</v>
      </c>
      <c r="K3" s="145">
        <f>I3/E3</f>
        <v>3.33333333333333</v>
      </c>
      <c r="L3" s="145">
        <f>K3+F3</f>
        <v>3.83333333333333</v>
      </c>
      <c r="M3" s="145">
        <f>J3*I3</f>
        <v>100</v>
      </c>
      <c r="N3" s="146">
        <f>M3/L3</f>
        <v>26.0869565217391</v>
      </c>
      <c r="P3">
        <f>(J3/F3)/200</f>
        <v>0.1</v>
      </c>
      <c r="R3" t="s">
        <v>102</v>
      </c>
    </row>
    <row r="4" customFormat="1" spans="1:18">
      <c r="A4" s="119"/>
      <c r="B4" s="76" t="b">
        <v>0</v>
      </c>
      <c r="C4" s="119" t="s">
        <v>24</v>
      </c>
      <c r="D4" s="120">
        <v>14</v>
      </c>
      <c r="E4" s="121">
        <v>2</v>
      </c>
      <c r="F4" s="121">
        <v>0.5</v>
      </c>
      <c r="G4" s="122">
        <v>50</v>
      </c>
      <c r="H4" s="123">
        <v>80</v>
      </c>
      <c r="I4" s="121">
        <v>12</v>
      </c>
      <c r="J4" s="145">
        <f t="shared" ref="J4:J17" si="0">D4*1</f>
        <v>14</v>
      </c>
      <c r="K4" s="145">
        <f t="shared" ref="K4:K17" si="1">I4/E4</f>
        <v>6</v>
      </c>
      <c r="L4" s="145">
        <f t="shared" ref="L4:L17" si="2">K4+F4</f>
        <v>6.5</v>
      </c>
      <c r="M4" s="145">
        <f t="shared" ref="M4:M17" si="3">J4*I4</f>
        <v>168</v>
      </c>
      <c r="N4" s="146">
        <f t="shared" ref="N4:N17" si="4">M4/L4</f>
        <v>25.8461538461538</v>
      </c>
      <c r="P4">
        <f t="shared" ref="P4:P17" si="5">(J4/F4)/200</f>
        <v>0.14</v>
      </c>
      <c r="R4" t="s">
        <v>103</v>
      </c>
    </row>
    <row r="5" customFormat="1" customHeight="1" spans="1:25">
      <c r="A5" s="124"/>
      <c r="B5" s="125" t="b">
        <v>0</v>
      </c>
      <c r="C5" s="124" t="s">
        <v>32</v>
      </c>
      <c r="D5" s="126">
        <v>25</v>
      </c>
      <c r="E5" s="127">
        <v>6</v>
      </c>
      <c r="F5" s="127">
        <v>2</v>
      </c>
      <c r="G5" s="128">
        <v>75</v>
      </c>
      <c r="H5" s="129">
        <v>90</v>
      </c>
      <c r="I5" s="127">
        <v>6</v>
      </c>
      <c r="J5" s="147">
        <f t="shared" si="0"/>
        <v>25</v>
      </c>
      <c r="K5" s="147">
        <f t="shared" si="1"/>
        <v>1</v>
      </c>
      <c r="L5" s="147">
        <f t="shared" si="2"/>
        <v>3</v>
      </c>
      <c r="M5" s="147">
        <f t="shared" si="3"/>
        <v>150</v>
      </c>
      <c r="N5" s="148">
        <f t="shared" si="4"/>
        <v>50</v>
      </c>
      <c r="P5">
        <f t="shared" si="5"/>
        <v>0.0625</v>
      </c>
      <c r="R5" t="s">
        <v>104</v>
      </c>
      <c r="U5" s="151"/>
      <c r="V5" s="152"/>
      <c r="W5" s="152"/>
      <c r="X5" s="152"/>
      <c r="Y5" s="152"/>
    </row>
    <row r="6" customFormat="1" spans="1:25">
      <c r="A6" s="119" t="s">
        <v>28</v>
      </c>
      <c r="B6" s="76" t="b">
        <v>0</v>
      </c>
      <c r="C6" s="119" t="s">
        <v>30</v>
      </c>
      <c r="D6" s="120">
        <v>75</v>
      </c>
      <c r="E6" s="121">
        <v>1</v>
      </c>
      <c r="F6" s="121">
        <v>3</v>
      </c>
      <c r="G6" s="130">
        <v>90</v>
      </c>
      <c r="H6" s="123">
        <v>20</v>
      </c>
      <c r="I6" s="121">
        <v>6</v>
      </c>
      <c r="J6" s="145">
        <f t="shared" si="0"/>
        <v>75</v>
      </c>
      <c r="K6" s="145">
        <f t="shared" si="1"/>
        <v>6</v>
      </c>
      <c r="L6" s="145">
        <f t="shared" si="2"/>
        <v>9</v>
      </c>
      <c r="M6" s="145">
        <f t="shared" si="3"/>
        <v>450</v>
      </c>
      <c r="N6" s="146">
        <f t="shared" si="4"/>
        <v>50</v>
      </c>
      <c r="P6">
        <f t="shared" si="5"/>
        <v>0.125</v>
      </c>
      <c r="R6" t="s">
        <v>105</v>
      </c>
      <c r="T6" s="152"/>
      <c r="U6" s="152"/>
      <c r="V6" s="152"/>
      <c r="W6" s="152"/>
      <c r="X6" s="152"/>
      <c r="Y6" s="152"/>
    </row>
    <row r="7" customFormat="1" spans="1:24">
      <c r="A7" s="119"/>
      <c r="B7" s="76" t="b">
        <v>1</v>
      </c>
      <c r="C7" s="119" t="s">
        <v>33</v>
      </c>
      <c r="D7" s="120">
        <v>50</v>
      </c>
      <c r="E7" s="121">
        <v>2</v>
      </c>
      <c r="F7" s="121">
        <v>3</v>
      </c>
      <c r="G7" s="122">
        <v>90</v>
      </c>
      <c r="H7" s="123">
        <v>0</v>
      </c>
      <c r="I7" s="121">
        <v>6</v>
      </c>
      <c r="J7" s="145">
        <f t="shared" si="0"/>
        <v>50</v>
      </c>
      <c r="K7" s="145">
        <f t="shared" si="1"/>
        <v>3</v>
      </c>
      <c r="L7" s="145">
        <f t="shared" si="2"/>
        <v>6</v>
      </c>
      <c r="M7" s="145">
        <f t="shared" si="3"/>
        <v>300</v>
      </c>
      <c r="N7" s="146">
        <f t="shared" si="4"/>
        <v>50</v>
      </c>
      <c r="P7">
        <f t="shared" si="5"/>
        <v>0.0833333333333333</v>
      </c>
      <c r="R7" t="s">
        <v>106</v>
      </c>
      <c r="V7" s="152"/>
      <c r="X7" s="152"/>
    </row>
    <row r="8" customFormat="1" spans="1:24">
      <c r="A8" s="124"/>
      <c r="B8" s="125" t="b">
        <v>0</v>
      </c>
      <c r="C8" s="124" t="s">
        <v>34</v>
      </c>
      <c r="D8" s="126">
        <v>90</v>
      </c>
      <c r="E8" s="127">
        <v>1</v>
      </c>
      <c r="F8" s="127">
        <v>5</v>
      </c>
      <c r="G8" s="128">
        <v>90</v>
      </c>
      <c r="H8" s="129">
        <v>20</v>
      </c>
      <c r="I8" s="127">
        <v>6</v>
      </c>
      <c r="J8" s="147">
        <f t="shared" si="0"/>
        <v>90</v>
      </c>
      <c r="K8" s="147">
        <f t="shared" si="1"/>
        <v>6</v>
      </c>
      <c r="L8" s="147">
        <f t="shared" si="2"/>
        <v>11</v>
      </c>
      <c r="M8" s="147">
        <f t="shared" si="3"/>
        <v>540</v>
      </c>
      <c r="N8" s="148">
        <f t="shared" si="4"/>
        <v>49.0909090909091</v>
      </c>
      <c r="P8">
        <f t="shared" si="5"/>
        <v>0.09</v>
      </c>
      <c r="R8" t="s">
        <v>107</v>
      </c>
      <c r="V8" s="152"/>
      <c r="X8" s="152"/>
    </row>
    <row r="9" customFormat="1" spans="1:18">
      <c r="A9" s="119" t="s">
        <v>35</v>
      </c>
      <c r="B9" s="76" t="b">
        <v>1</v>
      </c>
      <c r="C9" s="119" t="s">
        <v>37</v>
      </c>
      <c r="D9" s="120">
        <v>3</v>
      </c>
      <c r="E9" s="121">
        <v>6</v>
      </c>
      <c r="F9" s="121">
        <v>2.5</v>
      </c>
      <c r="G9" s="122">
        <v>20</v>
      </c>
      <c r="H9" s="123">
        <v>35</v>
      </c>
      <c r="I9" s="121">
        <v>6</v>
      </c>
      <c r="J9" s="145">
        <f>D9*10</f>
        <v>30</v>
      </c>
      <c r="K9" s="145">
        <f t="shared" si="1"/>
        <v>1</v>
      </c>
      <c r="L9" s="145">
        <f t="shared" si="2"/>
        <v>3.5</v>
      </c>
      <c r="M9" s="145">
        <f t="shared" si="3"/>
        <v>180</v>
      </c>
      <c r="N9" s="146">
        <f t="shared" si="4"/>
        <v>51.4285714285714</v>
      </c>
      <c r="P9">
        <f t="shared" si="5"/>
        <v>0.06</v>
      </c>
      <c r="R9" t="s">
        <v>108</v>
      </c>
    </row>
    <row r="10" customFormat="1" spans="1:22">
      <c r="A10" s="119"/>
      <c r="B10" s="76" t="b">
        <v>0</v>
      </c>
      <c r="C10" s="119" t="s">
        <v>39</v>
      </c>
      <c r="D10" s="120">
        <v>5</v>
      </c>
      <c r="E10" s="121">
        <v>1.5</v>
      </c>
      <c r="F10" s="121">
        <v>3.5</v>
      </c>
      <c r="G10" s="122">
        <v>20</v>
      </c>
      <c r="H10" s="123">
        <v>35</v>
      </c>
      <c r="I10" s="121">
        <v>10</v>
      </c>
      <c r="J10" s="145">
        <f>D10*10</f>
        <v>50</v>
      </c>
      <c r="K10" s="145">
        <f t="shared" si="1"/>
        <v>6.66666666666667</v>
      </c>
      <c r="L10" s="145">
        <f t="shared" si="2"/>
        <v>10.1666666666667</v>
      </c>
      <c r="M10" s="145">
        <f t="shared" si="3"/>
        <v>500</v>
      </c>
      <c r="N10" s="146">
        <f t="shared" si="4"/>
        <v>49.1803278688525</v>
      </c>
      <c r="P10">
        <f t="shared" si="5"/>
        <v>0.0714285714285714</v>
      </c>
      <c r="R10" t="s">
        <v>109</v>
      </c>
      <c r="V10" s="152"/>
    </row>
    <row r="11" customFormat="1" spans="1:22">
      <c r="A11" s="124"/>
      <c r="B11" s="125" t="b">
        <v>0</v>
      </c>
      <c r="C11" s="124" t="s">
        <v>40</v>
      </c>
      <c r="D11" s="126">
        <v>8</v>
      </c>
      <c r="E11" s="127">
        <v>3</v>
      </c>
      <c r="F11" s="127">
        <v>2.5</v>
      </c>
      <c r="G11" s="128">
        <v>20</v>
      </c>
      <c r="H11" s="129">
        <v>35</v>
      </c>
      <c r="I11" s="127">
        <v>2</v>
      </c>
      <c r="J11" s="147">
        <f>D11*10</f>
        <v>80</v>
      </c>
      <c r="K11" s="147">
        <f t="shared" si="1"/>
        <v>0.666666666666667</v>
      </c>
      <c r="L11" s="147">
        <f t="shared" si="2"/>
        <v>3.16666666666667</v>
      </c>
      <c r="M11" s="147">
        <f t="shared" si="3"/>
        <v>160</v>
      </c>
      <c r="N11" s="148">
        <f t="shared" si="4"/>
        <v>50.5263157894737</v>
      </c>
      <c r="P11">
        <f t="shared" si="5"/>
        <v>0.16</v>
      </c>
      <c r="R11" t="s">
        <v>110</v>
      </c>
      <c r="V11" s="152"/>
    </row>
    <row r="12" customFormat="1" spans="1:18">
      <c r="A12" s="119" t="s">
        <v>42</v>
      </c>
      <c r="B12" s="76" t="b">
        <v>0</v>
      </c>
      <c r="C12" s="119" t="s">
        <v>51</v>
      </c>
      <c r="D12" s="120">
        <v>5</v>
      </c>
      <c r="E12" s="121">
        <v>15</v>
      </c>
      <c r="F12" s="121">
        <v>1</v>
      </c>
      <c r="G12" s="130">
        <v>30</v>
      </c>
      <c r="H12" s="123">
        <v>98</v>
      </c>
      <c r="I12" s="121">
        <v>30</v>
      </c>
      <c r="J12" s="145">
        <f t="shared" si="0"/>
        <v>5</v>
      </c>
      <c r="K12" s="145">
        <f t="shared" si="1"/>
        <v>2</v>
      </c>
      <c r="L12" s="145">
        <f t="shared" si="2"/>
        <v>3</v>
      </c>
      <c r="M12" s="145">
        <f t="shared" si="3"/>
        <v>150</v>
      </c>
      <c r="N12" s="146">
        <f t="shared" si="4"/>
        <v>50</v>
      </c>
      <c r="P12">
        <f t="shared" si="5"/>
        <v>0.025</v>
      </c>
      <c r="R12" t="s">
        <v>111</v>
      </c>
    </row>
    <row r="13" customFormat="1" spans="1:18">
      <c r="A13" s="119"/>
      <c r="B13" s="131" t="b">
        <v>1</v>
      </c>
      <c r="C13" s="119" t="s">
        <v>45</v>
      </c>
      <c r="D13" s="120">
        <v>8</v>
      </c>
      <c r="E13" s="121">
        <v>10</v>
      </c>
      <c r="F13" s="121">
        <v>1.25</v>
      </c>
      <c r="G13" s="122">
        <v>30</v>
      </c>
      <c r="H13" s="123">
        <v>95</v>
      </c>
      <c r="I13" s="121">
        <v>20</v>
      </c>
      <c r="J13" s="145">
        <f t="shared" si="0"/>
        <v>8</v>
      </c>
      <c r="K13" s="145">
        <f t="shared" si="1"/>
        <v>2</v>
      </c>
      <c r="L13" s="145">
        <f t="shared" si="2"/>
        <v>3.25</v>
      </c>
      <c r="M13" s="145">
        <f t="shared" si="3"/>
        <v>160</v>
      </c>
      <c r="N13" s="146">
        <f t="shared" si="4"/>
        <v>49.2307692307692</v>
      </c>
      <c r="P13">
        <f t="shared" si="5"/>
        <v>0.032</v>
      </c>
      <c r="R13" t="s">
        <v>105</v>
      </c>
    </row>
    <row r="14" customFormat="1" spans="1:18">
      <c r="A14" s="124"/>
      <c r="B14" s="132" t="b">
        <v>1</v>
      </c>
      <c r="C14" s="124" t="s">
        <v>52</v>
      </c>
      <c r="D14" s="126">
        <v>6</v>
      </c>
      <c r="E14" s="127">
        <v>12</v>
      </c>
      <c r="F14" s="127">
        <v>1</v>
      </c>
      <c r="G14" s="128">
        <v>30</v>
      </c>
      <c r="H14" s="129">
        <v>98</v>
      </c>
      <c r="I14" s="127">
        <v>30</v>
      </c>
      <c r="J14" s="147">
        <f t="shared" si="0"/>
        <v>6</v>
      </c>
      <c r="K14" s="147">
        <f t="shared" si="1"/>
        <v>2.5</v>
      </c>
      <c r="L14" s="147">
        <f t="shared" si="2"/>
        <v>3.5</v>
      </c>
      <c r="M14" s="147">
        <f t="shared" si="3"/>
        <v>180</v>
      </c>
      <c r="N14" s="148">
        <f t="shared" si="4"/>
        <v>51.4285714285714</v>
      </c>
      <c r="P14">
        <f t="shared" si="5"/>
        <v>0.03</v>
      </c>
      <c r="R14" t="s">
        <v>112</v>
      </c>
    </row>
    <row r="15" s="103" customFormat="1" spans="1:25">
      <c r="A15" s="119" t="s">
        <v>49</v>
      </c>
      <c r="B15" s="76" t="b">
        <v>1</v>
      </c>
      <c r="C15" s="119" t="s">
        <v>58</v>
      </c>
      <c r="D15" s="120">
        <v>6</v>
      </c>
      <c r="E15" s="121">
        <v>20</v>
      </c>
      <c r="F15" s="121">
        <v>5</v>
      </c>
      <c r="G15" s="130">
        <v>40</v>
      </c>
      <c r="H15" s="123">
        <v>95</v>
      </c>
      <c r="I15" s="121">
        <v>70</v>
      </c>
      <c r="J15" s="145">
        <f t="shared" si="0"/>
        <v>6</v>
      </c>
      <c r="K15" s="145">
        <f t="shared" si="1"/>
        <v>3.5</v>
      </c>
      <c r="L15" s="145">
        <f t="shared" si="2"/>
        <v>8.5</v>
      </c>
      <c r="M15" s="145">
        <f t="shared" si="3"/>
        <v>420</v>
      </c>
      <c r="N15" s="146">
        <f t="shared" si="4"/>
        <v>49.4117647058824</v>
      </c>
      <c r="O15" s="84"/>
      <c r="P15">
        <f t="shared" si="5"/>
        <v>0.006</v>
      </c>
      <c r="Q15"/>
      <c r="R15" t="s">
        <v>113</v>
      </c>
      <c r="S15" s="84"/>
      <c r="T15" s="84"/>
      <c r="U15" s="84"/>
      <c r="W15" s="84"/>
      <c r="X15" s="84"/>
      <c r="Y15" s="84"/>
    </row>
    <row r="16" customFormat="1" spans="1:18">
      <c r="A16" s="119"/>
      <c r="B16" s="131" t="b">
        <v>1</v>
      </c>
      <c r="C16" s="119" t="s">
        <v>53</v>
      </c>
      <c r="D16" s="120">
        <v>18</v>
      </c>
      <c r="E16" s="121">
        <v>5</v>
      </c>
      <c r="F16" s="121">
        <v>7</v>
      </c>
      <c r="G16" s="122">
        <v>40</v>
      </c>
      <c r="H16" s="123">
        <v>90</v>
      </c>
      <c r="I16" s="121">
        <v>50</v>
      </c>
      <c r="J16" s="145">
        <f t="shared" si="0"/>
        <v>18</v>
      </c>
      <c r="K16" s="145">
        <f t="shared" si="1"/>
        <v>10</v>
      </c>
      <c r="L16" s="145">
        <f t="shared" si="2"/>
        <v>17</v>
      </c>
      <c r="M16" s="145">
        <f t="shared" si="3"/>
        <v>900</v>
      </c>
      <c r="N16" s="146">
        <f t="shared" si="4"/>
        <v>52.9411764705882</v>
      </c>
      <c r="P16">
        <f t="shared" si="5"/>
        <v>0.0128571428571429</v>
      </c>
      <c r="R16" t="s">
        <v>105</v>
      </c>
    </row>
    <row r="17" s="104" customFormat="1" spans="1:25">
      <c r="A17" s="133"/>
      <c r="B17" s="134" t="b">
        <v>1</v>
      </c>
      <c r="C17" s="133" t="s">
        <v>54</v>
      </c>
      <c r="D17" s="135">
        <v>12</v>
      </c>
      <c r="E17" s="136">
        <v>7</v>
      </c>
      <c r="F17" s="136">
        <v>5</v>
      </c>
      <c r="G17" s="137">
        <v>40</v>
      </c>
      <c r="H17" s="138">
        <v>90</v>
      </c>
      <c r="I17" s="136">
        <v>50</v>
      </c>
      <c r="J17" s="149">
        <f t="shared" si="0"/>
        <v>12</v>
      </c>
      <c r="K17" s="149">
        <f t="shared" si="1"/>
        <v>7.14285714285714</v>
      </c>
      <c r="L17" s="149">
        <f t="shared" si="2"/>
        <v>12.1428571428571</v>
      </c>
      <c r="M17" s="149">
        <f t="shared" si="3"/>
        <v>600</v>
      </c>
      <c r="N17" s="150">
        <f t="shared" si="4"/>
        <v>49.4117647058824</v>
      </c>
      <c r="O17" s="84"/>
      <c r="P17">
        <f t="shared" si="5"/>
        <v>0.012</v>
      </c>
      <c r="Q17"/>
      <c r="R17" t="s">
        <v>114</v>
      </c>
      <c r="S17" s="84"/>
      <c r="T17" s="84"/>
      <c r="U17" s="84"/>
      <c r="V17" s="84"/>
      <c r="W17" s="84"/>
      <c r="X17" s="84"/>
      <c r="Y17" s="84"/>
    </row>
    <row r="18" customFormat="1" spans="2:2">
      <c r="B18" s="72"/>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115</v>
      </c>
      <c r="B1" s="93" t="s">
        <v>116</v>
      </c>
      <c r="C1" s="93" t="s">
        <v>0</v>
      </c>
      <c r="D1" s="93" t="s">
        <v>117</v>
      </c>
      <c r="E1" s="93" t="s">
        <v>118</v>
      </c>
      <c r="F1" s="93" t="s">
        <v>119</v>
      </c>
      <c r="G1" s="93" t="s">
        <v>120</v>
      </c>
      <c r="H1" s="93" t="s">
        <v>121</v>
      </c>
      <c r="I1" s="93" t="s">
        <v>122</v>
      </c>
      <c r="J1" s="93"/>
      <c r="K1" s="93"/>
      <c r="L1" s="93"/>
      <c r="M1" s="93"/>
    </row>
    <row r="2" spans="1:13">
      <c r="A2" s="92"/>
      <c r="B2" s="92"/>
      <c r="C2" s="92"/>
      <c r="D2" s="93"/>
      <c r="E2" s="93"/>
      <c r="F2" s="93"/>
      <c r="G2" s="93"/>
      <c r="H2" s="93"/>
      <c r="I2" s="93" t="s">
        <v>123</v>
      </c>
      <c r="J2" s="93" t="s">
        <v>124</v>
      </c>
      <c r="K2" s="93" t="s">
        <v>125</v>
      </c>
      <c r="L2" s="93" t="s">
        <v>126</v>
      </c>
      <c r="M2" s="93" t="s">
        <v>127</v>
      </c>
    </row>
    <row r="3" spans="1:13">
      <c r="A3" s="94" t="s">
        <v>128</v>
      </c>
      <c r="B3" s="95"/>
      <c r="C3" s="95" t="s">
        <v>129</v>
      </c>
      <c r="D3" s="96">
        <v>-5</v>
      </c>
      <c r="E3" s="97">
        <v>1</v>
      </c>
      <c r="F3" s="97">
        <v>0.1</v>
      </c>
      <c r="G3" s="97">
        <v>0</v>
      </c>
      <c r="H3" s="96">
        <v>2</v>
      </c>
      <c r="I3" s="102">
        <v>0.3</v>
      </c>
      <c r="J3" s="102"/>
      <c r="K3" s="102"/>
      <c r="L3" s="102"/>
      <c r="M3" s="102">
        <v>1</v>
      </c>
    </row>
    <row r="4" spans="1:13">
      <c r="A4" s="94" t="s">
        <v>123</v>
      </c>
      <c r="B4" s="95"/>
      <c r="C4" s="95" t="s">
        <v>129</v>
      </c>
      <c r="D4" s="96">
        <v>-5</v>
      </c>
      <c r="E4" s="97">
        <v>0.9</v>
      </c>
      <c r="F4" s="97">
        <v>0.2</v>
      </c>
      <c r="G4" s="97">
        <v>0</v>
      </c>
      <c r="H4" s="96">
        <v>2</v>
      </c>
      <c r="I4" s="102">
        <v>0.7</v>
      </c>
      <c r="J4" s="102"/>
      <c r="K4" s="102"/>
      <c r="L4" s="102"/>
      <c r="M4" s="102">
        <v>0.8</v>
      </c>
    </row>
    <row r="5" spans="1:13">
      <c r="A5" s="94" t="s">
        <v>130</v>
      </c>
      <c r="B5" s="95"/>
      <c r="C5" s="95" t="s">
        <v>129</v>
      </c>
      <c r="D5" s="96">
        <v>-5</v>
      </c>
      <c r="E5" s="97">
        <v>0.8</v>
      </c>
      <c r="F5" s="97">
        <v>0.3</v>
      </c>
      <c r="G5" s="97">
        <v>0</v>
      </c>
      <c r="H5" s="96">
        <v>2</v>
      </c>
      <c r="I5" s="102">
        <v>1</v>
      </c>
      <c r="J5" s="102"/>
      <c r="K5" s="102"/>
      <c r="L5" s="102"/>
      <c r="M5" s="102">
        <v>0.6</v>
      </c>
    </row>
    <row r="6" spans="1:13">
      <c r="A6" s="94" t="s">
        <v>131</v>
      </c>
      <c r="B6" s="95"/>
      <c r="C6" s="95" t="s">
        <v>129</v>
      </c>
      <c r="D6" s="96">
        <v>0</v>
      </c>
      <c r="E6" s="97">
        <v>0.6</v>
      </c>
      <c r="F6" s="97">
        <v>0</v>
      </c>
      <c r="G6" s="97">
        <v>0</v>
      </c>
      <c r="H6" s="96">
        <v>2</v>
      </c>
      <c r="I6" s="102"/>
      <c r="J6" s="102">
        <v>0.3</v>
      </c>
      <c r="K6" s="102"/>
      <c r="L6" s="102"/>
      <c r="M6" s="102">
        <v>1</v>
      </c>
    </row>
    <row r="7" spans="1:13">
      <c r="A7" s="94" t="s">
        <v>132</v>
      </c>
      <c r="B7" s="95"/>
      <c r="C7" s="95" t="s">
        <v>129</v>
      </c>
      <c r="D7" s="96">
        <v>-5</v>
      </c>
      <c r="E7" s="97">
        <v>0.4</v>
      </c>
      <c r="F7" s="97">
        <v>0</v>
      </c>
      <c r="G7" s="97">
        <v>0</v>
      </c>
      <c r="H7" s="96">
        <v>2</v>
      </c>
      <c r="I7" s="102"/>
      <c r="J7" s="102">
        <v>0.7</v>
      </c>
      <c r="K7" s="102"/>
      <c r="L7" s="102"/>
      <c r="M7" s="102">
        <v>0.8</v>
      </c>
    </row>
    <row r="8" customHeight="1" spans="1:13">
      <c r="A8" s="94" t="s">
        <v>124</v>
      </c>
      <c r="B8" s="95"/>
      <c r="C8" s="95" t="s">
        <v>129</v>
      </c>
      <c r="D8" s="96">
        <v>-5</v>
      </c>
      <c r="E8" s="97">
        <v>0.2</v>
      </c>
      <c r="F8" s="97">
        <v>0.1</v>
      </c>
      <c r="G8" s="97">
        <v>0</v>
      </c>
      <c r="H8" s="96">
        <v>2</v>
      </c>
      <c r="I8" s="102"/>
      <c r="J8" s="102">
        <v>1</v>
      </c>
      <c r="K8" s="102"/>
      <c r="L8" s="102"/>
      <c r="M8" s="102">
        <v>0.6</v>
      </c>
    </row>
    <row r="9" spans="1:13">
      <c r="A9" s="94" t="s">
        <v>133</v>
      </c>
      <c r="B9" s="95"/>
      <c r="C9" s="95" t="s">
        <v>129</v>
      </c>
      <c r="D9" s="96">
        <v>5</v>
      </c>
      <c r="E9" s="97">
        <v>1</v>
      </c>
      <c r="F9" s="97">
        <v>0</v>
      </c>
      <c r="G9" s="97">
        <v>0.3</v>
      </c>
      <c r="H9" s="96">
        <v>2</v>
      </c>
      <c r="I9" s="102"/>
      <c r="J9" s="102"/>
      <c r="K9" s="102"/>
      <c r="L9" s="102"/>
      <c r="M9" s="102">
        <v>1</v>
      </c>
    </row>
    <row r="10" spans="1:13">
      <c r="A10" s="94" t="s">
        <v>134</v>
      </c>
      <c r="B10" s="95"/>
      <c r="C10" s="95" t="s">
        <v>129</v>
      </c>
      <c r="D10" s="96">
        <v>0</v>
      </c>
      <c r="E10" s="97">
        <v>1</v>
      </c>
      <c r="F10" s="97">
        <v>0</v>
      </c>
      <c r="G10" s="97">
        <v>0.2</v>
      </c>
      <c r="H10" s="96">
        <v>2</v>
      </c>
      <c r="I10" s="102"/>
      <c r="J10" s="102"/>
      <c r="K10" s="102">
        <v>0.2</v>
      </c>
      <c r="L10" s="102"/>
      <c r="M10" s="102">
        <v>0.8</v>
      </c>
    </row>
    <row r="11" spans="1:13">
      <c r="A11" s="94" t="s">
        <v>135</v>
      </c>
      <c r="B11" s="95"/>
      <c r="C11" s="95" t="s">
        <v>129</v>
      </c>
      <c r="D11" s="96">
        <v>0</v>
      </c>
      <c r="E11" s="97">
        <v>1</v>
      </c>
      <c r="F11" s="97">
        <v>0</v>
      </c>
      <c r="G11" s="97">
        <v>0.1</v>
      </c>
      <c r="H11" s="96">
        <v>2</v>
      </c>
      <c r="I11" s="102"/>
      <c r="J11" s="102"/>
      <c r="K11" s="102">
        <v>0.4</v>
      </c>
      <c r="L11" s="102"/>
      <c r="M11" s="102">
        <v>0.6</v>
      </c>
    </row>
    <row r="12" spans="1:13">
      <c r="A12" s="94" t="s">
        <v>126</v>
      </c>
      <c r="B12" s="95"/>
      <c r="C12" s="95" t="s">
        <v>129</v>
      </c>
      <c r="D12" s="96">
        <v>-10</v>
      </c>
      <c r="E12" s="97">
        <v>0.8</v>
      </c>
      <c r="F12" s="97">
        <v>0.1</v>
      </c>
      <c r="G12" s="97">
        <v>0</v>
      </c>
      <c r="H12" s="96">
        <v>1</v>
      </c>
      <c r="I12" s="102"/>
      <c r="J12" s="102"/>
      <c r="K12" s="102"/>
      <c r="L12" s="102">
        <v>1</v>
      </c>
      <c r="M12" s="102">
        <v>0.6</v>
      </c>
    </row>
    <row r="13" customHeight="1" spans="1:14">
      <c r="A13" s="94" t="s">
        <v>136</v>
      </c>
      <c r="B13" s="95"/>
      <c r="C13" s="95" t="s">
        <v>137</v>
      </c>
      <c r="D13" s="96">
        <v>5</v>
      </c>
      <c r="E13" s="97">
        <v>0.2</v>
      </c>
      <c r="F13" s="97">
        <v>0</v>
      </c>
      <c r="G13" s="97">
        <v>-0.1</v>
      </c>
      <c r="H13" s="96">
        <v>6</v>
      </c>
      <c r="I13" s="102"/>
      <c r="J13" s="102"/>
      <c r="K13" s="102">
        <v>1</v>
      </c>
      <c r="L13" s="102"/>
      <c r="M13" s="102">
        <v>0.4</v>
      </c>
      <c r="N13" s="2"/>
    </row>
    <row r="14" spans="1:14">
      <c r="A14" s="94" t="s">
        <v>138</v>
      </c>
      <c r="B14" s="95"/>
      <c r="C14" s="95" t="s">
        <v>137</v>
      </c>
      <c r="D14" s="96">
        <v>0</v>
      </c>
      <c r="E14" s="97">
        <v>1</v>
      </c>
      <c r="F14" s="97">
        <v>0</v>
      </c>
      <c r="G14" s="97">
        <v>0</v>
      </c>
      <c r="H14" s="96">
        <v>1</v>
      </c>
      <c r="I14" s="102">
        <v>0.5</v>
      </c>
      <c r="J14" s="102"/>
      <c r="K14" s="102"/>
      <c r="L14" s="102">
        <v>0.2</v>
      </c>
      <c r="M14" s="102">
        <v>0.4</v>
      </c>
      <c r="N14" s="2"/>
    </row>
    <row r="15" spans="1:14">
      <c r="A15" s="94" t="s">
        <v>139</v>
      </c>
      <c r="B15" s="95"/>
      <c r="C15" s="95" t="s">
        <v>137</v>
      </c>
      <c r="D15" s="96">
        <v>10</v>
      </c>
      <c r="E15" s="97">
        <v>1</v>
      </c>
      <c r="F15" s="97">
        <v>-0.2</v>
      </c>
      <c r="G15" s="97">
        <v>0</v>
      </c>
      <c r="H15" s="96">
        <v>3</v>
      </c>
      <c r="I15" s="102"/>
      <c r="J15" s="102"/>
      <c r="K15" s="102">
        <v>0.5</v>
      </c>
      <c r="L15" s="102"/>
      <c r="M15" s="102">
        <v>1</v>
      </c>
      <c r="N15" s="2"/>
    </row>
    <row r="16" spans="1:14">
      <c r="A16" s="94" t="s">
        <v>140</v>
      </c>
      <c r="B16" s="95"/>
      <c r="C16" s="95" t="s">
        <v>137</v>
      </c>
      <c r="D16" s="96">
        <v>20</v>
      </c>
      <c r="E16" s="97">
        <v>1</v>
      </c>
      <c r="F16" s="97">
        <v>-0.3</v>
      </c>
      <c r="G16" s="97">
        <v>-0.2</v>
      </c>
      <c r="H16" s="96">
        <v>3</v>
      </c>
      <c r="I16" s="102"/>
      <c r="J16" s="102"/>
      <c r="K16" s="102">
        <v>0.4</v>
      </c>
      <c r="L16" s="102"/>
      <c r="M16" s="102">
        <v>1</v>
      </c>
      <c r="N16" s="2"/>
    </row>
    <row r="17" spans="1:14">
      <c r="A17" s="94" t="s">
        <v>141</v>
      </c>
      <c r="B17" s="95"/>
      <c r="C17" s="95" t="s">
        <v>137</v>
      </c>
      <c r="D17" s="96">
        <v>-20</v>
      </c>
      <c r="E17" s="97">
        <v>0.8</v>
      </c>
      <c r="F17" s="97">
        <v>0</v>
      </c>
      <c r="G17" s="97">
        <v>-0.2</v>
      </c>
      <c r="H17" s="96">
        <v>3</v>
      </c>
      <c r="I17" s="102"/>
      <c r="J17" s="102"/>
      <c r="K17" s="102"/>
      <c r="L17" s="102">
        <v>1</v>
      </c>
      <c r="M17" s="102">
        <v>0.6</v>
      </c>
      <c r="N17" s="2"/>
    </row>
    <row r="18" spans="1:14">
      <c r="A18" s="94" t="s">
        <v>142</v>
      </c>
      <c r="B18" s="95"/>
      <c r="C18" s="95" t="s">
        <v>137</v>
      </c>
      <c r="D18" s="96">
        <v>-5</v>
      </c>
      <c r="E18" s="97">
        <v>0.6</v>
      </c>
      <c r="F18" s="97">
        <v>-0.2</v>
      </c>
      <c r="G18" s="97">
        <v>-0.3</v>
      </c>
      <c r="H18" s="96">
        <v>2</v>
      </c>
      <c r="I18" s="102">
        <v>0.5</v>
      </c>
      <c r="J18" s="102"/>
      <c r="K18" s="102"/>
      <c r="L18" s="102">
        <v>0.2</v>
      </c>
      <c r="M18" s="102">
        <v>0.4</v>
      </c>
      <c r="N18" s="2"/>
    </row>
    <row r="20" spans="1:11">
      <c r="A20" s="98"/>
      <c r="B20" s="98" t="s">
        <v>128</v>
      </c>
      <c r="C20" s="98" t="s">
        <v>123</v>
      </c>
      <c r="D20" s="98" t="s">
        <v>130</v>
      </c>
      <c r="E20" s="98" t="s">
        <v>131</v>
      </c>
      <c r="F20" s="98" t="s">
        <v>132</v>
      </c>
      <c r="G20" s="98" t="s">
        <v>124</v>
      </c>
      <c r="H20" s="98" t="s">
        <v>133</v>
      </c>
      <c r="I20" s="98" t="s">
        <v>134</v>
      </c>
      <c r="J20" s="98" t="s">
        <v>135</v>
      </c>
      <c r="K20" s="98" t="s">
        <v>126</v>
      </c>
    </row>
    <row r="21" spans="1:11">
      <c r="A21" s="99" t="s">
        <v>128</v>
      </c>
      <c r="B21" s="100">
        <v>0</v>
      </c>
      <c r="C21" s="101">
        <v>0.25</v>
      </c>
      <c r="D21" s="101">
        <v>0.15</v>
      </c>
      <c r="E21" s="101">
        <v>0.1</v>
      </c>
      <c r="F21" s="101">
        <v>0.1</v>
      </c>
      <c r="G21" s="101">
        <v>0.05</v>
      </c>
      <c r="H21" s="101">
        <v>0.1</v>
      </c>
      <c r="I21" s="101">
        <v>0.1</v>
      </c>
      <c r="J21" s="101">
        <v>0.1</v>
      </c>
      <c r="K21" s="101">
        <v>0.05</v>
      </c>
    </row>
    <row r="22" spans="1:11">
      <c r="A22" s="99" t="s">
        <v>123</v>
      </c>
      <c r="B22" s="100">
        <v>0.15</v>
      </c>
      <c r="C22" s="101">
        <v>0</v>
      </c>
      <c r="D22" s="101">
        <v>0.1</v>
      </c>
      <c r="E22" s="101">
        <v>0</v>
      </c>
      <c r="F22" s="101">
        <v>0.1</v>
      </c>
      <c r="G22" s="101">
        <v>0.05</v>
      </c>
      <c r="H22" s="101">
        <v>0.15</v>
      </c>
      <c r="I22" s="101">
        <v>0.15</v>
      </c>
      <c r="J22" s="101">
        <v>0.2</v>
      </c>
      <c r="K22" s="101">
        <v>0.1</v>
      </c>
    </row>
    <row r="23" spans="1:11">
      <c r="A23" s="99" t="s">
        <v>130</v>
      </c>
      <c r="B23" s="100">
        <v>0.2</v>
      </c>
      <c r="C23" s="101">
        <v>0.15</v>
      </c>
      <c r="D23" s="101">
        <v>0</v>
      </c>
      <c r="E23" s="101">
        <v>0</v>
      </c>
      <c r="F23" s="101">
        <v>0.05</v>
      </c>
      <c r="G23" s="101">
        <v>0.1</v>
      </c>
      <c r="H23" s="101">
        <v>0.1</v>
      </c>
      <c r="I23" s="101">
        <v>0.15</v>
      </c>
      <c r="J23" s="101">
        <v>0.1</v>
      </c>
      <c r="K23" s="101">
        <v>0.15</v>
      </c>
    </row>
    <row r="24" spans="1:11">
      <c r="A24" s="99" t="s">
        <v>131</v>
      </c>
      <c r="B24" s="100">
        <v>0.1</v>
      </c>
      <c r="C24" s="101">
        <v>0</v>
      </c>
      <c r="D24" s="101">
        <v>0</v>
      </c>
      <c r="E24" s="101">
        <v>0</v>
      </c>
      <c r="F24" s="101">
        <v>0.05</v>
      </c>
      <c r="G24" s="101">
        <v>0</v>
      </c>
      <c r="H24" s="101">
        <v>0.35</v>
      </c>
      <c r="I24" s="101">
        <v>0.3</v>
      </c>
      <c r="J24" s="101">
        <v>0.2</v>
      </c>
      <c r="K24" s="101">
        <v>0</v>
      </c>
    </row>
    <row r="25" spans="1:11">
      <c r="A25" s="99" t="s">
        <v>132</v>
      </c>
      <c r="B25" s="100">
        <v>0.2</v>
      </c>
      <c r="C25" s="101">
        <v>0.1</v>
      </c>
      <c r="D25" s="101">
        <v>0.05</v>
      </c>
      <c r="E25" s="101">
        <v>0</v>
      </c>
      <c r="F25" s="101">
        <v>0</v>
      </c>
      <c r="G25" s="101">
        <v>0.2</v>
      </c>
      <c r="H25" s="101">
        <v>0.15</v>
      </c>
      <c r="I25" s="101">
        <v>0.15</v>
      </c>
      <c r="J25" s="101">
        <v>0.15</v>
      </c>
      <c r="K25" s="101">
        <v>0</v>
      </c>
    </row>
    <row r="26" spans="1:11">
      <c r="A26" s="99" t="s">
        <v>124</v>
      </c>
      <c r="B26" s="100">
        <v>0.25</v>
      </c>
      <c r="C26" s="101">
        <v>0.15</v>
      </c>
      <c r="D26" s="101">
        <v>0.1</v>
      </c>
      <c r="E26" s="101">
        <v>0</v>
      </c>
      <c r="F26" s="101">
        <v>0.15</v>
      </c>
      <c r="G26" s="101">
        <v>0</v>
      </c>
      <c r="H26" s="101">
        <v>0.1</v>
      </c>
      <c r="I26" s="101">
        <v>0.1</v>
      </c>
      <c r="J26" s="101">
        <v>0.1</v>
      </c>
      <c r="K26" s="101">
        <v>0.05</v>
      </c>
    </row>
    <row r="27" spans="1:11">
      <c r="A27" s="99" t="s">
        <v>133</v>
      </c>
      <c r="B27" s="100">
        <v>0.15</v>
      </c>
      <c r="C27" s="101">
        <v>0.1</v>
      </c>
      <c r="D27" s="101">
        <v>0.05</v>
      </c>
      <c r="E27" s="101">
        <v>0.15</v>
      </c>
      <c r="F27" s="101">
        <v>0.1</v>
      </c>
      <c r="G27" s="101">
        <v>0.05</v>
      </c>
      <c r="H27" s="101">
        <v>0</v>
      </c>
      <c r="I27" s="101">
        <v>0.2</v>
      </c>
      <c r="J27" s="101">
        <v>0.2</v>
      </c>
      <c r="K27" s="101">
        <v>0</v>
      </c>
    </row>
    <row r="28" spans="1:11">
      <c r="A28" s="99" t="s">
        <v>134</v>
      </c>
      <c r="B28" s="100">
        <v>0.2</v>
      </c>
      <c r="C28" s="101">
        <v>0.15</v>
      </c>
      <c r="D28" s="101">
        <v>0.1</v>
      </c>
      <c r="E28" s="101">
        <v>0.1</v>
      </c>
      <c r="F28" s="101">
        <v>0.1</v>
      </c>
      <c r="G28" s="101">
        <v>0.05</v>
      </c>
      <c r="H28" s="101">
        <v>0.15</v>
      </c>
      <c r="I28" s="101">
        <v>0</v>
      </c>
      <c r="J28" s="101">
        <v>0.1</v>
      </c>
      <c r="K28" s="101">
        <v>0.05</v>
      </c>
    </row>
    <row r="29" spans="1:11">
      <c r="A29" s="99" t="s">
        <v>135</v>
      </c>
      <c r="B29" s="100">
        <v>0.25</v>
      </c>
      <c r="C29" s="101">
        <v>0.2</v>
      </c>
      <c r="D29" s="101">
        <v>0.1</v>
      </c>
      <c r="E29" s="101">
        <v>0.05</v>
      </c>
      <c r="F29" s="101">
        <v>0.1</v>
      </c>
      <c r="G29" s="101">
        <v>0.05</v>
      </c>
      <c r="H29" s="101">
        <v>0.1</v>
      </c>
      <c r="I29" s="101">
        <v>0.1</v>
      </c>
      <c r="J29" s="101">
        <v>0</v>
      </c>
      <c r="K29" s="101">
        <v>0.05</v>
      </c>
    </row>
    <row r="30" spans="1:11">
      <c r="A30" s="99" t="s">
        <v>126</v>
      </c>
      <c r="B30" s="100">
        <v>0.15</v>
      </c>
      <c r="C30" s="101">
        <v>0.25</v>
      </c>
      <c r="D30" s="101">
        <v>0.2</v>
      </c>
      <c r="E30" s="101">
        <v>0</v>
      </c>
      <c r="F30" s="101">
        <v>0</v>
      </c>
      <c r="G30" s="101">
        <v>0</v>
      </c>
      <c r="H30" s="101">
        <v>0.05</v>
      </c>
      <c r="I30" s="101">
        <v>0.15</v>
      </c>
      <c r="J30" s="101">
        <v>0.2</v>
      </c>
      <c r="K30" s="101">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4" customWidth="1"/>
    <col min="3" max="3" width="9.71428571428571" style="84" customWidth="1"/>
    <col min="4" max="4" width="11.8571428571429" style="84" customWidth="1"/>
    <col min="5" max="5" width="9.85714285714286" style="84" customWidth="1"/>
    <col min="6" max="6" width="9.42857142857143" style="84" customWidth="1"/>
    <col min="7" max="7" width="11" style="84" customWidth="1"/>
    <col min="8" max="8" width="12.1428571428571" style="84" customWidth="1"/>
    <col min="9" max="9" width="12" style="84" customWidth="1"/>
    <col min="10" max="10" width="8.85714285714286" style="84" customWidth="1"/>
    <col min="11" max="11" width="11.2857142857143" style="84" customWidth="1"/>
    <col min="12" max="12" width="16.5714285714286" style="84" customWidth="1"/>
    <col min="13" max="13" width="9.85714285714286" style="84" customWidth="1"/>
    <col min="14" max="14" width="12.1428571428571" style="84" customWidth="1"/>
    <col min="15" max="15" width="11.5714285714286" style="84" customWidth="1"/>
    <col min="16" max="16" width="15.1428571428571" customWidth="1"/>
    <col min="19" max="19" width="10.5714285714286" customWidth="1"/>
  </cols>
  <sheetData>
    <row r="1" spans="1:17">
      <c r="A1" s="84" t="s">
        <v>146</v>
      </c>
      <c r="B1" s="76"/>
      <c r="C1" s="84" t="s">
        <v>147</v>
      </c>
      <c r="D1" s="76"/>
      <c r="E1" s="84" t="s">
        <v>148</v>
      </c>
      <c r="F1" s="76"/>
      <c r="G1" s="84" t="s">
        <v>149</v>
      </c>
      <c r="L1" s="55" t="s">
        <v>150</v>
      </c>
      <c r="M1" s="55"/>
      <c r="N1" s="55"/>
      <c r="O1" s="55"/>
      <c r="P1" s="55"/>
      <c r="Q1" s="84"/>
    </row>
    <row r="2" spans="1:16">
      <c r="A2" s="85" t="s">
        <v>151</v>
      </c>
      <c r="B2" s="86" t="s">
        <v>152</v>
      </c>
      <c r="C2" s="85" t="s">
        <v>151</v>
      </c>
      <c r="D2" s="87" t="s">
        <v>152</v>
      </c>
      <c r="E2" s="85" t="s">
        <v>151</v>
      </c>
      <c r="F2" s="87" t="s">
        <v>152</v>
      </c>
      <c r="G2" s="85" t="s">
        <v>151</v>
      </c>
      <c r="H2" s="88" t="s">
        <v>152</v>
      </c>
      <c r="L2" s="89" t="s">
        <v>153</v>
      </c>
      <c r="M2" s="89" t="s">
        <v>154</v>
      </c>
      <c r="N2" s="89" t="s">
        <v>155</v>
      </c>
      <c r="O2" s="89" t="s">
        <v>156</v>
      </c>
      <c r="P2" s="20" t="s">
        <v>157</v>
      </c>
    </row>
    <row r="3" spans="1:16">
      <c r="A3" s="84" t="s">
        <v>158</v>
      </c>
      <c r="B3" s="76" t="s">
        <v>159</v>
      </c>
      <c r="C3" s="84" t="s">
        <v>160</v>
      </c>
      <c r="D3" s="76" t="s">
        <v>161</v>
      </c>
      <c r="E3" s="84" t="s">
        <v>162</v>
      </c>
      <c r="F3" s="76" t="s">
        <v>163</v>
      </c>
      <c r="G3" s="84" t="s">
        <v>164</v>
      </c>
      <c r="H3" s="84" t="s">
        <v>165</v>
      </c>
      <c r="I3" s="90"/>
      <c r="J3" s="90"/>
      <c r="K3" s="90"/>
      <c r="L3" s="84" t="s">
        <v>166</v>
      </c>
      <c r="M3" s="91" t="s">
        <v>167</v>
      </c>
      <c r="N3" s="30" t="s">
        <v>168</v>
      </c>
      <c r="O3" s="30" t="s">
        <v>169</v>
      </c>
      <c r="P3" s="30" t="s">
        <v>170</v>
      </c>
    </row>
    <row r="4" spans="1:16">
      <c r="A4" s="84" t="s">
        <v>171</v>
      </c>
      <c r="B4" s="76" t="s">
        <v>172</v>
      </c>
      <c r="C4" s="84" t="s">
        <v>173</v>
      </c>
      <c r="D4" s="76" t="s">
        <v>174</v>
      </c>
      <c r="E4" s="84" t="s">
        <v>175</v>
      </c>
      <c r="F4" s="76" t="s">
        <v>176</v>
      </c>
      <c r="G4" s="84" t="s">
        <v>177</v>
      </c>
      <c r="H4" s="84" t="s">
        <v>178</v>
      </c>
      <c r="I4" s="90"/>
      <c r="J4" s="90"/>
      <c r="K4" s="90"/>
      <c r="L4" s="84" t="s">
        <v>179</v>
      </c>
      <c r="M4" s="91" t="s">
        <v>180</v>
      </c>
      <c r="N4" s="30" t="s">
        <v>181</v>
      </c>
      <c r="O4" s="30" t="s">
        <v>182</v>
      </c>
      <c r="P4" s="30" t="s">
        <v>183</v>
      </c>
    </row>
    <row r="5" spans="1:22">
      <c r="A5" s="84" t="s">
        <v>184</v>
      </c>
      <c r="B5" s="76" t="s">
        <v>185</v>
      </c>
      <c r="C5" s="84" t="s">
        <v>186</v>
      </c>
      <c r="D5" s="76" t="s">
        <v>187</v>
      </c>
      <c r="E5" s="84" t="s">
        <v>188</v>
      </c>
      <c r="F5" s="76" t="s">
        <v>189</v>
      </c>
      <c r="G5" s="84" t="s">
        <v>190</v>
      </c>
      <c r="H5" s="84" t="s">
        <v>191</v>
      </c>
      <c r="I5" s="90"/>
      <c r="J5" s="90"/>
      <c r="K5" s="90"/>
      <c r="L5" s="84" t="s">
        <v>192</v>
      </c>
      <c r="M5" s="91" t="s">
        <v>193</v>
      </c>
      <c r="N5" s="30" t="s">
        <v>194</v>
      </c>
      <c r="O5" s="30" t="s">
        <v>195</v>
      </c>
      <c r="P5" s="30" t="s">
        <v>196</v>
      </c>
      <c r="Q5" s="30"/>
      <c r="S5" s="30"/>
      <c r="T5" s="30"/>
      <c r="U5" s="30"/>
      <c r="V5" s="30"/>
    </row>
    <row r="6" spans="1:22">
      <c r="A6" s="84" t="s">
        <v>197</v>
      </c>
      <c r="B6" s="76" t="s">
        <v>198</v>
      </c>
      <c r="C6" s="84" t="s">
        <v>199</v>
      </c>
      <c r="D6" s="76" t="s">
        <v>200</v>
      </c>
      <c r="E6" s="84" t="s">
        <v>201</v>
      </c>
      <c r="F6" s="76" t="s">
        <v>202</v>
      </c>
      <c r="G6" s="84" t="s">
        <v>203</v>
      </c>
      <c r="H6" s="84" t="s">
        <v>204</v>
      </c>
      <c r="I6" s="90"/>
      <c r="J6" s="90"/>
      <c r="K6" s="90"/>
      <c r="L6" s="84" t="s">
        <v>205</v>
      </c>
      <c r="M6" s="91" t="s">
        <v>206</v>
      </c>
      <c r="N6" s="30" t="s">
        <v>207</v>
      </c>
      <c r="O6" s="30" t="s">
        <v>208</v>
      </c>
      <c r="P6" s="30" t="s">
        <v>166</v>
      </c>
      <c r="Q6" s="30"/>
      <c r="S6" s="30"/>
      <c r="T6" s="30"/>
      <c r="U6" s="30"/>
      <c r="V6" s="30"/>
    </row>
    <row r="7" spans="1:22">
      <c r="A7" s="84" t="s">
        <v>209</v>
      </c>
      <c r="B7" s="76" t="s">
        <v>210</v>
      </c>
      <c r="C7" s="84" t="s">
        <v>211</v>
      </c>
      <c r="D7" s="76" t="s">
        <v>212</v>
      </c>
      <c r="E7" s="84" t="s">
        <v>213</v>
      </c>
      <c r="F7" s="84" t="s">
        <v>214</v>
      </c>
      <c r="G7" s="84" t="s">
        <v>215</v>
      </c>
      <c r="H7" s="84" t="s">
        <v>215</v>
      </c>
      <c r="I7" s="90"/>
      <c r="J7" s="90"/>
      <c r="K7" s="90"/>
      <c r="L7" s="84" t="s">
        <v>216</v>
      </c>
      <c r="M7" s="84" t="s">
        <v>217</v>
      </c>
      <c r="N7" s="30" t="s">
        <v>218</v>
      </c>
      <c r="O7" s="30" t="s">
        <v>219</v>
      </c>
      <c r="P7" s="30" t="s">
        <v>220</v>
      </c>
      <c r="Q7" s="30"/>
      <c r="R7" s="30"/>
      <c r="S7" s="30"/>
      <c r="T7" s="30"/>
      <c r="U7" s="30"/>
      <c r="V7" s="30"/>
    </row>
    <row r="8" spans="1:22">
      <c r="A8" s="84" t="s">
        <v>221</v>
      </c>
      <c r="B8" s="76" t="s">
        <v>222</v>
      </c>
      <c r="C8" s="84" t="s">
        <v>223</v>
      </c>
      <c r="D8" s="76" t="s">
        <v>164</v>
      </c>
      <c r="E8" s="84" t="s">
        <v>224</v>
      </c>
      <c r="F8" s="84" t="s">
        <v>225</v>
      </c>
      <c r="G8" s="84" t="s">
        <v>226</v>
      </c>
      <c r="H8" s="76" t="s">
        <v>174</v>
      </c>
      <c r="L8" t="s">
        <v>227</v>
      </c>
      <c r="M8" t="s">
        <v>228</v>
      </c>
      <c r="N8" s="84" t="s">
        <v>229</v>
      </c>
      <c r="O8" s="84" t="s">
        <v>230</v>
      </c>
      <c r="P8" t="s">
        <v>231</v>
      </c>
      <c r="Q8" s="30"/>
      <c r="R8" s="30"/>
      <c r="S8" s="30"/>
      <c r="T8" s="30"/>
      <c r="U8" s="30"/>
      <c r="V8" s="30"/>
    </row>
    <row r="9" spans="1:22">
      <c r="A9" s="84" t="s">
        <v>232</v>
      </c>
      <c r="B9" s="76" t="s">
        <v>233</v>
      </c>
      <c r="C9" s="84" t="s">
        <v>234</v>
      </c>
      <c r="D9" s="76" t="s">
        <v>235</v>
      </c>
      <c r="E9" s="84" t="s">
        <v>236</v>
      </c>
      <c r="F9" s="84" t="s">
        <v>237</v>
      </c>
      <c r="G9" s="84" t="s">
        <v>238</v>
      </c>
      <c r="H9" s="76" t="s">
        <v>239</v>
      </c>
      <c r="L9" s="84" t="s">
        <v>240</v>
      </c>
      <c r="M9" t="s">
        <v>241</v>
      </c>
      <c r="N9" t="s">
        <v>242</v>
      </c>
      <c r="O9" s="84" t="s">
        <v>243</v>
      </c>
      <c r="P9" t="s">
        <v>244</v>
      </c>
      <c r="Q9" s="30"/>
      <c r="R9" s="30"/>
      <c r="S9" s="30"/>
      <c r="T9" s="30"/>
      <c r="U9" s="30"/>
      <c r="V9" s="30"/>
    </row>
    <row r="10" spans="1:16">
      <c r="A10" s="84" t="s">
        <v>245</v>
      </c>
      <c r="B10" s="76" t="s">
        <v>246</v>
      </c>
      <c r="C10" s="84" t="s">
        <v>247</v>
      </c>
      <c r="D10" s="76" t="s">
        <v>248</v>
      </c>
      <c r="E10" s="84" t="s">
        <v>249</v>
      </c>
      <c r="F10" s="84" t="s">
        <v>250</v>
      </c>
      <c r="G10" s="84" t="s">
        <v>251</v>
      </c>
      <c r="H10" s="76" t="s">
        <v>252</v>
      </c>
      <c r="L10" s="84" t="s">
        <v>253</v>
      </c>
      <c r="M10" t="s">
        <v>254</v>
      </c>
      <c r="N10" t="s">
        <v>255</v>
      </c>
      <c r="O10" s="84" t="s">
        <v>256</v>
      </c>
      <c r="P10" t="s">
        <v>257</v>
      </c>
    </row>
    <row r="11" spans="1:16">
      <c r="A11" s="84" t="s">
        <v>258</v>
      </c>
      <c r="B11" s="76" t="s">
        <v>259</v>
      </c>
      <c r="C11" s="84" t="s">
        <v>260</v>
      </c>
      <c r="D11" s="76" t="s">
        <v>261</v>
      </c>
      <c r="E11" s="84" t="s">
        <v>262</v>
      </c>
      <c r="F11" s="84" t="s">
        <v>263</v>
      </c>
      <c r="G11" s="84" t="s">
        <v>264</v>
      </c>
      <c r="H11" s="84" t="s">
        <v>265</v>
      </c>
      <c r="K11"/>
      <c r="L11" s="84" t="s">
        <v>266</v>
      </c>
      <c r="M11" s="84" t="s">
        <v>267</v>
      </c>
      <c r="N11" t="s">
        <v>268</v>
      </c>
      <c r="O11"/>
      <c r="P11" t="s">
        <v>269</v>
      </c>
    </row>
    <row r="12" spans="1:16">
      <c r="A12" s="84" t="s">
        <v>270</v>
      </c>
      <c r="B12" s="76" t="s">
        <v>271</v>
      </c>
      <c r="C12" s="84" t="s">
        <v>272</v>
      </c>
      <c r="D12" s="76" t="s">
        <v>273</v>
      </c>
      <c r="E12" s="84" t="s">
        <v>274</v>
      </c>
      <c r="F12" s="84" t="s">
        <v>275</v>
      </c>
      <c r="G12" s="84" t="s">
        <v>276</v>
      </c>
      <c r="H12" s="84" t="s">
        <v>277</v>
      </c>
      <c r="K12"/>
      <c r="L12" t="s">
        <v>278</v>
      </c>
      <c r="N12" t="s">
        <v>279</v>
      </c>
      <c r="O12"/>
      <c r="P12" t="s">
        <v>280</v>
      </c>
    </row>
    <row r="13" spans="1:15">
      <c r="A13" s="84" t="s">
        <v>281</v>
      </c>
      <c r="B13" s="76" t="s">
        <v>282</v>
      </c>
      <c r="C13" s="84" t="s">
        <v>200</v>
      </c>
      <c r="D13" s="76" t="s">
        <v>283</v>
      </c>
      <c r="E13" s="84" t="s">
        <v>284</v>
      </c>
      <c r="F13" s="84" t="s">
        <v>285</v>
      </c>
      <c r="G13" s="84" t="s">
        <v>262</v>
      </c>
      <c r="H13" s="84" t="s">
        <v>286</v>
      </c>
      <c r="K13"/>
      <c r="L13" t="s">
        <v>287</v>
      </c>
      <c r="N13" t="s">
        <v>288</v>
      </c>
      <c r="O13"/>
    </row>
    <row r="14" spans="1:15">
      <c r="A14" s="84" t="s">
        <v>289</v>
      </c>
      <c r="B14" s="76" t="s">
        <v>290</v>
      </c>
      <c r="C14" s="84" t="s">
        <v>291</v>
      </c>
      <c r="D14" s="76" t="s">
        <v>292</v>
      </c>
      <c r="E14" s="84" t="s">
        <v>293</v>
      </c>
      <c r="F14" s="84" t="s">
        <v>294</v>
      </c>
      <c r="G14" s="84" t="s">
        <v>295</v>
      </c>
      <c r="H14" s="84" t="s">
        <v>296</v>
      </c>
      <c r="K14"/>
      <c r="L14" t="s">
        <v>297</v>
      </c>
      <c r="M14"/>
      <c r="O14"/>
    </row>
    <row r="15" spans="1:15">
      <c r="A15" s="84" t="s">
        <v>298</v>
      </c>
      <c r="B15" s="76" t="s">
        <v>299</v>
      </c>
      <c r="C15" s="84" t="s">
        <v>300</v>
      </c>
      <c r="D15" s="76" t="s">
        <v>301</v>
      </c>
      <c r="E15" s="84" t="s">
        <v>302</v>
      </c>
      <c r="F15" s="84" t="s">
        <v>303</v>
      </c>
      <c r="H15" s="84" t="s">
        <v>304</v>
      </c>
      <c r="K15"/>
      <c r="L15"/>
      <c r="M15"/>
      <c r="O15"/>
    </row>
    <row r="16" spans="1:15">
      <c r="A16" s="84" t="s">
        <v>305</v>
      </c>
      <c r="B16" s="76" t="s">
        <v>306</v>
      </c>
      <c r="C16" s="84" t="s">
        <v>307</v>
      </c>
      <c r="D16" s="76" t="s">
        <v>308</v>
      </c>
      <c r="E16" s="84" t="s">
        <v>309</v>
      </c>
      <c r="F16" s="84" t="s">
        <v>310</v>
      </c>
      <c r="H16" s="84" t="s">
        <v>311</v>
      </c>
      <c r="K16"/>
      <c r="L16"/>
      <c r="M16"/>
      <c r="N16"/>
      <c r="O16"/>
    </row>
    <row r="17" spans="1:15">
      <c r="A17" s="84" t="s">
        <v>312</v>
      </c>
      <c r="B17" s="76" t="s">
        <v>313</v>
      </c>
      <c r="C17" s="84" t="s">
        <v>314</v>
      </c>
      <c r="D17" s="76" t="s">
        <v>315</v>
      </c>
      <c r="F17" s="84" t="s">
        <v>316</v>
      </c>
      <c r="H17" s="84" t="s">
        <v>317</v>
      </c>
      <c r="K17"/>
      <c r="L17"/>
      <c r="M17"/>
      <c r="N17"/>
      <c r="O17"/>
    </row>
    <row r="18" spans="1:15">
      <c r="A18" s="84" t="s">
        <v>318</v>
      </c>
      <c r="B18" s="76" t="s">
        <v>319</v>
      </c>
      <c r="C18" s="84" t="s">
        <v>320</v>
      </c>
      <c r="D18" s="76" t="s">
        <v>321</v>
      </c>
      <c r="F18" s="84" t="s">
        <v>322</v>
      </c>
      <c r="H18" s="84" t="s">
        <v>323</v>
      </c>
      <c r="K18"/>
      <c r="L18"/>
      <c r="M18"/>
      <c r="N18"/>
      <c r="O18"/>
    </row>
    <row r="19" spans="1:15">
      <c r="A19" s="84" t="s">
        <v>324</v>
      </c>
      <c r="B19" s="76" t="s">
        <v>198</v>
      </c>
      <c r="C19" s="84" t="s">
        <v>325</v>
      </c>
      <c r="D19" s="76" t="s">
        <v>326</v>
      </c>
      <c r="H19" s="84" t="s">
        <v>327</v>
      </c>
      <c r="K19"/>
      <c r="L19"/>
      <c r="M19"/>
      <c r="N19"/>
      <c r="O19"/>
    </row>
    <row r="20" spans="1:15">
      <c r="A20" s="84" t="s">
        <v>328</v>
      </c>
      <c r="B20" s="76" t="s">
        <v>210</v>
      </c>
      <c r="C20" s="84" t="s">
        <v>329</v>
      </c>
      <c r="D20" s="76" t="s">
        <v>330</v>
      </c>
      <c r="F20" s="76"/>
      <c r="H20" s="84" t="s">
        <v>331</v>
      </c>
      <c r="K20"/>
      <c r="L20"/>
      <c r="M20"/>
      <c r="N20"/>
      <c r="O20"/>
    </row>
    <row r="21" spans="1:15">
      <c r="A21" s="84" t="s">
        <v>332</v>
      </c>
      <c r="B21" s="76" t="s">
        <v>333</v>
      </c>
      <c r="C21" s="84" t="s">
        <v>334</v>
      </c>
      <c r="D21" s="76" t="s">
        <v>190</v>
      </c>
      <c r="F21" s="76"/>
      <c r="H21" s="84" t="s">
        <v>335</v>
      </c>
      <c r="K21"/>
      <c r="L21"/>
      <c r="M21"/>
      <c r="N21"/>
      <c r="O21"/>
    </row>
    <row r="22" spans="1:15">
      <c r="A22" s="84" t="s">
        <v>333</v>
      </c>
      <c r="B22" s="76" t="s">
        <v>336</v>
      </c>
      <c r="D22" s="76" t="s">
        <v>337</v>
      </c>
      <c r="F22" s="76"/>
      <c r="H22" s="84" t="s">
        <v>338</v>
      </c>
      <c r="K22"/>
      <c r="L22"/>
      <c r="M22"/>
      <c r="N22"/>
      <c r="O22"/>
    </row>
    <row r="23" spans="1:15">
      <c r="A23" s="84" t="s">
        <v>339</v>
      </c>
      <c r="B23" s="76" t="s">
        <v>340</v>
      </c>
      <c r="D23" s="76" t="s">
        <v>341</v>
      </c>
      <c r="F23" s="76"/>
      <c r="K23"/>
      <c r="L23"/>
      <c r="M23"/>
      <c r="N23"/>
      <c r="O23"/>
    </row>
    <row r="24" spans="1:15">
      <c r="A24" s="84" t="s">
        <v>342</v>
      </c>
      <c r="B24" s="76" t="s">
        <v>343</v>
      </c>
      <c r="D24" s="76" t="s">
        <v>344</v>
      </c>
      <c r="F24" s="76"/>
      <c r="K24"/>
      <c r="L24"/>
      <c r="M24"/>
      <c r="N24"/>
      <c r="O24"/>
    </row>
    <row r="25" spans="1:15">
      <c r="A25" s="84" t="s">
        <v>345</v>
      </c>
      <c r="B25" s="76" t="s">
        <v>346</v>
      </c>
      <c r="D25" s="76" t="s">
        <v>347</v>
      </c>
      <c r="F25" s="76"/>
      <c r="K25"/>
      <c r="L25"/>
      <c r="M25"/>
      <c r="N25"/>
      <c r="O25"/>
    </row>
    <row r="26" spans="1:15">
      <c r="A26" s="84" t="s">
        <v>348</v>
      </c>
      <c r="B26" s="76" t="s">
        <v>349</v>
      </c>
      <c r="D26" s="76" t="s">
        <v>350</v>
      </c>
      <c r="F26" s="76"/>
      <c r="K26"/>
      <c r="L26"/>
      <c r="M26"/>
      <c r="N26"/>
      <c r="O26"/>
    </row>
    <row r="27" spans="1:15">
      <c r="A27" s="84" t="s">
        <v>351</v>
      </c>
      <c r="B27" s="76" t="s">
        <v>352</v>
      </c>
      <c r="D27" s="76" t="s">
        <v>353</v>
      </c>
      <c r="F27" s="76"/>
      <c r="K27"/>
      <c r="L27"/>
      <c r="M27"/>
      <c r="N27"/>
      <c r="O27"/>
    </row>
    <row r="28" spans="1:15">
      <c r="A28" s="84" t="s">
        <v>354</v>
      </c>
      <c r="B28" s="76" t="s">
        <v>355</v>
      </c>
      <c r="D28" s="84" t="s">
        <v>356</v>
      </c>
      <c r="F28" s="76"/>
      <c r="K28"/>
      <c r="L28"/>
      <c r="M28"/>
      <c r="N28"/>
      <c r="O28"/>
    </row>
    <row r="29" spans="1:15">
      <c r="A29" s="84" t="s">
        <v>357</v>
      </c>
      <c r="B29" s="76" t="s">
        <v>358</v>
      </c>
      <c r="D29" s="76" t="s">
        <v>359</v>
      </c>
      <c r="F29" s="76"/>
      <c r="K29"/>
      <c r="L29"/>
      <c r="M29"/>
      <c r="N29"/>
      <c r="O29"/>
    </row>
    <row r="30" spans="1:15">
      <c r="A30" s="84" t="s">
        <v>360</v>
      </c>
      <c r="B30" s="76" t="s">
        <v>298</v>
      </c>
      <c r="D30" s="76"/>
      <c r="F30" s="76"/>
      <c r="K30"/>
      <c r="L30"/>
      <c r="M30"/>
      <c r="N30"/>
      <c r="O30"/>
    </row>
    <row r="31" spans="1:20">
      <c r="A31" s="84" t="s">
        <v>361</v>
      </c>
      <c r="B31" s="76" t="s">
        <v>362</v>
      </c>
      <c r="D31" s="76"/>
      <c r="F31" s="76"/>
      <c r="K31" s="2"/>
      <c r="L31" s="2"/>
      <c r="M31" s="2"/>
      <c r="N31" s="2"/>
      <c r="O31" s="2"/>
      <c r="P31" s="2"/>
      <c r="Q31" s="2"/>
      <c r="R31" s="2"/>
      <c r="S31" s="2"/>
      <c r="T31" s="2"/>
    </row>
    <row r="32" spans="1:20">
      <c r="A32" s="84" t="s">
        <v>363</v>
      </c>
      <c r="B32" s="76" t="s">
        <v>364</v>
      </c>
      <c r="D32" s="76"/>
      <c r="F32" s="76"/>
      <c r="K32" s="2"/>
      <c r="L32" s="2"/>
      <c r="M32" s="2"/>
      <c r="N32" s="2"/>
      <c r="O32" s="2"/>
      <c r="P32" s="2"/>
      <c r="Q32" s="2"/>
      <c r="R32" s="2"/>
      <c r="S32" s="2"/>
      <c r="T32" s="2"/>
    </row>
    <row r="33" spans="1:20">
      <c r="A33" s="84" t="s">
        <v>365</v>
      </c>
      <c r="B33" s="76" t="s">
        <v>312</v>
      </c>
      <c r="D33" s="76"/>
      <c r="F33" s="76"/>
      <c r="K33" s="2"/>
      <c r="L33" s="2"/>
      <c r="M33" s="2"/>
      <c r="N33" s="2"/>
      <c r="O33" s="2"/>
      <c r="P33" s="2"/>
      <c r="Q33" s="2"/>
      <c r="R33" s="2"/>
      <c r="S33" s="2"/>
      <c r="T33" s="2"/>
    </row>
    <row r="34" spans="1:2">
      <c r="A34" t="s">
        <v>366</v>
      </c>
      <c r="B34" s="84" t="s">
        <v>367</v>
      </c>
    </row>
    <row r="35" spans="1:2">
      <c r="A35" t="s">
        <v>368</v>
      </c>
      <c r="B35" s="84" t="s">
        <v>358</v>
      </c>
    </row>
    <row r="36" spans="1:2">
      <c r="A36" t="s">
        <v>369</v>
      </c>
      <c r="B36" s="84" t="s">
        <v>370</v>
      </c>
    </row>
    <row r="37" spans="1:2">
      <c r="A37" t="s">
        <v>371</v>
      </c>
      <c r="B37" s="84" t="s">
        <v>372</v>
      </c>
    </row>
    <row r="38" spans="2:2">
      <c r="B38" t="s">
        <v>373</v>
      </c>
    </row>
    <row r="39" spans="2:2">
      <c r="B39" s="84"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3" t="s">
        <v>115</v>
      </c>
      <c r="B1" s="73" t="s">
        <v>375</v>
      </c>
      <c r="C1" s="73" t="s">
        <v>117</v>
      </c>
      <c r="D1" s="73" t="s">
        <v>149</v>
      </c>
      <c r="E1" s="73" t="s">
        <v>376</v>
      </c>
      <c r="F1" s="73" t="s">
        <v>377</v>
      </c>
      <c r="G1" s="73" t="s">
        <v>378</v>
      </c>
      <c r="H1" s="73" t="s">
        <v>146</v>
      </c>
      <c r="I1" s="73" t="s">
        <v>379</v>
      </c>
      <c r="J1" s="83" t="s">
        <v>380</v>
      </c>
      <c r="K1" s="83" t="s">
        <v>381</v>
      </c>
    </row>
    <row r="2" spans="1:11">
      <c r="A2" s="73"/>
      <c r="B2" s="73"/>
      <c r="C2" s="73"/>
      <c r="D2" s="73"/>
      <c r="E2" s="73"/>
      <c r="F2" s="73"/>
      <c r="G2" s="73"/>
      <c r="H2" s="73"/>
      <c r="I2" s="73"/>
      <c r="J2" s="83"/>
      <c r="K2" s="83"/>
    </row>
    <row r="3" spans="1:11">
      <c r="A3" s="74" t="s">
        <v>153</v>
      </c>
      <c r="B3" s="75">
        <v>0</v>
      </c>
      <c r="C3" s="76">
        <v>3</v>
      </c>
      <c r="D3" s="77">
        <v>0</v>
      </c>
      <c r="E3" s="77">
        <v>1</v>
      </c>
      <c r="F3" s="77">
        <v>1</v>
      </c>
      <c r="G3" s="77">
        <v>6</v>
      </c>
      <c r="H3" s="77">
        <v>9</v>
      </c>
      <c r="I3" s="77">
        <f>SUM(D3:H3)</f>
        <v>17</v>
      </c>
      <c r="J3" s="77">
        <v>1</v>
      </c>
      <c r="K3" s="77">
        <v>0</v>
      </c>
    </row>
    <row r="4" spans="1:11">
      <c r="A4" s="74" t="s">
        <v>154</v>
      </c>
      <c r="B4" s="75">
        <v>1</v>
      </c>
      <c r="C4" s="76">
        <v>1</v>
      </c>
      <c r="D4" s="77">
        <v>1</v>
      </c>
      <c r="E4" s="77">
        <v>1</v>
      </c>
      <c r="F4" s="77">
        <v>2</v>
      </c>
      <c r="G4" s="77">
        <v>7</v>
      </c>
      <c r="H4" s="77">
        <v>10</v>
      </c>
      <c r="I4" s="77">
        <f>SUM(D4:H4)</f>
        <v>21</v>
      </c>
      <c r="J4" s="77">
        <v>1</v>
      </c>
      <c r="K4" s="77">
        <v>1</v>
      </c>
    </row>
    <row r="5" spans="1:11">
      <c r="A5" s="74" t="s">
        <v>156</v>
      </c>
      <c r="B5" s="75">
        <v>2</v>
      </c>
      <c r="C5" s="76">
        <v>2</v>
      </c>
      <c r="D5" s="77">
        <v>1</v>
      </c>
      <c r="E5" s="77">
        <v>1</v>
      </c>
      <c r="F5" s="77">
        <v>3</v>
      </c>
      <c r="G5" s="77">
        <v>8</v>
      </c>
      <c r="H5" s="77">
        <v>11</v>
      </c>
      <c r="I5" s="77">
        <f>SUM(D5:H5)</f>
        <v>24</v>
      </c>
      <c r="J5" s="77">
        <v>1</v>
      </c>
      <c r="K5" s="77">
        <v>2</v>
      </c>
    </row>
    <row r="6" spans="1:11">
      <c r="A6" s="74" t="s">
        <v>155</v>
      </c>
      <c r="B6" s="75">
        <v>3</v>
      </c>
      <c r="C6" s="76">
        <v>4</v>
      </c>
      <c r="D6" s="77">
        <v>1</v>
      </c>
      <c r="E6" s="77">
        <v>1</v>
      </c>
      <c r="F6" s="77">
        <v>4</v>
      </c>
      <c r="G6" s="77">
        <v>9</v>
      </c>
      <c r="H6" s="77">
        <v>12</v>
      </c>
      <c r="I6" s="77">
        <f>SUM(D6:H6)</f>
        <v>27</v>
      </c>
      <c r="J6" s="77">
        <v>1</v>
      </c>
      <c r="K6" s="77">
        <v>3</v>
      </c>
    </row>
    <row r="7" spans="1:11">
      <c r="A7" s="74" t="s">
        <v>382</v>
      </c>
      <c r="B7" s="75">
        <v>4</v>
      </c>
      <c r="C7" s="76">
        <v>5</v>
      </c>
      <c r="D7" s="77">
        <v>1</v>
      </c>
      <c r="E7" s="77">
        <v>1</v>
      </c>
      <c r="F7" s="77">
        <v>4</v>
      </c>
      <c r="G7" s="77">
        <v>10</v>
      </c>
      <c r="H7" s="77">
        <v>13</v>
      </c>
      <c r="I7" s="77">
        <f>SUM(D7:H7)</f>
        <v>29</v>
      </c>
      <c r="J7" s="77">
        <v>0</v>
      </c>
      <c r="K7" s="77">
        <v>4</v>
      </c>
    </row>
    <row r="18" spans="12:17">
      <c r="L18" s="84"/>
      <c r="M18" s="84"/>
      <c r="N18" s="84"/>
      <c r="O18" s="84"/>
      <c r="P18" s="84"/>
      <c r="Q18" s="84"/>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78" t="s">
        <v>401</v>
      </c>
      <c r="B23" s="78"/>
      <c r="C23" s="79" t="s">
        <v>402</v>
      </c>
      <c r="D23" s="79"/>
      <c r="E23" s="79" t="s">
        <v>403</v>
      </c>
      <c r="F23" s="79"/>
      <c r="G23" s="79" t="s">
        <v>404</v>
      </c>
      <c r="H23" s="79"/>
      <c r="L23" s="2" t="s">
        <v>405</v>
      </c>
      <c r="M23" s="2" t="s">
        <v>406</v>
      </c>
      <c r="O23" s="2" t="s">
        <v>407</v>
      </c>
      <c r="P23" s="2" t="s">
        <v>408</v>
      </c>
      <c r="R23" s="2" t="s">
        <v>154</v>
      </c>
      <c r="U23" s="2" t="s">
        <v>131</v>
      </c>
      <c r="V23" s="2" t="s">
        <v>409</v>
      </c>
    </row>
    <row r="24" spans="1:22">
      <c r="A24" s="78"/>
      <c r="B24" s="78"/>
      <c r="C24" s="78" t="s">
        <v>410</v>
      </c>
      <c r="D24" s="78" t="s">
        <v>411</v>
      </c>
      <c r="E24" s="78" t="s">
        <v>410</v>
      </c>
      <c r="F24" s="78" t="s">
        <v>411</v>
      </c>
      <c r="G24" s="78" t="s">
        <v>410</v>
      </c>
      <c r="H24" s="78" t="s">
        <v>411</v>
      </c>
      <c r="L24" s="2" t="s">
        <v>412</v>
      </c>
      <c r="M24" s="2" t="s">
        <v>259</v>
      </c>
      <c r="O24" s="2" t="s">
        <v>413</v>
      </c>
      <c r="R24" s="2" t="s">
        <v>155</v>
      </c>
      <c r="U24" s="2" t="s">
        <v>132</v>
      </c>
      <c r="V24" s="2" t="s">
        <v>414</v>
      </c>
    </row>
    <row r="25" spans="1:22">
      <c r="A25" s="80" t="s">
        <v>415</v>
      </c>
      <c r="B25" s="80"/>
      <c r="C25" s="81" t="s">
        <v>416</v>
      </c>
      <c r="D25" s="82"/>
      <c r="E25" s="81" t="s">
        <v>417</v>
      </c>
      <c r="F25" s="82" t="s">
        <v>418</v>
      </c>
      <c r="G25" s="81" t="s">
        <v>419</v>
      </c>
      <c r="H25" s="82" t="s">
        <v>420</v>
      </c>
      <c r="L25" s="2" t="s">
        <v>421</v>
      </c>
      <c r="M25" s="2" t="s">
        <v>422</v>
      </c>
      <c r="O25" s="2" t="s">
        <v>423</v>
      </c>
      <c r="P25" s="2" t="s">
        <v>424</v>
      </c>
      <c r="U25" s="2" t="s">
        <v>124</v>
      </c>
      <c r="V25" s="2" t="s">
        <v>425</v>
      </c>
    </row>
    <row r="26" spans="1:22">
      <c r="A26" s="80" t="s">
        <v>426</v>
      </c>
      <c r="B26" s="80"/>
      <c r="C26" s="81" t="s">
        <v>427</v>
      </c>
      <c r="D26" s="82"/>
      <c r="E26" s="81" t="s">
        <v>428</v>
      </c>
      <c r="F26" s="82" t="s">
        <v>429</v>
      </c>
      <c r="G26" s="81" t="s">
        <v>430</v>
      </c>
      <c r="H26" s="82" t="s">
        <v>431</v>
      </c>
      <c r="L26" s="2" t="s">
        <v>432</v>
      </c>
      <c r="M26" s="2" t="s">
        <v>433</v>
      </c>
      <c r="O26" s="2" t="s">
        <v>434</v>
      </c>
      <c r="P26" s="2" t="s">
        <v>435</v>
      </c>
      <c r="U26" s="2" t="s">
        <v>133</v>
      </c>
      <c r="V26" s="2" t="s">
        <v>436</v>
      </c>
    </row>
    <row r="27" spans="1:22">
      <c r="A27" s="80" t="s">
        <v>437</v>
      </c>
      <c r="B27" s="80"/>
      <c r="C27" s="81" t="s">
        <v>438</v>
      </c>
      <c r="D27" s="82"/>
      <c r="E27" s="81" t="s">
        <v>439</v>
      </c>
      <c r="F27" s="82" t="s">
        <v>440</v>
      </c>
      <c r="G27" s="81" t="s">
        <v>441</v>
      </c>
      <c r="H27" s="82" t="s">
        <v>442</v>
      </c>
      <c r="L27" s="2" t="s">
        <v>443</v>
      </c>
      <c r="M27" s="2" t="s">
        <v>444</v>
      </c>
      <c r="U27" s="2" t="s">
        <v>134</v>
      </c>
      <c r="V27" s="2" t="s">
        <v>445</v>
      </c>
    </row>
    <row r="28" spans="1:22">
      <c r="A28" s="80" t="s">
        <v>446</v>
      </c>
      <c r="B28" s="80"/>
      <c r="C28" s="81" t="s">
        <v>447</v>
      </c>
      <c r="D28" s="82"/>
      <c r="E28" s="81" t="s">
        <v>448</v>
      </c>
      <c r="F28" s="82"/>
      <c r="G28" s="81" t="s">
        <v>449</v>
      </c>
      <c r="H28" s="82" t="s">
        <v>450</v>
      </c>
      <c r="L28" s="2"/>
      <c r="M28" s="2"/>
      <c r="N28" s="2"/>
      <c r="O28" s="2"/>
      <c r="P28" s="2"/>
      <c r="Q28" s="2"/>
      <c r="R28" s="2"/>
      <c r="S28" s="2"/>
      <c r="T28" s="2"/>
      <c r="U28" s="2" t="s">
        <v>135</v>
      </c>
      <c r="V28" s="2" t="s">
        <v>451</v>
      </c>
    </row>
    <row r="29" spans="1:22">
      <c r="A29" s="80" t="s">
        <v>452</v>
      </c>
      <c r="B29" s="80"/>
      <c r="C29" s="81" t="s">
        <v>453</v>
      </c>
      <c r="D29" s="82"/>
      <c r="E29" s="81" t="s">
        <v>454</v>
      </c>
      <c r="F29" s="82"/>
      <c r="G29" s="81" t="s">
        <v>455</v>
      </c>
      <c r="H29" s="82" t="s">
        <v>456</v>
      </c>
      <c r="L29" s="2"/>
      <c r="M29" s="2"/>
      <c r="N29" s="2"/>
      <c r="O29" s="2"/>
      <c r="P29" s="2"/>
      <c r="Q29" s="2"/>
      <c r="R29" s="2"/>
      <c r="S29" s="2"/>
      <c r="T29" s="2"/>
      <c r="U29" s="2" t="s">
        <v>126</v>
      </c>
      <c r="V29" s="2" t="s">
        <v>457</v>
      </c>
    </row>
    <row r="30" spans="1:22">
      <c r="A30" s="80" t="s">
        <v>458</v>
      </c>
      <c r="B30" s="80"/>
      <c r="C30" s="81" t="s">
        <v>459</v>
      </c>
      <c r="D30" s="82"/>
      <c r="E30" s="81"/>
      <c r="F30" s="82"/>
      <c r="G30" s="81" t="s">
        <v>460</v>
      </c>
      <c r="H30" s="82" t="s">
        <v>419</v>
      </c>
      <c r="L30" s="2"/>
      <c r="M30" s="2"/>
      <c r="N30" s="2"/>
      <c r="O30" s="2"/>
      <c r="P30" s="2"/>
      <c r="Q30" s="2"/>
      <c r="R30" s="2"/>
      <c r="S30" s="2"/>
      <c r="T30" s="2"/>
      <c r="U30" s="2" t="s">
        <v>136</v>
      </c>
      <c r="V30" s="2" t="s">
        <v>461</v>
      </c>
    </row>
    <row r="31" spans="1:22">
      <c r="A31" s="80" t="s">
        <v>462</v>
      </c>
      <c r="B31" s="80"/>
      <c r="C31" s="81" t="s">
        <v>463</v>
      </c>
      <c r="D31" s="82"/>
      <c r="E31" s="81"/>
      <c r="F31" s="82"/>
      <c r="G31" s="81" t="s">
        <v>464</v>
      </c>
      <c r="H31" s="82"/>
      <c r="L31" s="2"/>
      <c r="M31" s="2"/>
      <c r="N31" s="2"/>
      <c r="O31" s="2"/>
      <c r="P31" s="2"/>
      <c r="Q31" s="2"/>
      <c r="R31" s="2"/>
      <c r="S31" s="2"/>
      <c r="T31" s="2"/>
      <c r="U31" s="2" t="s">
        <v>138</v>
      </c>
      <c r="V31" s="2" t="s">
        <v>465</v>
      </c>
    </row>
    <row r="32" spans="1:21">
      <c r="A32" s="80" t="s">
        <v>466</v>
      </c>
      <c r="B32" s="80"/>
      <c r="C32" s="81" t="s">
        <v>467</v>
      </c>
      <c r="D32" s="82"/>
      <c r="E32" s="81"/>
      <c r="F32" s="82"/>
      <c r="G32" s="81" t="s">
        <v>468</v>
      </c>
      <c r="H32" s="82"/>
      <c r="L32" s="2" t="s">
        <v>469</v>
      </c>
      <c r="U32" s="2" t="s">
        <v>139</v>
      </c>
    </row>
    <row r="33" spans="1:21">
      <c r="A33" s="80" t="s">
        <v>470</v>
      </c>
      <c r="B33" s="80"/>
      <c r="C33" s="81" t="s">
        <v>471</v>
      </c>
      <c r="D33" s="82"/>
      <c r="E33" s="81"/>
      <c r="F33" s="82"/>
      <c r="G33" s="81" t="s">
        <v>472</v>
      </c>
      <c r="H33" s="82"/>
      <c r="L33" s="2"/>
      <c r="M33" s="2"/>
      <c r="N33" s="2"/>
      <c r="O33" s="2"/>
      <c r="P33" s="2"/>
      <c r="Q33" s="2"/>
      <c r="R33" s="2"/>
      <c r="S33" s="2"/>
      <c r="T33" s="2"/>
      <c r="U33" s="2" t="s">
        <v>140</v>
      </c>
    </row>
    <row r="34" spans="1:22">
      <c r="A34" s="80" t="s">
        <v>473</v>
      </c>
      <c r="B34" s="80"/>
      <c r="C34" s="81"/>
      <c r="D34" s="82"/>
      <c r="E34" s="81"/>
      <c r="F34" s="82"/>
      <c r="G34" s="81" t="s">
        <v>474</v>
      </c>
      <c r="H34" s="82"/>
      <c r="L34" s="2" t="s">
        <v>475</v>
      </c>
      <c r="U34" s="2" t="s">
        <v>141</v>
      </c>
      <c r="V34" s="2" t="s">
        <v>476</v>
      </c>
    </row>
    <row r="35" spans="1:21">
      <c r="A35" s="80" t="s">
        <v>477</v>
      </c>
      <c r="B35" s="80"/>
      <c r="C35" s="81"/>
      <c r="D35" s="82"/>
      <c r="E35" s="81"/>
      <c r="F35" s="82"/>
      <c r="G35" s="81" t="s">
        <v>478</v>
      </c>
      <c r="H35" s="82"/>
      <c r="L35" s="2"/>
      <c r="M35" s="2"/>
      <c r="N35" s="2"/>
      <c r="O35" s="2"/>
      <c r="P35" s="2"/>
      <c r="Q35" s="2"/>
      <c r="R35" s="2"/>
      <c r="S35" s="2"/>
      <c r="T35" s="2"/>
      <c r="U35" s="2" t="s">
        <v>142</v>
      </c>
    </row>
    <row r="36" spans="1:21">
      <c r="A36" s="80" t="s">
        <v>479</v>
      </c>
      <c r="B36" s="80"/>
      <c r="C36" s="81"/>
      <c r="D36" s="82"/>
      <c r="E36" s="81"/>
      <c r="F36" s="82"/>
      <c r="G36" s="81" t="s">
        <v>456</v>
      </c>
      <c r="H36" s="82"/>
      <c r="L36" s="2"/>
      <c r="M36" s="2"/>
      <c r="N36" s="2"/>
      <c r="O36" s="2"/>
      <c r="P36" s="2"/>
      <c r="Q36" s="2"/>
      <c r="R36" s="2"/>
      <c r="S36" s="2"/>
      <c r="T36" s="2"/>
      <c r="U36" s="2"/>
    </row>
    <row r="37" spans="1:21">
      <c r="A37" s="80"/>
      <c r="B37" s="80"/>
      <c r="C37" s="81"/>
      <c r="D37" s="82"/>
      <c r="E37" s="81"/>
      <c r="F37" s="82"/>
      <c r="G37" s="81" t="s">
        <v>480</v>
      </c>
      <c r="H37" s="82"/>
      <c r="L37" s="2"/>
      <c r="M37" s="2"/>
      <c r="N37" s="2"/>
      <c r="O37" s="2"/>
      <c r="P37" s="2"/>
      <c r="Q37" s="2"/>
      <c r="R37" s="2"/>
      <c r="S37" s="2"/>
      <c r="T37" s="2"/>
      <c r="U37" s="2"/>
    </row>
    <row r="38" spans="1:8">
      <c r="A38" s="80"/>
      <c r="B38" s="80"/>
      <c r="C38" s="81"/>
      <c r="D38" s="82"/>
      <c r="E38" s="81"/>
      <c r="F38" s="82"/>
      <c r="G38" s="81" t="s">
        <v>481</v>
      </c>
      <c r="H38" s="82"/>
    </row>
    <row r="39" spans="1:8">
      <c r="A39" s="80"/>
      <c r="B39" s="80"/>
      <c r="C39" s="81"/>
      <c r="D39" s="82"/>
      <c r="E39" s="81"/>
      <c r="F39" s="82"/>
      <c r="G39" s="81" t="s">
        <v>450</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55" t="s">
        <v>115</v>
      </c>
      <c r="B1" s="55"/>
      <c r="C1" s="55"/>
      <c r="D1" s="55" t="s">
        <v>482</v>
      </c>
      <c r="E1" s="55"/>
      <c r="F1" s="55"/>
      <c r="G1" s="55"/>
      <c r="H1" s="55"/>
      <c r="I1" s="55"/>
      <c r="J1" s="55"/>
      <c r="K1" s="55"/>
      <c r="L1" s="55" t="s">
        <v>483</v>
      </c>
      <c r="M1" s="69" t="s">
        <v>484</v>
      </c>
      <c r="N1" s="69" t="s">
        <v>485</v>
      </c>
      <c r="O1" s="69" t="s">
        <v>486</v>
      </c>
      <c r="P1" s="69" t="s">
        <v>487</v>
      </c>
      <c r="Q1" s="55" t="s">
        <v>488</v>
      </c>
      <c r="R1" s="55"/>
    </row>
    <row r="2" spans="1:18">
      <c r="A2" s="55"/>
      <c r="B2" s="55"/>
      <c r="C2" s="55"/>
      <c r="D2" s="1" t="s">
        <v>203</v>
      </c>
      <c r="E2" s="1"/>
      <c r="F2" s="1" t="s">
        <v>489</v>
      </c>
      <c r="G2" s="1"/>
      <c r="H2" s="1" t="s">
        <v>490</v>
      </c>
      <c r="I2" s="1"/>
      <c r="J2" s="1" t="s">
        <v>491</v>
      </c>
      <c r="K2" s="1"/>
      <c r="L2" s="55"/>
      <c r="M2" s="69"/>
      <c r="N2" s="69"/>
      <c r="O2" s="69"/>
      <c r="P2" s="69"/>
      <c r="Q2" s="55"/>
      <c r="R2" s="55"/>
    </row>
    <row r="3" spans="1:17">
      <c r="A3" t="s">
        <v>492</v>
      </c>
      <c r="B3" t="s">
        <v>493</v>
      </c>
      <c r="C3" t="s">
        <v>494</v>
      </c>
      <c r="D3" s="55">
        <v>1</v>
      </c>
      <c r="E3" s="8"/>
      <c r="F3" s="8">
        <v>3</v>
      </c>
      <c r="G3" s="8" t="s">
        <v>495</v>
      </c>
      <c r="H3" s="8">
        <v>3</v>
      </c>
      <c r="I3" s="8" t="s">
        <v>495</v>
      </c>
      <c r="J3" s="8">
        <v>3</v>
      </c>
      <c r="K3" s="8"/>
      <c r="L3" s="55">
        <f>SUM(D3:J3)</f>
        <v>10</v>
      </c>
      <c r="M3" s="55">
        <f>F3*50</f>
        <v>150</v>
      </c>
      <c r="N3" s="70">
        <f>POWER(0.95,H3)</f>
        <v>0.857375</v>
      </c>
      <c r="O3" s="70">
        <f>POWER(1.05,J3)</f>
        <v>1.157625</v>
      </c>
      <c r="P3" s="70">
        <f>3+(D3-1)*0.3</f>
        <v>3</v>
      </c>
      <c r="Q3" s="71" t="s">
        <v>496</v>
      </c>
    </row>
    <row r="4" spans="1:17">
      <c r="A4" t="s">
        <v>497</v>
      </c>
      <c r="B4" t="s">
        <v>498</v>
      </c>
      <c r="C4" t="s">
        <v>499</v>
      </c>
      <c r="D4" s="55">
        <v>3</v>
      </c>
      <c r="E4" s="8" t="s">
        <v>495</v>
      </c>
      <c r="F4" s="8">
        <v>3</v>
      </c>
      <c r="G4" s="8"/>
      <c r="H4" s="8">
        <v>2</v>
      </c>
      <c r="I4" s="8"/>
      <c r="J4" s="8">
        <v>1</v>
      </c>
      <c r="K4" s="8" t="s">
        <v>495</v>
      </c>
      <c r="L4" s="55">
        <f t="shared" ref="L4:L11" si="0">SUM(D4:J4)</f>
        <v>9</v>
      </c>
      <c r="M4" s="55">
        <f t="shared" ref="M4:M11" si="1">F4*50</f>
        <v>150</v>
      </c>
      <c r="N4" s="70">
        <f t="shared" ref="N4:N11" si="2">POWER(0.95,H4)</f>
        <v>0.9025</v>
      </c>
      <c r="O4" s="70">
        <f t="shared" ref="O4:O11" si="3">POWER(1.05,J4)</f>
        <v>1.05</v>
      </c>
      <c r="P4" s="70">
        <f t="shared" ref="P4:P11" si="4">3+(D4-1)*0.3</f>
        <v>3.6</v>
      </c>
      <c r="Q4" s="72"/>
    </row>
    <row r="5" spans="1:17">
      <c r="A5" t="s">
        <v>351</v>
      </c>
      <c r="B5" t="s">
        <v>500</v>
      </c>
      <c r="C5" t="s">
        <v>501</v>
      </c>
      <c r="D5" s="55">
        <v>2</v>
      </c>
      <c r="E5" s="8"/>
      <c r="F5" s="8">
        <v>4</v>
      </c>
      <c r="G5" s="8" t="s">
        <v>502</v>
      </c>
      <c r="H5" s="8">
        <v>2</v>
      </c>
      <c r="I5" s="8"/>
      <c r="J5" s="8">
        <v>1</v>
      </c>
      <c r="K5" s="8"/>
      <c r="L5" s="55">
        <f t="shared" si="0"/>
        <v>9</v>
      </c>
      <c r="M5" s="55">
        <f t="shared" si="1"/>
        <v>200</v>
      </c>
      <c r="N5" s="70">
        <f t="shared" si="2"/>
        <v>0.9025</v>
      </c>
      <c r="O5" s="70">
        <f t="shared" si="3"/>
        <v>1.05</v>
      </c>
      <c r="P5" s="70">
        <f t="shared" si="4"/>
        <v>3.3</v>
      </c>
      <c r="Q5" s="71" t="s">
        <v>503</v>
      </c>
    </row>
    <row r="6" spans="1:17">
      <c r="A6" t="s">
        <v>504</v>
      </c>
      <c r="B6" t="s">
        <v>505</v>
      </c>
      <c r="C6" t="s">
        <v>506</v>
      </c>
      <c r="D6" s="55">
        <v>1</v>
      </c>
      <c r="E6" s="8"/>
      <c r="F6" s="8">
        <v>1</v>
      </c>
      <c r="G6" s="8"/>
      <c r="H6" s="8">
        <v>4</v>
      </c>
      <c r="I6" s="8"/>
      <c r="J6" s="8">
        <v>4</v>
      </c>
      <c r="K6" s="8" t="s">
        <v>502</v>
      </c>
      <c r="L6" s="55">
        <f t="shared" si="0"/>
        <v>10</v>
      </c>
      <c r="M6" s="55">
        <f t="shared" si="1"/>
        <v>50</v>
      </c>
      <c r="N6" s="70">
        <f t="shared" si="2"/>
        <v>0.81450625</v>
      </c>
      <c r="O6" s="70">
        <f t="shared" si="3"/>
        <v>1.21550625</v>
      </c>
      <c r="P6" s="70">
        <f t="shared" si="4"/>
        <v>3</v>
      </c>
      <c r="Q6" s="72"/>
    </row>
    <row r="7" spans="1:17">
      <c r="A7" t="s">
        <v>507</v>
      </c>
      <c r="B7" t="s">
        <v>508</v>
      </c>
      <c r="C7" t="s">
        <v>509</v>
      </c>
      <c r="D7" s="55">
        <v>4</v>
      </c>
      <c r="E7" s="8"/>
      <c r="F7" s="8">
        <v>1</v>
      </c>
      <c r="G7" s="8"/>
      <c r="H7" s="8">
        <v>1</v>
      </c>
      <c r="I7" s="8" t="s">
        <v>502</v>
      </c>
      <c r="J7" s="8">
        <v>4</v>
      </c>
      <c r="K7" s="8"/>
      <c r="L7" s="55">
        <f t="shared" si="0"/>
        <v>10</v>
      </c>
      <c r="M7" s="55">
        <f t="shared" si="1"/>
        <v>50</v>
      </c>
      <c r="N7" s="70">
        <f t="shared" si="2"/>
        <v>0.95</v>
      </c>
      <c r="O7" s="70">
        <f t="shared" si="3"/>
        <v>1.21550625</v>
      </c>
      <c r="P7" s="70">
        <f t="shared" si="4"/>
        <v>3.9</v>
      </c>
      <c r="Q7" s="72"/>
    </row>
    <row r="8" spans="1:17">
      <c r="A8" t="s">
        <v>302</v>
      </c>
      <c r="B8" t="s">
        <v>258</v>
      </c>
      <c r="C8" t="s">
        <v>510</v>
      </c>
      <c r="D8" s="55">
        <v>2</v>
      </c>
      <c r="E8" s="8" t="s">
        <v>495</v>
      </c>
      <c r="F8" s="8">
        <v>4</v>
      </c>
      <c r="G8" s="8" t="s">
        <v>495</v>
      </c>
      <c r="H8" s="8">
        <v>2</v>
      </c>
      <c r="I8" s="8"/>
      <c r="J8" s="8">
        <v>2</v>
      </c>
      <c r="K8" s="8"/>
      <c r="L8" s="55">
        <f t="shared" si="0"/>
        <v>10</v>
      </c>
      <c r="M8" s="55">
        <f t="shared" si="1"/>
        <v>200</v>
      </c>
      <c r="N8" s="70">
        <f t="shared" si="2"/>
        <v>0.9025</v>
      </c>
      <c r="O8" s="70">
        <f t="shared" si="3"/>
        <v>1.1025</v>
      </c>
      <c r="P8" s="70">
        <f t="shared" si="4"/>
        <v>3.3</v>
      </c>
      <c r="Q8" s="71" t="s">
        <v>511</v>
      </c>
    </row>
    <row r="9" spans="1:17">
      <c r="A9" t="s">
        <v>211</v>
      </c>
      <c r="B9" t="s">
        <v>512</v>
      </c>
      <c r="C9" t="s">
        <v>513</v>
      </c>
      <c r="D9" s="55">
        <v>4</v>
      </c>
      <c r="E9" s="8" t="s">
        <v>502</v>
      </c>
      <c r="F9" s="8">
        <v>2</v>
      </c>
      <c r="G9" s="8"/>
      <c r="H9" s="8">
        <v>1</v>
      </c>
      <c r="I9" s="8"/>
      <c r="J9" s="8">
        <v>3</v>
      </c>
      <c r="K9" s="8"/>
      <c r="L9" s="55">
        <f t="shared" si="0"/>
        <v>10</v>
      </c>
      <c r="M9" s="55">
        <f t="shared" si="1"/>
        <v>100</v>
      </c>
      <c r="N9" s="70">
        <f t="shared" si="2"/>
        <v>0.95</v>
      </c>
      <c r="O9" s="70">
        <f t="shared" si="3"/>
        <v>1.157625</v>
      </c>
      <c r="P9" s="70">
        <f t="shared" si="4"/>
        <v>3.9</v>
      </c>
      <c r="Q9" s="72"/>
    </row>
    <row r="10" spans="1:17">
      <c r="A10" t="s">
        <v>514</v>
      </c>
      <c r="B10" t="s">
        <v>515</v>
      </c>
      <c r="D10" s="55">
        <v>3</v>
      </c>
      <c r="E10" s="8"/>
      <c r="F10" s="8">
        <v>2</v>
      </c>
      <c r="G10" s="8"/>
      <c r="H10" s="8">
        <v>3</v>
      </c>
      <c r="I10" s="8" t="s">
        <v>495</v>
      </c>
      <c r="J10" s="8">
        <v>2</v>
      </c>
      <c r="K10" s="8" t="s">
        <v>495</v>
      </c>
      <c r="L10" s="55">
        <f t="shared" si="0"/>
        <v>10</v>
      </c>
      <c r="M10" s="55">
        <f t="shared" si="1"/>
        <v>100</v>
      </c>
      <c r="N10" s="70">
        <f t="shared" si="2"/>
        <v>0.857375</v>
      </c>
      <c r="O10" s="70">
        <f t="shared" si="3"/>
        <v>1.1025</v>
      </c>
      <c r="P10" s="70">
        <f t="shared" si="4"/>
        <v>3.6</v>
      </c>
      <c r="Q10" s="72"/>
    </row>
    <row r="11" spans="1:17">
      <c r="A11" s="20" t="s">
        <v>516</v>
      </c>
      <c r="B11" s="20"/>
      <c r="C11" s="20"/>
      <c r="D11" s="1">
        <v>3</v>
      </c>
      <c r="E11" s="3" t="s">
        <v>495</v>
      </c>
      <c r="F11" s="3">
        <v>3</v>
      </c>
      <c r="G11" s="3" t="s">
        <v>495</v>
      </c>
      <c r="H11" s="3">
        <v>3</v>
      </c>
      <c r="I11" s="3" t="s">
        <v>495</v>
      </c>
      <c r="J11" s="3">
        <v>3</v>
      </c>
      <c r="K11" s="3" t="s">
        <v>495</v>
      </c>
      <c r="L11" s="55">
        <f t="shared" si="0"/>
        <v>12</v>
      </c>
      <c r="M11" s="55">
        <f t="shared" si="1"/>
        <v>150</v>
      </c>
      <c r="N11" s="70">
        <f t="shared" si="2"/>
        <v>0.857375</v>
      </c>
      <c r="O11" s="70">
        <f t="shared" si="3"/>
        <v>1.157625</v>
      </c>
      <c r="P11" s="70">
        <f t="shared" si="4"/>
        <v>3.6</v>
      </c>
      <c r="Q11" s="71" t="s">
        <v>517</v>
      </c>
    </row>
    <row r="12" customFormat="1" spans="1:14">
      <c r="A12" s="20"/>
      <c r="B12" s="20"/>
      <c r="C12" s="20"/>
      <c r="D12" s="1"/>
      <c r="E12" s="1"/>
      <c r="F12" s="1"/>
      <c r="G12" s="1"/>
      <c r="H12" s="55"/>
      <c r="I12" s="1"/>
      <c r="J12" s="1"/>
      <c r="K12" s="1"/>
      <c r="L12" s="1"/>
      <c r="M12" s="1"/>
      <c r="N12" s="55"/>
    </row>
    <row r="13" s="20" customFormat="1"/>
    <row r="14" s="20" customFormat="1"/>
    <row r="16" spans="1:1">
      <c r="A16" s="20" t="s">
        <v>518</v>
      </c>
    </row>
    <row r="17" spans="1:16">
      <c r="A17" s="55" t="s">
        <v>115</v>
      </c>
      <c r="B17" s="55"/>
      <c r="C17" s="55"/>
      <c r="D17" s="55" t="s">
        <v>482</v>
      </c>
      <c r="E17" s="55"/>
      <c r="F17" s="55"/>
      <c r="G17" s="55"/>
      <c r="H17" s="55"/>
      <c r="I17" s="55"/>
      <c r="J17" s="55"/>
      <c r="K17" s="55"/>
      <c r="L17" s="55" t="s">
        <v>483</v>
      </c>
      <c r="M17" s="69" t="s">
        <v>484</v>
      </c>
      <c r="N17" s="69" t="s">
        <v>485</v>
      </c>
      <c r="O17" s="69" t="s">
        <v>486</v>
      </c>
      <c r="P17" s="69" t="s">
        <v>487</v>
      </c>
    </row>
    <row r="18" spans="1:16">
      <c r="A18" s="55"/>
      <c r="B18" s="55"/>
      <c r="C18" s="55"/>
      <c r="D18" s="1" t="s">
        <v>203</v>
      </c>
      <c r="E18" s="1"/>
      <c r="F18" s="1" t="s">
        <v>489</v>
      </c>
      <c r="G18" s="1"/>
      <c r="H18" s="1" t="s">
        <v>490</v>
      </c>
      <c r="I18" s="1"/>
      <c r="J18" s="1" t="s">
        <v>491</v>
      </c>
      <c r="K18" s="1"/>
      <c r="L18" s="55"/>
      <c r="M18" s="69"/>
      <c r="N18" s="69"/>
      <c r="O18" s="69"/>
      <c r="P18" s="69"/>
    </row>
    <row r="19" spans="1:16">
      <c r="A19" t="s">
        <v>492</v>
      </c>
      <c r="B19" t="s">
        <v>493</v>
      </c>
      <c r="C19" t="s">
        <v>494</v>
      </c>
      <c r="D19" s="55">
        <v>10</v>
      </c>
      <c r="E19" s="8"/>
      <c r="F19" s="8" t="s">
        <v>519</v>
      </c>
      <c r="G19" s="8" t="s">
        <v>495</v>
      </c>
      <c r="H19" s="8" t="s">
        <v>519</v>
      </c>
      <c r="I19" s="8" t="s">
        <v>495</v>
      </c>
      <c r="J19" s="8" t="s">
        <v>519</v>
      </c>
      <c r="K19" s="8"/>
      <c r="L19" s="55">
        <f t="shared" ref="L19:L27" si="5">SUM(D19:J19)</f>
        <v>10</v>
      </c>
      <c r="M19" s="55">
        <f t="shared" ref="M19:M27" si="6">F19*50</f>
        <v>750</v>
      </c>
      <c r="N19" s="70">
        <f t="shared" ref="N19:N27" si="7">POWER(0.95,H19)</f>
        <v>0.463291230159753</v>
      </c>
      <c r="O19" s="70">
        <f t="shared" ref="O19:O27" si="8">POWER(1.05,J19)</f>
        <v>2.07892817941137</v>
      </c>
      <c r="P19" s="70">
        <f t="shared" ref="P19:P27" si="9">3+(D19-1)*0.3</f>
        <v>5.7</v>
      </c>
    </row>
    <row r="20" spans="1:16">
      <c r="A20" t="s">
        <v>497</v>
      </c>
      <c r="B20" t="s">
        <v>498</v>
      </c>
      <c r="C20" t="s">
        <v>499</v>
      </c>
      <c r="D20" s="55">
        <v>15</v>
      </c>
      <c r="E20" s="8" t="s">
        <v>495</v>
      </c>
      <c r="F20" s="8" t="s">
        <v>520</v>
      </c>
      <c r="G20" s="8"/>
      <c r="H20" s="8" t="s">
        <v>520</v>
      </c>
      <c r="I20" s="8"/>
      <c r="J20" s="8" t="s">
        <v>519</v>
      </c>
      <c r="K20" s="8" t="s">
        <v>495</v>
      </c>
      <c r="L20" s="55">
        <f t="shared" si="5"/>
        <v>15</v>
      </c>
      <c r="M20" s="55">
        <f t="shared" si="6"/>
        <v>500</v>
      </c>
      <c r="N20" s="70">
        <f t="shared" si="7"/>
        <v>0.598736939238379</v>
      </c>
      <c r="O20" s="70">
        <f t="shared" si="8"/>
        <v>2.07892817941137</v>
      </c>
      <c r="P20" s="70">
        <f t="shared" si="9"/>
        <v>7.2</v>
      </c>
    </row>
    <row r="21" spans="1:16">
      <c r="A21" t="s">
        <v>351</v>
      </c>
      <c r="B21" t="s">
        <v>500</v>
      </c>
      <c r="C21" t="s">
        <v>501</v>
      </c>
      <c r="D21" s="55">
        <v>10</v>
      </c>
      <c r="E21" s="8"/>
      <c r="F21" s="8" t="s">
        <v>521</v>
      </c>
      <c r="G21" s="8" t="s">
        <v>502</v>
      </c>
      <c r="H21" s="8" t="s">
        <v>520</v>
      </c>
      <c r="I21" s="8"/>
      <c r="J21" s="8" t="s">
        <v>520</v>
      </c>
      <c r="K21" s="8"/>
      <c r="L21" s="55">
        <f t="shared" si="5"/>
        <v>10</v>
      </c>
      <c r="M21" s="55">
        <f t="shared" si="6"/>
        <v>1000</v>
      </c>
      <c r="N21" s="70">
        <f t="shared" si="7"/>
        <v>0.598736939238379</v>
      </c>
      <c r="O21" s="70">
        <f t="shared" si="8"/>
        <v>1.62889462677744</v>
      </c>
      <c r="P21" s="70">
        <f t="shared" si="9"/>
        <v>5.7</v>
      </c>
    </row>
    <row r="22" spans="1:16">
      <c r="A22" t="s">
        <v>504</v>
      </c>
      <c r="B22" t="s">
        <v>505</v>
      </c>
      <c r="C22" t="s">
        <v>506</v>
      </c>
      <c r="D22" s="55">
        <v>10</v>
      </c>
      <c r="E22" s="8"/>
      <c r="F22" s="8" t="s">
        <v>520</v>
      </c>
      <c r="G22" s="8"/>
      <c r="H22" s="8" t="s">
        <v>520</v>
      </c>
      <c r="I22" s="8"/>
      <c r="J22" s="8" t="s">
        <v>521</v>
      </c>
      <c r="K22" s="8" t="s">
        <v>502</v>
      </c>
      <c r="L22" s="55">
        <f t="shared" si="5"/>
        <v>10</v>
      </c>
      <c r="M22" s="55">
        <f t="shared" si="6"/>
        <v>500</v>
      </c>
      <c r="N22" s="70">
        <f t="shared" si="7"/>
        <v>0.598736939238379</v>
      </c>
      <c r="O22" s="70">
        <f t="shared" si="8"/>
        <v>2.65329770514442</v>
      </c>
      <c r="P22" s="70">
        <f t="shared" si="9"/>
        <v>5.7</v>
      </c>
    </row>
    <row r="23" spans="1:16">
      <c r="A23" t="s">
        <v>507</v>
      </c>
      <c r="B23" t="s">
        <v>508</v>
      </c>
      <c r="C23" t="s">
        <v>509</v>
      </c>
      <c r="D23" s="55">
        <v>10</v>
      </c>
      <c r="E23" s="8"/>
      <c r="F23" s="8" t="s">
        <v>520</v>
      </c>
      <c r="G23" s="8"/>
      <c r="H23" s="8" t="s">
        <v>521</v>
      </c>
      <c r="I23" s="8" t="s">
        <v>502</v>
      </c>
      <c r="J23" s="8" t="s">
        <v>520</v>
      </c>
      <c r="K23" s="8"/>
      <c r="L23" s="55">
        <f t="shared" si="5"/>
        <v>10</v>
      </c>
      <c r="M23" s="55">
        <f t="shared" si="6"/>
        <v>500</v>
      </c>
      <c r="N23" s="70">
        <f t="shared" si="7"/>
        <v>0.358485922408542</v>
      </c>
      <c r="O23" s="70">
        <f t="shared" si="8"/>
        <v>1.62889462677744</v>
      </c>
      <c r="P23" s="70">
        <f t="shared" si="9"/>
        <v>5.7</v>
      </c>
    </row>
    <row r="24" spans="1:16">
      <c r="A24" t="s">
        <v>302</v>
      </c>
      <c r="B24" t="s">
        <v>258</v>
      </c>
      <c r="C24" t="s">
        <v>510</v>
      </c>
      <c r="D24" s="55">
        <v>15</v>
      </c>
      <c r="E24" s="8" t="s">
        <v>495</v>
      </c>
      <c r="F24" s="8" t="s">
        <v>519</v>
      </c>
      <c r="G24" s="8" t="s">
        <v>495</v>
      </c>
      <c r="H24" s="8" t="s">
        <v>520</v>
      </c>
      <c r="I24" s="8"/>
      <c r="J24" s="8" t="s">
        <v>520</v>
      </c>
      <c r="K24" s="8"/>
      <c r="L24" s="55">
        <f t="shared" si="5"/>
        <v>15</v>
      </c>
      <c r="M24" s="55">
        <f t="shared" si="6"/>
        <v>750</v>
      </c>
      <c r="N24" s="70">
        <f t="shared" si="7"/>
        <v>0.598736939238379</v>
      </c>
      <c r="O24" s="70">
        <f t="shared" si="8"/>
        <v>1.62889462677744</v>
      </c>
      <c r="P24" s="70">
        <f t="shared" si="9"/>
        <v>7.2</v>
      </c>
    </row>
    <row r="25" spans="1:16">
      <c r="A25" t="s">
        <v>211</v>
      </c>
      <c r="B25" t="s">
        <v>512</v>
      </c>
      <c r="C25" t="s">
        <v>513</v>
      </c>
      <c r="D25" s="55">
        <v>20</v>
      </c>
      <c r="E25" s="8" t="s">
        <v>502</v>
      </c>
      <c r="F25" s="8" t="s">
        <v>520</v>
      </c>
      <c r="G25" s="8"/>
      <c r="H25" s="8" t="s">
        <v>520</v>
      </c>
      <c r="I25" s="8"/>
      <c r="J25" s="8" t="s">
        <v>520</v>
      </c>
      <c r="K25" s="8"/>
      <c r="L25" s="55">
        <f t="shared" si="5"/>
        <v>20</v>
      </c>
      <c r="M25" s="55">
        <f t="shared" si="6"/>
        <v>500</v>
      </c>
      <c r="N25" s="70">
        <f t="shared" si="7"/>
        <v>0.598736939238379</v>
      </c>
      <c r="O25" s="70">
        <f t="shared" si="8"/>
        <v>1.62889462677744</v>
      </c>
      <c r="P25" s="70">
        <f t="shared" si="9"/>
        <v>8.7</v>
      </c>
    </row>
    <row r="26" spans="1:16">
      <c r="A26" t="s">
        <v>514</v>
      </c>
      <c r="B26" t="s">
        <v>515</v>
      </c>
      <c r="D26" s="55">
        <v>10</v>
      </c>
      <c r="E26" s="8"/>
      <c r="F26" s="8" t="s">
        <v>520</v>
      </c>
      <c r="G26" s="8"/>
      <c r="H26" s="8" t="s">
        <v>519</v>
      </c>
      <c r="I26" s="8" t="s">
        <v>495</v>
      </c>
      <c r="J26" s="8" t="s">
        <v>519</v>
      </c>
      <c r="K26" s="8" t="s">
        <v>495</v>
      </c>
      <c r="L26" s="55">
        <f t="shared" si="5"/>
        <v>10</v>
      </c>
      <c r="M26" s="55">
        <f t="shared" si="6"/>
        <v>500</v>
      </c>
      <c r="N26" s="70">
        <f t="shared" si="7"/>
        <v>0.463291230159753</v>
      </c>
      <c r="O26" s="70">
        <f t="shared" si="8"/>
        <v>2.07892817941137</v>
      </c>
      <c r="P26" s="70">
        <f t="shared" si="9"/>
        <v>5.7</v>
      </c>
    </row>
    <row r="27" spans="1:16">
      <c r="A27" s="20" t="s">
        <v>516</v>
      </c>
      <c r="B27" s="20"/>
      <c r="C27" s="20"/>
      <c r="D27" s="1">
        <v>15</v>
      </c>
      <c r="E27" s="3" t="s">
        <v>495</v>
      </c>
      <c r="F27" s="3" t="s">
        <v>519</v>
      </c>
      <c r="G27" s="3" t="s">
        <v>495</v>
      </c>
      <c r="H27" s="3" t="s">
        <v>519</v>
      </c>
      <c r="I27" s="3" t="s">
        <v>495</v>
      </c>
      <c r="J27" s="3" t="s">
        <v>519</v>
      </c>
      <c r="K27" s="3" t="s">
        <v>495</v>
      </c>
      <c r="L27" s="55">
        <f t="shared" si="5"/>
        <v>15</v>
      </c>
      <c r="M27" s="55">
        <f t="shared" si="6"/>
        <v>750</v>
      </c>
      <c r="N27" s="70">
        <f t="shared" si="7"/>
        <v>0.463291230159753</v>
      </c>
      <c r="O27" s="70">
        <f t="shared" si="8"/>
        <v>2.07892817941137</v>
      </c>
      <c r="P27" s="70">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27" sqref="D27"/>
    </sheetView>
  </sheetViews>
  <sheetFormatPr defaultColWidth="9.14285714285714" defaultRowHeight="15"/>
  <cols>
    <col min="1" max="1" width="14" style="55" customWidth="1"/>
    <col min="2" max="2" width="14.7142857142857" style="55" customWidth="1"/>
    <col min="3" max="3" width="11.8571428571429" style="55" customWidth="1"/>
    <col min="4" max="4" width="127.571428571429" customWidth="1"/>
  </cols>
  <sheetData>
    <row r="1" ht="17.25" spans="1:4">
      <c r="A1" s="56" t="s">
        <v>115</v>
      </c>
      <c r="B1" s="56" t="s">
        <v>0</v>
      </c>
      <c r="C1" s="56" t="s">
        <v>532</v>
      </c>
      <c r="D1" s="56" t="s">
        <v>533</v>
      </c>
    </row>
    <row r="2" spans="1:4">
      <c r="A2" s="57" t="s">
        <v>534</v>
      </c>
      <c r="B2" s="57" t="s">
        <v>28</v>
      </c>
      <c r="C2" s="57"/>
      <c r="D2" s="58" t="s">
        <v>535</v>
      </c>
    </row>
    <row r="3" spans="1:4">
      <c r="A3" s="57" t="s">
        <v>536</v>
      </c>
      <c r="B3" s="57" t="s">
        <v>28</v>
      </c>
      <c r="C3" s="57"/>
      <c r="D3" s="58" t="s">
        <v>537</v>
      </c>
    </row>
    <row r="4" spans="1:4">
      <c r="A4" s="59"/>
      <c r="B4" s="59"/>
      <c r="C4" s="59"/>
      <c r="D4" s="60"/>
    </row>
    <row r="5" spans="1:4">
      <c r="A5" s="61" t="s">
        <v>538</v>
      </c>
      <c r="B5" s="61" t="s">
        <v>35</v>
      </c>
      <c r="C5" s="61"/>
      <c r="D5" s="62" t="s">
        <v>539</v>
      </c>
    </row>
    <row r="6" spans="1:9">
      <c r="A6" s="61" t="s">
        <v>540</v>
      </c>
      <c r="B6" s="61" t="s">
        <v>35</v>
      </c>
      <c r="C6" s="61"/>
      <c r="D6" s="62" t="s">
        <v>541</v>
      </c>
      <c r="I6" s="55"/>
    </row>
    <row r="7" spans="1:4">
      <c r="A7" s="59"/>
      <c r="B7" s="59"/>
      <c r="C7" s="59"/>
      <c r="D7" s="60"/>
    </row>
    <row r="8" spans="1:4">
      <c r="A8" s="57" t="s">
        <v>542</v>
      </c>
      <c r="B8" s="57" t="s">
        <v>49</v>
      </c>
      <c r="C8" s="57"/>
      <c r="D8" s="58" t="s">
        <v>543</v>
      </c>
    </row>
    <row r="9" spans="1:4">
      <c r="A9" s="57" t="s">
        <v>544</v>
      </c>
      <c r="B9" s="57" t="s">
        <v>49</v>
      </c>
      <c r="C9" s="57"/>
      <c r="D9" s="58" t="s">
        <v>545</v>
      </c>
    </row>
    <row r="10" spans="1:4">
      <c r="A10" s="59"/>
      <c r="B10" s="59"/>
      <c r="C10" s="59"/>
      <c r="D10" s="60"/>
    </row>
    <row r="11" spans="1:4">
      <c r="A11" s="61" t="s">
        <v>546</v>
      </c>
      <c r="B11" s="61" t="s">
        <v>42</v>
      </c>
      <c r="C11" s="61"/>
      <c r="D11" s="62" t="s">
        <v>547</v>
      </c>
    </row>
    <row r="12" spans="1:4">
      <c r="A12" s="61" t="s">
        <v>548</v>
      </c>
      <c r="B12" s="61" t="s">
        <v>42</v>
      </c>
      <c r="C12" s="61"/>
      <c r="D12" s="62" t="s">
        <v>549</v>
      </c>
    </row>
    <row r="13" spans="1:4">
      <c r="A13" s="59"/>
      <c r="B13" s="59"/>
      <c r="C13" s="59"/>
      <c r="D13" s="60"/>
    </row>
    <row r="14" spans="1:4">
      <c r="A14" s="57" t="s">
        <v>295</v>
      </c>
      <c r="B14" s="57" t="s">
        <v>20</v>
      </c>
      <c r="C14" s="57"/>
      <c r="D14" s="58" t="s">
        <v>550</v>
      </c>
    </row>
    <row r="15" spans="1:4">
      <c r="A15" s="57" t="s">
        <v>551</v>
      </c>
      <c r="B15" s="57" t="s">
        <v>20</v>
      </c>
      <c r="C15" s="57"/>
      <c r="D15" s="58" t="s">
        <v>552</v>
      </c>
    </row>
    <row r="16" spans="1:4">
      <c r="A16" s="59"/>
      <c r="B16" s="59"/>
      <c r="C16" s="59"/>
      <c r="D16" s="60"/>
    </row>
    <row r="17" spans="1:4">
      <c r="A17" s="63" t="s">
        <v>553</v>
      </c>
      <c r="B17" s="63" t="s">
        <v>554</v>
      </c>
      <c r="C17" s="63"/>
      <c r="D17" s="64" t="s">
        <v>555</v>
      </c>
    </row>
    <row r="18" spans="1:4">
      <c r="A18" s="63" t="s">
        <v>556</v>
      </c>
      <c r="B18" s="63" t="s">
        <v>554</v>
      </c>
      <c r="C18" s="63"/>
      <c r="D18" s="64" t="s">
        <v>557</v>
      </c>
    </row>
    <row r="19" spans="1:4">
      <c r="A19" s="65"/>
      <c r="B19" s="65"/>
      <c r="C19" s="65"/>
      <c r="D19" s="66"/>
    </row>
    <row r="20" spans="1:4">
      <c r="A20" s="63" t="s">
        <v>558</v>
      </c>
      <c r="B20" s="63" t="s">
        <v>559</v>
      </c>
      <c r="C20" s="63"/>
      <c r="D20" s="64" t="s">
        <v>560</v>
      </c>
    </row>
    <row r="21" spans="1:4">
      <c r="A21" s="63" t="s">
        <v>561</v>
      </c>
      <c r="B21" s="63" t="s">
        <v>559</v>
      </c>
      <c r="C21" s="63"/>
      <c r="D21" s="64" t="s">
        <v>562</v>
      </c>
    </row>
    <row r="22" spans="1:4">
      <c r="A22" s="65"/>
      <c r="B22" s="65"/>
      <c r="C22" s="65"/>
      <c r="D22" s="66"/>
    </row>
    <row r="23" spans="1:4">
      <c r="A23" s="67" t="s">
        <v>563</v>
      </c>
      <c r="B23" s="67" t="s">
        <v>564</v>
      </c>
      <c r="C23" s="67"/>
      <c r="D23" s="68" t="s">
        <v>565</v>
      </c>
    </row>
    <row r="24" spans="1:4">
      <c r="A24" s="67" t="s">
        <v>566</v>
      </c>
      <c r="B24" s="67" t="s">
        <v>564</v>
      </c>
      <c r="C24" s="67"/>
      <c r="D24" s="68" t="s">
        <v>567</v>
      </c>
    </row>
    <row r="25" spans="1:4">
      <c r="A25" s="65"/>
      <c r="B25" s="65"/>
      <c r="C25" s="65"/>
      <c r="D25" s="66"/>
    </row>
    <row r="26" spans="1:4">
      <c r="A26" s="63" t="s">
        <v>568</v>
      </c>
      <c r="B26" s="63" t="s">
        <v>569</v>
      </c>
      <c r="C26" s="63"/>
      <c r="D26" s="64" t="s">
        <v>570</v>
      </c>
    </row>
    <row r="27" spans="1:4">
      <c r="A27" s="63" t="s">
        <v>571</v>
      </c>
      <c r="B27" s="63" t="s">
        <v>569</v>
      </c>
      <c r="C27" s="63"/>
      <c r="D27" s="64" t="s">
        <v>572</v>
      </c>
    </row>
    <row r="28" spans="1:4">
      <c r="A28" s="65"/>
      <c r="B28" s="65"/>
      <c r="C28" s="65"/>
      <c r="D28" s="66"/>
    </row>
    <row r="29" spans="1:4">
      <c r="A29" s="67" t="s">
        <v>573</v>
      </c>
      <c r="B29" s="67" t="s">
        <v>574</v>
      </c>
      <c r="C29" s="67"/>
      <c r="D29" s="68" t="s">
        <v>575</v>
      </c>
    </row>
    <row r="30" spans="1:4">
      <c r="A30" s="67" t="s">
        <v>576</v>
      </c>
      <c r="B30" s="67" t="s">
        <v>574</v>
      </c>
      <c r="C30" s="67"/>
      <c r="D30" s="68" t="s">
        <v>577</v>
      </c>
    </row>
    <row r="31" spans="1:4">
      <c r="A31" s="65"/>
      <c r="B31" s="65"/>
      <c r="C31" s="65"/>
      <c r="D31" s="66"/>
    </row>
    <row r="32" spans="1:4">
      <c r="A32" s="63" t="s">
        <v>578</v>
      </c>
      <c r="B32" s="63" t="s">
        <v>579</v>
      </c>
      <c r="C32" s="63"/>
      <c r="D32" s="64" t="s">
        <v>580</v>
      </c>
    </row>
    <row r="33" spans="1:4">
      <c r="A33" s="63" t="s">
        <v>581</v>
      </c>
      <c r="B33" s="63" t="s">
        <v>579</v>
      </c>
      <c r="C33" s="63"/>
      <c r="D33" s="64" t="s">
        <v>582</v>
      </c>
    </row>
    <row r="34" spans="1:4">
      <c r="A34" s="65"/>
      <c r="B34" s="65"/>
      <c r="C34" s="65"/>
      <c r="D34" s="66"/>
    </row>
    <row r="35" spans="1:4">
      <c r="A35" s="67" t="s">
        <v>583</v>
      </c>
      <c r="B35" s="67" t="s">
        <v>584</v>
      </c>
      <c r="C35" s="67"/>
      <c r="D35" s="68" t="s">
        <v>585</v>
      </c>
    </row>
    <row r="36" spans="1:4">
      <c r="A36" s="67" t="s">
        <v>586</v>
      </c>
      <c r="B36" s="67" t="s">
        <v>584</v>
      </c>
      <c r="C36" s="67"/>
      <c r="D36" s="68" t="s">
        <v>587</v>
      </c>
    </row>
    <row r="37" spans="1:4">
      <c r="A37" s="65"/>
      <c r="B37" s="65"/>
      <c r="C37" s="65"/>
      <c r="D37" s="66"/>
    </row>
    <row r="38" spans="1:4">
      <c r="A38" s="63" t="s">
        <v>588</v>
      </c>
      <c r="B38" s="63" t="s">
        <v>589</v>
      </c>
      <c r="C38" s="63"/>
      <c r="D38" s="64" t="s">
        <v>590</v>
      </c>
    </row>
    <row r="39" spans="1:4">
      <c r="A39" s="63" t="s">
        <v>591</v>
      </c>
      <c r="B39" s="63" t="s">
        <v>589</v>
      </c>
      <c r="C39" s="63"/>
      <c r="D39" s="64" t="s">
        <v>592</v>
      </c>
    </row>
    <row r="40" spans="1:4">
      <c r="A40" s="65"/>
      <c r="B40" s="65"/>
      <c r="C40" s="65"/>
      <c r="D40" s="66"/>
    </row>
    <row r="41" spans="1:4">
      <c r="A41" s="67" t="s">
        <v>593</v>
      </c>
      <c r="B41" s="67" t="s">
        <v>594</v>
      </c>
      <c r="C41" s="67"/>
      <c r="D41" s="68" t="s">
        <v>595</v>
      </c>
    </row>
    <row r="42" spans="1:4">
      <c r="A42" s="67" t="s">
        <v>596</v>
      </c>
      <c r="B42" s="67" t="s">
        <v>594</v>
      </c>
      <c r="C42" s="67"/>
      <c r="D42" s="68"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workbookViewId="0">
      <selection activeCell="F15" sqref="F15"/>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7"/>
      <c r="B1" s="48" t="s">
        <v>337</v>
      </c>
      <c r="C1" s="48"/>
      <c r="D1" s="49" t="s">
        <v>598</v>
      </c>
      <c r="E1" s="49"/>
    </row>
    <row r="2" spans="1:7">
      <c r="A2" s="50" t="s">
        <v>599</v>
      </c>
      <c r="B2" s="50" t="s">
        <v>115</v>
      </c>
      <c r="C2" s="50" t="s">
        <v>600</v>
      </c>
      <c r="D2" s="50" t="s">
        <v>115</v>
      </c>
      <c r="E2" s="50" t="s">
        <v>600</v>
      </c>
      <c r="G2" t="s">
        <v>599</v>
      </c>
    </row>
    <row r="3" spans="1:5">
      <c r="A3" s="51" t="s">
        <v>601</v>
      </c>
      <c r="B3" s="51" t="s">
        <v>602</v>
      </c>
      <c r="C3" s="51" t="s">
        <v>603</v>
      </c>
      <c r="D3" s="51"/>
      <c r="E3" s="51" t="s">
        <v>604</v>
      </c>
    </row>
    <row r="4" spans="1:12">
      <c r="A4" s="51" t="s">
        <v>605</v>
      </c>
      <c r="B4" s="51" t="s">
        <v>606</v>
      </c>
      <c r="C4" s="51" t="s">
        <v>603</v>
      </c>
      <c r="D4" s="51"/>
      <c r="E4" s="51" t="s">
        <v>604</v>
      </c>
      <c r="I4"/>
      <c r="J4"/>
      <c r="K4"/>
      <c r="L4"/>
    </row>
    <row r="5" spans="1:12">
      <c r="A5" s="51" t="s">
        <v>607</v>
      </c>
      <c r="B5" s="51" t="s">
        <v>608</v>
      </c>
      <c r="C5" s="51" t="s">
        <v>603</v>
      </c>
      <c r="D5" s="51"/>
      <c r="E5" s="51" t="s">
        <v>604</v>
      </c>
      <c r="I5"/>
      <c r="J5"/>
      <c r="K5"/>
      <c r="L5"/>
    </row>
    <row r="6" spans="1:12">
      <c r="A6" s="52" t="s">
        <v>609</v>
      </c>
      <c r="B6" s="52" t="s">
        <v>610</v>
      </c>
      <c r="C6" s="52" t="s">
        <v>611</v>
      </c>
      <c r="D6" s="52" t="s">
        <v>612</v>
      </c>
      <c r="E6" s="52" t="s">
        <v>613</v>
      </c>
      <c r="I6"/>
      <c r="J6"/>
      <c r="K6"/>
      <c r="L6"/>
    </row>
    <row r="7" spans="1:5">
      <c r="A7" s="52" t="s">
        <v>614</v>
      </c>
      <c r="B7" s="52" t="s">
        <v>615</v>
      </c>
      <c r="C7" s="52" t="s">
        <v>611</v>
      </c>
      <c r="D7" s="52" t="s">
        <v>616</v>
      </c>
      <c r="E7" s="52" t="s">
        <v>613</v>
      </c>
    </row>
    <row r="8" spans="1:5">
      <c r="A8" s="52" t="s">
        <v>617</v>
      </c>
      <c r="B8" s="52" t="s">
        <v>86</v>
      </c>
      <c r="C8" s="52" t="s">
        <v>611</v>
      </c>
      <c r="D8" s="52"/>
      <c r="E8" s="52" t="s">
        <v>613</v>
      </c>
    </row>
    <row r="9" spans="1:5">
      <c r="A9" s="51" t="s">
        <v>618</v>
      </c>
      <c r="B9" s="51" t="s">
        <v>619</v>
      </c>
      <c r="C9" s="51" t="s">
        <v>620</v>
      </c>
      <c r="D9" s="51" t="s">
        <v>621</v>
      </c>
      <c r="E9" s="51" t="s">
        <v>622</v>
      </c>
    </row>
    <row r="10" spans="1:5">
      <c r="A10" s="51" t="s">
        <v>623</v>
      </c>
      <c r="B10" s="51" t="s">
        <v>624</v>
      </c>
      <c r="C10" s="51" t="s">
        <v>620</v>
      </c>
      <c r="D10" s="51" t="s">
        <v>625</v>
      </c>
      <c r="E10" s="51" t="s">
        <v>622</v>
      </c>
    </row>
    <row r="11" spans="1:5">
      <c r="A11" s="51" t="s">
        <v>626</v>
      </c>
      <c r="B11" s="51" t="s">
        <v>627</v>
      </c>
      <c r="C11" s="51" t="s">
        <v>620</v>
      </c>
      <c r="D11" s="51"/>
      <c r="E11" s="51" t="s">
        <v>622</v>
      </c>
    </row>
    <row r="12" spans="1:5">
      <c r="A12" s="52" t="s">
        <v>628</v>
      </c>
      <c r="B12" s="52" t="s">
        <v>629</v>
      </c>
      <c r="C12" s="52" t="s">
        <v>630</v>
      </c>
      <c r="D12" s="52" t="s">
        <v>631</v>
      </c>
      <c r="E12" s="52" t="s">
        <v>632</v>
      </c>
    </row>
    <row r="13" spans="1:5">
      <c r="A13" s="52" t="s">
        <v>633</v>
      </c>
      <c r="B13" s="52" t="s">
        <v>634</v>
      </c>
      <c r="C13" s="52" t="s">
        <v>630</v>
      </c>
      <c r="D13" s="52" t="s">
        <v>635</v>
      </c>
      <c r="E13" s="52" t="s">
        <v>632</v>
      </c>
    </row>
    <row r="14" spans="1:5">
      <c r="A14" s="52" t="s">
        <v>636</v>
      </c>
      <c r="B14" s="52" t="s">
        <v>637</v>
      </c>
      <c r="C14" s="52" t="s">
        <v>630</v>
      </c>
      <c r="D14" s="52"/>
      <c r="E14" s="52" t="s">
        <v>632</v>
      </c>
    </row>
    <row r="15" spans="1:5">
      <c r="A15" s="51" t="s">
        <v>638</v>
      </c>
      <c r="B15" s="51" t="s">
        <v>639</v>
      </c>
      <c r="C15" s="51" t="s">
        <v>640</v>
      </c>
      <c r="D15" s="51" t="s">
        <v>641</v>
      </c>
      <c r="E15" s="51" t="s">
        <v>642</v>
      </c>
    </row>
    <row r="16" spans="1:5">
      <c r="A16" s="51" t="s">
        <v>643</v>
      </c>
      <c r="B16" s="51" t="s">
        <v>644</v>
      </c>
      <c r="C16" s="51" t="s">
        <v>640</v>
      </c>
      <c r="D16" s="51"/>
      <c r="E16" s="51" t="s">
        <v>642</v>
      </c>
    </row>
    <row r="17" spans="1:5">
      <c r="A17" s="52" t="s">
        <v>645</v>
      </c>
      <c r="B17" s="52" t="s">
        <v>646</v>
      </c>
      <c r="C17" s="52" t="s">
        <v>647</v>
      </c>
      <c r="D17" s="52" t="s">
        <v>648</v>
      </c>
      <c r="E17" s="52" t="s">
        <v>649</v>
      </c>
    </row>
    <row r="18" spans="1:5">
      <c r="A18" s="52" t="s">
        <v>650</v>
      </c>
      <c r="B18" s="52" t="s">
        <v>651</v>
      </c>
      <c r="C18" s="52" t="s">
        <v>647</v>
      </c>
      <c r="D18" s="52" t="s">
        <v>652</v>
      </c>
      <c r="E18" s="52" t="s">
        <v>649</v>
      </c>
    </row>
    <row r="19" spans="1:5">
      <c r="A19" s="51" t="s">
        <v>653</v>
      </c>
      <c r="B19" s="51" t="s">
        <v>654</v>
      </c>
      <c r="C19" s="51" t="s">
        <v>655</v>
      </c>
      <c r="D19" s="51"/>
      <c r="E19" s="51" t="s">
        <v>656</v>
      </c>
    </row>
    <row r="20" spans="1:5">
      <c r="A20" s="51" t="s">
        <v>657</v>
      </c>
      <c r="B20" s="51" t="s">
        <v>658</v>
      </c>
      <c r="C20" s="51" t="s">
        <v>655</v>
      </c>
      <c r="D20" s="51"/>
      <c r="E20" s="51" t="s">
        <v>656</v>
      </c>
    </row>
    <row r="21" spans="1:5">
      <c r="A21" s="52" t="s">
        <v>659</v>
      </c>
      <c r="B21" s="52" t="s">
        <v>660</v>
      </c>
      <c r="C21" s="52" t="s">
        <v>661</v>
      </c>
      <c r="D21" s="52"/>
      <c r="E21" s="52" t="s">
        <v>662</v>
      </c>
    </row>
    <row r="22" spans="1:5">
      <c r="A22" s="52" t="s">
        <v>663</v>
      </c>
      <c r="B22" s="52" t="s">
        <v>664</v>
      </c>
      <c r="C22" s="52" t="s">
        <v>665</v>
      </c>
      <c r="D22" s="52"/>
      <c r="E22" s="52" t="s">
        <v>662</v>
      </c>
    </row>
    <row r="23" spans="1:5">
      <c r="A23" s="51" t="s">
        <v>666</v>
      </c>
      <c r="B23" s="51" t="s">
        <v>667</v>
      </c>
      <c r="C23" s="51" t="s">
        <v>668</v>
      </c>
      <c r="D23" s="51"/>
      <c r="E23" s="53" t="s">
        <v>669</v>
      </c>
    </row>
    <row r="24" spans="1:5">
      <c r="A24" s="51" t="s">
        <v>670</v>
      </c>
      <c r="B24" s="51" t="s">
        <v>671</v>
      </c>
      <c r="C24" s="51" t="s">
        <v>672</v>
      </c>
      <c r="D24" s="51"/>
      <c r="E24" s="53" t="s">
        <v>669</v>
      </c>
    </row>
    <row r="25" spans="1:5">
      <c r="A25" s="52" t="s">
        <v>673</v>
      </c>
      <c r="B25" s="52" t="s">
        <v>674</v>
      </c>
      <c r="C25" s="52" t="s">
        <v>675</v>
      </c>
      <c r="D25" s="52"/>
      <c r="E25" s="54" t="s">
        <v>669</v>
      </c>
    </row>
    <row r="26" spans="1:5">
      <c r="A26" s="52" t="s">
        <v>676</v>
      </c>
      <c r="B26" s="52" t="s">
        <v>677</v>
      </c>
      <c r="C26" s="52" t="s">
        <v>678</v>
      </c>
      <c r="D26" s="52"/>
      <c r="E26" s="54" t="s">
        <v>669</v>
      </c>
    </row>
    <row r="27" spans="1:5">
      <c r="A27" s="51" t="s">
        <v>679</v>
      </c>
      <c r="B27" s="51" t="s">
        <v>158</v>
      </c>
      <c r="C27" s="51" t="s">
        <v>680</v>
      </c>
      <c r="D27" s="51"/>
      <c r="E27" s="51" t="s">
        <v>681</v>
      </c>
    </row>
    <row r="28" spans="1:5">
      <c r="A28" s="52" t="s">
        <v>682</v>
      </c>
      <c r="B28" s="52" t="s">
        <v>683</v>
      </c>
      <c r="C28" s="52" t="s">
        <v>684</v>
      </c>
      <c r="D28" s="52"/>
      <c r="E28" s="52" t="s">
        <v>685</v>
      </c>
    </row>
    <row r="29" spans="1:5">
      <c r="A29" s="51" t="s">
        <v>686</v>
      </c>
      <c r="B29" s="51" t="s">
        <v>687</v>
      </c>
      <c r="C29" s="51" t="s">
        <v>688</v>
      </c>
      <c r="D29" s="51"/>
      <c r="E29" s="51" t="s">
        <v>689</v>
      </c>
    </row>
    <row r="30" spans="1:5">
      <c r="A30" s="52" t="s">
        <v>690</v>
      </c>
      <c r="B30" s="52"/>
      <c r="C30" s="52" t="s">
        <v>691</v>
      </c>
      <c r="D30" s="52"/>
      <c r="E30" s="52" t="s">
        <v>692</v>
      </c>
    </row>
    <row r="31" spans="1:5">
      <c r="A31" s="51" t="s">
        <v>693</v>
      </c>
      <c r="B31" s="51"/>
      <c r="C31" s="51" t="s">
        <v>694</v>
      </c>
      <c r="D31" s="51"/>
      <c r="E31" s="51" t="s">
        <v>695</v>
      </c>
    </row>
    <row r="32" spans="1:5">
      <c r="A32" s="52" t="s">
        <v>696</v>
      </c>
      <c r="B32" s="52"/>
      <c r="C32" s="52" t="s">
        <v>697</v>
      </c>
      <c r="D32" s="52"/>
      <c r="E32" s="52" t="s">
        <v>698</v>
      </c>
    </row>
    <row r="33" spans="1:5">
      <c r="A33" s="51" t="s">
        <v>699</v>
      </c>
      <c r="B33" s="51"/>
      <c r="C33" s="51" t="s">
        <v>700</v>
      </c>
      <c r="D33" s="51"/>
      <c r="E33" s="51" t="s">
        <v>701</v>
      </c>
    </row>
    <row r="34" spans="1:5">
      <c r="A34" s="51" t="s">
        <v>702</v>
      </c>
      <c r="B34" s="51"/>
      <c r="C34" s="51" t="s">
        <v>700</v>
      </c>
      <c r="D34" s="51"/>
      <c r="E34" s="51" t="s">
        <v>701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2018-06-28T12:58:32Z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