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1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<sst xmlns="http://schemas.openxmlformats.org/spreadsheetml/2006/main" count="990">
  <si>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</si>
  <si>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</si>
  <si>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</si>
  <si>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</si>
  <si>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</si>
  <si>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</si>
  <si>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</si>
  <si>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</si>
  <si>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</si>
  <si>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</si>
  <si>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</si>
  <si>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</si>
  <si>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</si>
  <si>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</si>
  <si>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</si>
  <si>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</si>
  <si>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</si>
  <si>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</si>
  <si>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</si>
  <si>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</si>
  <si>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</si>
  <si>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</si>
  <si>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</si>
  <si>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</si>
  <si>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</si>
  <si>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</si>
  <si>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</si>
  <si>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</si>
  <si>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</si>
  <si>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</si>
  <si>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</si>
  <si>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</si>
  <si>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</si>
  <si>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</si>
  <si>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</si>
  <si>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</si>
  <si>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</si>
  <si>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</si>
  <si>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</si>
  <si>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</si>
  <si>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</si>
  <si>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</si>
  <si>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</si>
  <si>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</si>
  <si>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</si>
  <si>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</si>
  <si>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</si>
  <si>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</si>
  <si>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</si>
  <si>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</si>
  <si>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</si>
  <si>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</si>
  <si>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</si>
  <si>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</si>
  <si>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</si>
  <si>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</si>
  <si>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</si>
  <si>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</si>
  <si>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</si>
  <si>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</si>
  <si>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</si>
  <si>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</si>
  <si>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</si>
  <si>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</si>
  <si>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</si>
  <si>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</si>
  <si>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</si>
  <si>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</si>
  <si>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</si>
  <si>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</si>
  <si>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</si>
  <si>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</si>
  <si>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</si>
  <si>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</si>
  <si>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</si>
  <si>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</si>
  <si>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</si>
  <si>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</si>
  <si>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</si>
  <si>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</si>
  <si>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</si>
  <si>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</si>
  <si>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</si>
  <si>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</si>
  <si>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</si>
  <si>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</si>
  <si>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</si>
  <si>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</si>
  <si>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</si>
  <si>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</si>
  <si>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</si>
  <si>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</si>
  <si>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</si>
  <si>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</si>
  <si>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</si>
  <si>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</si>
  <si>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</si>
  <si>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</si>
  <si>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</si>
  <si>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</si>
  <si>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</si>
  <si>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</si>
  <si>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</si>
  <si>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</si>
  <si>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</si>
  <si>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</si>
  <si>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</si>
  <si>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</si>
  <si>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</si>
  <si>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</si>
  <si>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</si>
  <si>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</si>
  <si>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</si>
  <si>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</si>
  <si>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</si>
  <si>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</si>
  <si>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</si>
  <si>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</si>
  <si>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</si>
  <si>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</si>
  <si>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</si>
  <si>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</si>
  <si>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</si>
  <si>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</si>
  <si>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</si>
  <si>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</si>
  <si>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</si>
  <si>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</si>
  <si>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</si>
  <si>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</si>
  <si>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</si>
  <si>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</si>
  <si>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</si>
  <si>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</si>
  <si>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</si>
  <si>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</si>
  <si>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</si>
  <si>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</si>
  <si>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</si>
  <si>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</si>
  <si>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</si>
  <si>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</si>
  <si>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</si>
  <si>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</si>
  <si>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</si>
  <si>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</si>
  <si>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</si>
  <si>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</si>
  <si>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</si>
  <si>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</si>
  <si>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</si>
  <si>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</si>
  <si>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</si>
  <si>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</si>
  <si>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</si>
  <si>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</si>
  <si>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</si>
  <si>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</si>
  <si>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</si>
  <si>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</si>
  <si>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</si>
  <si>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</si>
  <si>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</si>
  <si>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</si>
  <si>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</si>
  <si>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</si>
  <si>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</si>
  <si>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</si>
  <si>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</si>
  <si>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</si>
  <si>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</si>
  <si>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</si>
  <si>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</si>
  <si>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</si>
  <si>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</si>
  <si>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</si>
  <si>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</si>
  <si>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</si>
  <si>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</si>
  <si>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</si>
  <si>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</si>
  <si>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</si>
  <si>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</si>
  <si>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</si>
  <si>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</si>
  <si>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</si>
  <si>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</si>
  <si>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</si>
  <si>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</si>
  <si>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</si>
  <si>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</si>
  <si>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</si>
  <si>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</si>
  <si>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</si>
  <si>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</si>
  <si>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</si>
  <si>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</si>
  <si>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</si>
  <si>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</si>
  <si>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</si>
  <si>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</si>
  <si>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</si>
  <si>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</si>
  <si>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</si>
  <si>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</si>
  <si>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</si>
  <si>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</si>
  <si>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</si>
  <si>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</si>
  <si>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</si>
  <si>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</si>
  <si>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</si>
  <si>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</si>
  <si>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</si>
  <si>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</si>
  <si>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</si>
  <si>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</si>
  <si>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</si>
  <si>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</si>
  <si>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</si>
  <si>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</si>
  <si>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</si>
  <si>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</si>
  <si>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</si>
  <si>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</si>
  <si>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</si>
  <si>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</si>
  <si>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</si>
  <si>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</si>
  <si>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</si>
  <si>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</si>
  <si>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</si>
  <si>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</si>
  <si>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</si>
  <si>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</si>
  <si>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</si>
  <si>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</si>
  <si>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</si>
  <si>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</si>
  <si>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</si>
  <si>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</si>
  <si>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</si>
  <si>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</si>
  <si>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</si>
  <si>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</si>
  <si>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</si>
  <si>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</si>
  <si>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</si>
  <si>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</si>
  <si>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</si>
  <si>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</si>
  <si>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</si>
  <si>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</si>
  <si>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</si>
  <si>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</si>
  <si>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</si>
  <si>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</si>
  <si>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</si>
  <si>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</si>
  <si>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</si>
  <si>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</si>
  <si>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</si>
  <si>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</si>
  <si>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</si>
  <si>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</si>
  <si>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</si>
  <si>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</si>
  <si>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</si>
  <si>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</si>
  <si>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</si>
  <si>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</si>
  <si>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</si>
  <si>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</si>
  <si>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</si>
  <si>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</si>
  <si>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</si>
  <si>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</si>
  <si>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</si>
  <si>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</si>
  <si>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</si>
  <si>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</si>
  <si>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</si>
  <si>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</si>
  <si>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</si>
  <si>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</si>
  <si>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</si>
  <si>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</si>
  <si>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</si>
  <si>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</si>
  <si>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</si>
  <si>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</si>
  <si>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</si>
  <si>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</si>
  <si>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</si>
  <si>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</si>
  <si>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</si>
  <si>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</si>
  <si>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</si>
  <si>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</si>
  <si>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</si>
  <si>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</si>
  <si>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</si>
  <si>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</si>
  <si>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</si>
  <si>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</si>
  <si>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</si>
  <si>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</si>
  <si>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</si>
  <si>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</si>
  <si>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</si>
  <si>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</si>
  <si>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</si>
  <si>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</si>
  <si>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</si>
  <si>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</si>
  <si>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</si>
  <si>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</si>
  <si>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</si>
  <si>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</si>
  <si>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</si>
  <si>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</si>
  <si>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</si>
  <si>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</si>
  <si>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</si>
  <si>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</si>
  <si>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</si>
  <si>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</si>
  <si>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</si>
  <si>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</si>
  <si>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</si>
  <si>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</si>
  <si>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</si>
  <si>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</si>
  <si>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</si>
  <si>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</si>
  <si>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</si>
  <si>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</si>
  <si>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</si>
  <si>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</si>
  <si>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</si>
  <si>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</si>
  <si>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</si>
  <si>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</si>
  <si>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</si>
  <si>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</si>
  <si>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</si>
  <si>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</si>
  <si>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</si>
  <si>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</si>
  <si>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</si>
  <si>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</si>
  <si>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</si>
  <si>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</si>
  <si>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</si>
  <si>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</si>
  <si>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</si>
  <si>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</si>
  <si>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</si>
  <si>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</si>
  <si>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</si>
  <si>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</si>
  <si>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</si>
  <si>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</si>
  <si>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</si>
  <si>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</si>
  <si>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</si>
  <si>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</si>
  <si>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</si>
  <si>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</si>
  <si>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</si>
  <si>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</si>
  <si>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</si>
  <si>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</si>
  <si>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</si>
  <si>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</si>
  <si>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</si>
  <si>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</si>
  <si>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</si>
  <si>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</si>
  <si>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</si>
  <si>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</si>
  <si>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</si>
  <si>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</si>
  <si>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</si>
  <si>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</si>
  <si>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</si>
  <si>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</si>
  <si>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</si>
  <si>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</si>
  <si>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</si>
  <si>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</si>
  <si>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</si>
  <si>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</si>
  <si>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</si>
  <si>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</si>
  <si>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</si>
  <si>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</si>
  <si>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</si>
  <si>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</si>
  <si>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</si>
  <si>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</si>
  <si>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</si>
  <si>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</si>
  <si>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</si>
  <si>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</si>
  <si>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</si>
  <si>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</si>
  <si>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</si>
  <si>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</si>
  <si>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</si>
  <si>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</si>
  <si>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</si>
  <si>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</si>
  <si>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</si>
  <si>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</si>
  <si>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</si>
  <si>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</si>
  <si>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</si>
  <si>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</si>
  <si>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</si>
  <si>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</si>
  <si>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</si>
  <si>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</si>
  <si>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</si>
  <si>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</si>
  <si>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</si>
  <si>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</si>
  <si>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</si>
  <si>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</si>
  <si>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</si>
  <si>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</si>
  <si>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</si>
  <si>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</si>
  <si>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</si>
  <si>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</si>
  <si>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</si>
  <si>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</si>
  <si>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</si>
  <si>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</si>
  <si>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</si>
  <si>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</si>
  <si>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</si>
  <si>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</si>
  <si>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</si>
  <si>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</si>
  <si>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</si>
  <si>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</si>
  <si>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</si>
  <si>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</si>
  <si>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</si>
  <si>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</si>
  <si>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</si>
  <si>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</si>
  <si>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</si>
  <si>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</si>
  <si>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</si>
  <si>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</si>
  <si>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</si>
  <si>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</si>
  <si>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</si>
  <si>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</si>
  <si>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</si>
  <si>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</si>
  <si>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</si>
  <si>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</si>
  <si>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</si>
  <si>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</si>
  <si>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</si>
  <si>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</si>
  <si>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</si>
  <si>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</si>
  <si>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</si>
  <si>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</si>
  <si>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</si>
  <si>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</si>
  <si>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</si>
  <si>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</si>
  <si>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</si>
  <si>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</si>
  <si>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</si>
  <si>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</si>
  <si>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</si>
  <si>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</si>
  <si>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</si>
  <si>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</si>
  <si>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</si>
  <si>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</si>
  <si>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</si>
  <si>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</si>
  <si>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</si>
  <si>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</si>
  <si>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</si>
  <si>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</si>
  <si>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</si>
  <si>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</si>
  <si>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</si>
  <si>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</si>
  <si>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</si>
  <si>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</si>
  <si>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</si>
  <si>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</si>
  <si>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</si>
  <si>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</si>
  <si>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</si>
  <si>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</si>
  <si>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</si>
  <si>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</si>
  <si>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</si>
  <si>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</si>
  <si>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</si>
  <si>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</si>
  <si>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</si>
  <si>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</si>
  <si>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</si>
  <si>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</si>
  <si>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</si>
  <si>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</si>
  <si>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</si>
  <si>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</si>
  <si>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</si>
  <si>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</si>
  <si>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</si>
  <si>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</si>
  <si>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</si>
  <si>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</si>
  <si>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</si>
  <si>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</si>
  <si>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</si>
  <si>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</si>
  <si>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</si>
  <si>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</si>
  <si>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</si>
  <si>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</si>
  <si>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</si>
  <si>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</si>
  <si>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</si>
  <si>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</si>
  <si>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</si>
  <si>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</si>
  <si>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</si>
  <si>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</si>
  <si>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</si>
  <si>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</si>
  <si>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</si>
  <si>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</si>
  <si>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</si>
  <si>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</si>
  <si>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</si>
  <si>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</si>
  <si>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</si>
  <si>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</si>
  <si>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</si>
  <si>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</si>
  <si>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</si>
  <si>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</si>
  <si>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</si>
  <si>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</si>
  <si>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</si>
  <si>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</si>
  <si>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</si>
  <si>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</si>
  <si>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</si>
  <si>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</si>
  <si>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</si>
  <si>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</si>
  <si>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</si>
  <si>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</si>
  <si>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</si>
  <si>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</si>
  <si>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</si>
  <si>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</si>
  <si>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</si>
  <si>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</si>
  <si>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</si>
  <si>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</si>
  <si>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</si>
  <si>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</si>
  <si>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</si>
  <si>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</si>
  <si>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</si>
  <si>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</si>
  <si>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</si>
  <si>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</si>
  <si>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</si>
  <si>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</si>
  <si>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</si>
  <si>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</si>
  <si>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</si>
  <si>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</si>
  <si>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</si>
  <si>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</si>
  <si>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</si>
  <si>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</si>
  <si>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</si>
  <si>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</si>
  <si>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</si>
  <si>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</si>
  <si>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</si>
  <si>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</si>
  <si>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</si>
  <si>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</si>
  <si>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</si>
  <si>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</si>
  <si>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</si>
  <si>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</si>
  <si>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</si>
  <si>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</si>
  <si>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</si>
  <si>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</si>
  <si>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</si>
  <si>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</si>
  <si>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</si>
  <si>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</si>
  <si>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</si>
  <si>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</si>
  <si>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</si>
  <si>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</si>
  <si>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</si>
  <si>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</si>
  <si>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</si>
  <si>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</si>
  <si>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</si>
  <si>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</si>
  <si>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</si>
  <si>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</si>
  <si>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</si>
  <si>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</si>
  <si>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</si>
  <si>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</si>
  <si>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</si>
  <si>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</si>
  <si>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</si>
  <si>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</si>
  <si>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</si>
  <si>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</si>
  <si>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</si>
  <si>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</si>
  <si>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</si>
  <si>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</si>
  <si>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</si>
  <si>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</si>
  <si>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</si>
  <si>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</si>
  <si>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</si>
  <si>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</si>
  <si>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</si>
  <si>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</si>
  <si>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</si>
  <si>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</si>
  <si>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</si>
  <si>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</si>
  <si>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</si>
  <si>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</si>
  <si>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</si>
  <si>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</si>
  <si>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</si>
  <si>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</si>
  <si>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</si>
  <si>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</si>
  <si>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</si>
  <si>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</si>
  <si>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</si>
  <si>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</si>
  <si>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</si>
  <si>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</si>
  <si>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</si>
  <si>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</si>
  <si>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</si>
  <si>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</si>
  <si>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</si>
  <si>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</si>
  <si>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</si>
  <si>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</si>
  <si>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</si>
  <si>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</si>
  <si>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</si>
  <si>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</si>
  <si>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</si>
  <si>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</si>
  <si>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</si>
  <si>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</si>
  <si>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</si>
  <si>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</si>
  <si>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</si>
  <si>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</si>
  <si>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</si>
  <si>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</si>
  <si>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</si>
  <si>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</si>
  <si>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</si>
  <si>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</si>
  <si>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</si>
  <si>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</si>
  <si>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</si>
  <si>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</si>
  <si>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</si>
  <si>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</si>
  <si>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</si>
  <si>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</si>
  <si>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</si>
  <si>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</si>
  <si>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</si>
  <si>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</si>
  <si>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</si>
  <si>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</si>
  <si>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</si>
  <si>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</si>
  <si>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</si>
  <si>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</si>
  <si>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</si>
  <si>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</si>
  <si>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</si>
  <si>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</si>
  <si>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</si>
  <si>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</si>
  <si>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</si>
  <si>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</si>
  <si>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</si>
  <si>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</si>
  <si>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</si>
  <si>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</si>
  <si>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</si>
  <si>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</si>
  <si>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</si>
  <si>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</si>
  <si>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</si>
  <si>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</si>
  <si>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</si>
  <si>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</si>
  <si>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</si>
  <si>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</si>
  <si>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</si>
  <si>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</si>
  <si>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</si>
  <si>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</si>
  <si>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</si>
  <si>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</si>
  <si>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</si>
  <si>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</si>
  <si>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</si>
  <si>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</si>
  <si>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</si>
  <si>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</si>
  <si>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</si>
  <si>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</si>
  <si>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</si>
  <si>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</si>
  <si>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</si>
  <si>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</si>
  <si>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</si>
  <si>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</si>
  <si>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</si>
  <si>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</si>
  <si>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</si>
  <si>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</si>
  <si>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</si>
  <si>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</si>
  <si>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</si>
  <si>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</si>
  <si>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</si>
  <si>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</si>
  <si>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</si>
  <si>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</si>
  <si>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</si>
  <si>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</si>
  <si>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</si>
  <si>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</si>
  <si>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</si>
  <si>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</si>
  <si>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</si>
  <si>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</si>
  <si>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</si>
  <si>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</si>
  <si>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</si>
  <si>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</si>
  <si>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</si>
  <si>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</si>
  <si>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</si>
  <si>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</si>
  <si>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</si>
  <si>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</si>
  <si>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</si>
  <si>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</si>
  <si>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</si>
  <si>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</si>
  <si>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</si>
  <si>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</si>
  <si>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</si>
  <si>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</si>
  <si>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</si>
  <si>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</si>
  <si>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</si>
  <si>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</si>
  <si>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</si>
  <si>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</si>
  <si>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</si>
  <si>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</si>
  <si>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</si>
  <si>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</si>
  <si>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</si>
  <si>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</si>
  <si>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</si>
  <si>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</si>
  <si>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</si>
  <si>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</si>
  <si>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</si>
  <si>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</si>
  <si>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</si>
  <si>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</si>
  <si>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</si>
  <si>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</si>
  <si>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</si>
  <si>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</si>
  <si>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</si>
  <si>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</si>
  <si>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</si>
  <si>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</si>
  <si>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</si>
  <si>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</si>
  <si>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</si>
  <si>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</si>
  <si>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</si>
  <si>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</si>
  <si>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</si>
  <si>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</si>
  <si>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</si>
  <si>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</si>
  <si>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</si>
  <si>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</si>
  <si>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</si>
  <si>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</si>
  <si>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</si>
  <si>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</si>
  <si>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</si>
  <si>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</si>
  <si>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</si>
  <si>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</si>
  <si>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</si>
  <si>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</si>
  <si>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</si>
  <si>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</si>
  <si>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</si>
  <si>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</si>
  <si>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</si>
  <si>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</si>
  <si>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</si>
  <si>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</si>
  <si>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</si>
  <si>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</si>
  <si>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</si>
  <si>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</si>
  <si>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</si>
  <si>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</si>
  <si>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</si>
  <si>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</si>
  <si>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</si>
  <si>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</si>
  <si>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</si>
  <si>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</si>
  <si>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</si>
  <si>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</si>
  <si>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</si>
  <si>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</si>
  <si>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</si>
  <si>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</si>
  <si>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</si>
  <si>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</si>
  <si>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</si>
  <si>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</si>
  <si>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</si>
  <si>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</si>
  <si>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</si>
  <si>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</si>
  <si>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Ice</t>
  </si>
  <si>
    <t>Skin</t>
  </si>
  <si>
    <t>Leather Plate</t>
  </si>
  <si>
    <t>Radiance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</si>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</sst>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theme="1"/>
      <name val="Calibri"/>
      <charset val="0"/>
      <scheme val="minor"/>
    </font>
    <font>
      <sz val="11"/>
      <color rgb="FFFF000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b/>
      <sz val="18"/>
      <color theme="3"/>
      <name val="Calibri"/>
      <charset val="134"/>
      <scheme val="minor"/>
    </font>
    <font>
      <u/>
      <sz val="11"/>
      <color rgb="FF0000FF"/>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1" fillId="3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28" borderId="37" applyNumberFormat="0" applyAlignment="0" applyProtection="0">
      <alignment vertical="center"/>
    </xf>
    <xf numFmtId="0" fontId="12" fillId="0" borderId="36" applyNumberFormat="0" applyFill="0" applyAlignment="0" applyProtection="0">
      <alignment vertical="center"/>
    </xf>
    <xf numFmtId="0" fontId="0" fillId="47" borderId="42" applyNumberFormat="0" applyFont="0" applyAlignment="0" applyProtection="0">
      <alignment vertical="center"/>
    </xf>
    <xf numFmtId="0" fontId="26" fillId="0" borderId="0" applyNumberFormat="0" applyFill="0" applyBorder="0" applyAlignment="0" applyProtection="0">
      <alignment vertical="center"/>
    </xf>
    <xf numFmtId="0" fontId="8" fillId="27" borderId="0" applyNumberFormat="0" applyBorder="0" applyAlignment="0" applyProtection="0">
      <alignment vertical="center"/>
    </xf>
    <xf numFmtId="0" fontId="15" fillId="0" borderId="0" applyNumberFormat="0" applyFill="0" applyBorder="0" applyAlignment="0" applyProtection="0">
      <alignment vertical="center"/>
    </xf>
    <xf numFmtId="0" fontId="11" fillId="23" borderId="0" applyNumberFormat="0" applyBorder="0" applyAlignment="0" applyProtection="0">
      <alignment vertical="center"/>
    </xf>
    <xf numFmtId="0" fontId="10" fillId="0" borderId="0" applyNumberFormat="0" applyFill="0" applyBorder="0" applyAlignment="0" applyProtection="0">
      <alignment vertical="center"/>
    </xf>
    <xf numFmtId="0" fontId="11" fillId="43"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6"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0" fillId="39" borderId="38" applyNumberFormat="0" applyAlignment="0" applyProtection="0">
      <alignment vertical="center"/>
    </xf>
    <xf numFmtId="0" fontId="8" fillId="51" borderId="0" applyNumberFormat="0" applyBorder="0" applyAlignment="0" applyProtection="0">
      <alignment vertical="center"/>
    </xf>
    <xf numFmtId="0" fontId="18" fillId="32" borderId="0" applyNumberFormat="0" applyBorder="0" applyAlignment="0" applyProtection="0">
      <alignment vertical="center"/>
    </xf>
    <xf numFmtId="0" fontId="22" fillId="31" borderId="41" applyNumberFormat="0" applyAlignment="0" applyProtection="0">
      <alignment vertical="center"/>
    </xf>
    <xf numFmtId="0" fontId="11" fillId="35" borderId="0" applyNumberFormat="0" applyBorder="0" applyAlignment="0" applyProtection="0">
      <alignment vertical="center"/>
    </xf>
    <xf numFmtId="0" fontId="17" fillId="31" borderId="38" applyNumberFormat="0" applyAlignment="0" applyProtection="0">
      <alignment vertical="center"/>
    </xf>
    <xf numFmtId="0" fontId="21" fillId="0" borderId="40" applyNumberFormat="0" applyFill="0" applyAlignment="0" applyProtection="0">
      <alignment vertical="center"/>
    </xf>
    <xf numFmtId="0" fontId="9" fillId="0" borderId="35" applyNumberFormat="0" applyFill="0" applyAlignment="0" applyProtection="0">
      <alignment vertical="center"/>
    </xf>
    <xf numFmtId="0" fontId="13" fillId="26" borderId="0" applyNumberFormat="0" applyBorder="0" applyAlignment="0" applyProtection="0">
      <alignment vertical="center"/>
    </xf>
    <xf numFmtId="0" fontId="24" fillId="50" borderId="0" applyNumberFormat="0" applyBorder="0" applyAlignment="0" applyProtection="0">
      <alignment vertical="center"/>
    </xf>
    <xf numFmtId="0" fontId="8" fillId="42" borderId="0" applyNumberFormat="0" applyBorder="0" applyAlignment="0" applyProtection="0">
      <alignment vertical="center"/>
    </xf>
    <xf numFmtId="0" fontId="11" fillId="25" borderId="0" applyNumberFormat="0" applyBorder="0" applyAlignment="0" applyProtection="0">
      <alignment vertical="center"/>
    </xf>
    <xf numFmtId="0" fontId="8" fillId="46" borderId="0" applyNumberFormat="0" applyBorder="0" applyAlignment="0" applyProtection="0">
      <alignment vertical="center"/>
    </xf>
    <xf numFmtId="0" fontId="8" fillId="34" borderId="0" applyNumberFormat="0" applyBorder="0" applyAlignment="0" applyProtection="0">
      <alignment vertical="center"/>
    </xf>
    <xf numFmtId="0" fontId="11" fillId="24" borderId="0" applyNumberFormat="0" applyBorder="0" applyAlignment="0" applyProtection="0">
      <alignment vertical="center"/>
    </xf>
    <xf numFmtId="0" fontId="11" fillId="45" borderId="0" applyNumberFormat="0" applyBorder="0" applyAlignment="0" applyProtection="0">
      <alignment vertical="center"/>
    </xf>
    <xf numFmtId="0" fontId="8" fillId="38" borderId="0" applyNumberFormat="0" applyBorder="0" applyAlignment="0" applyProtection="0">
      <alignment vertical="center"/>
    </xf>
    <xf numFmtId="0" fontId="8" fillId="30" borderId="0" applyNumberFormat="0" applyBorder="0" applyAlignment="0" applyProtection="0">
      <alignment vertical="center"/>
    </xf>
    <xf numFmtId="0" fontId="11" fillId="41" borderId="0" applyNumberFormat="0" applyBorder="0" applyAlignment="0" applyProtection="0">
      <alignment vertical="center"/>
    </xf>
    <xf numFmtId="0" fontId="8" fillId="29" borderId="0" applyNumberFormat="0" applyBorder="0" applyAlignment="0" applyProtection="0">
      <alignment vertical="center"/>
    </xf>
    <xf numFmtId="0" fontId="11" fillId="40" borderId="0" applyNumberFormat="0" applyBorder="0" applyAlignment="0" applyProtection="0">
      <alignment vertical="center"/>
    </xf>
    <xf numFmtId="0" fontId="11" fillId="37" borderId="0" applyNumberFormat="0" applyBorder="0" applyAlignment="0" applyProtection="0">
      <alignment vertical="center"/>
    </xf>
    <xf numFmtId="0" fontId="8" fillId="22" borderId="0" applyNumberFormat="0" applyBorder="0" applyAlignment="0" applyProtection="0">
      <alignment vertical="center"/>
    </xf>
    <xf numFmtId="0" fontId="11" fillId="49" borderId="0" applyNumberFormat="0" applyBorder="0" applyAlignment="0" applyProtection="0">
      <alignment vertical="center"/>
    </xf>
    <xf numFmtId="0" fontId="8" fillId="21" borderId="0" applyNumberFormat="0" applyBorder="0" applyAlignment="0" applyProtection="0">
      <alignment vertical="center"/>
    </xf>
    <xf numFmtId="0" fontId="8" fillId="33" borderId="0" applyNumberFormat="0" applyBorder="0" applyAlignment="0" applyProtection="0">
      <alignment vertical="center"/>
    </xf>
    <xf numFmtId="0" fontId="11" fillId="48" borderId="0" applyNumberFormat="0" applyBorder="0" applyAlignment="0" applyProtection="0">
      <alignment vertical="center"/>
    </xf>
    <xf numFmtId="0" fontId="8" fillId="44" borderId="0" applyNumberFormat="0" applyBorder="0" applyAlignment="0" applyProtection="0">
      <alignment vertical="center"/>
    </xf>
  </cellStyleXfs>
  <cellXfs count="29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4"/>
      <c r="AB3" s="34"/>
      <c r="AC3" s="34"/>
      <c r="AD3" s="34"/>
      <c r="AE3" s="34"/>
      <c r="AF3" s="34"/>
      <c r="AG3" s="34"/>
      <c r="AH3" s="34"/>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754</v>
      </c>
      <c r="B1" s="36" t="s">
        <v>755</v>
      </c>
      <c r="C1" s="37" t="s">
        <v>756</v>
      </c>
    </row>
    <row r="2" spans="1:3">
      <c r="A2" s="38"/>
      <c r="B2" s="38"/>
      <c r="C2" s="39"/>
    </row>
    <row r="3" spans="1:3">
      <c r="A3" s="40" t="s">
        <v>757</v>
      </c>
      <c r="B3" s="41" t="s">
        <v>758</v>
      </c>
      <c r="C3" s="42" t="s">
        <v>759</v>
      </c>
    </row>
    <row r="4" spans="1:3">
      <c r="A4" s="40" t="s">
        <v>760</v>
      </c>
      <c r="B4" s="41" t="s">
        <v>8</v>
      </c>
      <c r="C4" s="42" t="s">
        <v>761</v>
      </c>
    </row>
    <row r="5" spans="1:3">
      <c r="A5" s="40" t="s">
        <v>762</v>
      </c>
      <c r="B5" s="41" t="s">
        <v>3</v>
      </c>
      <c r="C5" s="42" t="s">
        <v>761</v>
      </c>
    </row>
    <row r="6" spans="1:3">
      <c r="A6" s="40" t="s">
        <v>763</v>
      </c>
      <c r="B6" s="41" t="s">
        <v>4</v>
      </c>
      <c r="C6" s="42" t="s">
        <v>761</v>
      </c>
    </row>
    <row r="7" spans="1:3">
      <c r="A7" s="40" t="s">
        <v>764</v>
      </c>
      <c r="B7" s="41" t="s">
        <v>765</v>
      </c>
      <c r="C7" s="42" t="s">
        <v>761</v>
      </c>
    </row>
    <row r="8" spans="1:3">
      <c r="A8" s="40" t="s">
        <v>766</v>
      </c>
      <c r="B8" s="41" t="s">
        <v>767</v>
      </c>
      <c r="C8" s="42" t="s">
        <v>768</v>
      </c>
    </row>
    <row r="9" spans="1:3">
      <c r="A9" s="40" t="s">
        <v>769</v>
      </c>
      <c r="B9" s="41" t="s">
        <v>770</v>
      </c>
      <c r="C9" s="42" t="s">
        <v>771</v>
      </c>
    </row>
    <row r="10" spans="1:3">
      <c r="A10" s="40" t="s">
        <v>772</v>
      </c>
      <c r="B10" s="41" t="s">
        <v>773</v>
      </c>
      <c r="C10" s="42" t="s">
        <v>771</v>
      </c>
    </row>
    <row r="11" spans="1:3">
      <c r="A11" s="40" t="s">
        <v>774</v>
      </c>
      <c r="B11" s="41" t="s">
        <v>775</v>
      </c>
      <c r="C11" s="42" t="s">
        <v>771</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776</v>
      </c>
      <c r="B1" s="32" t="s">
        <v>777</v>
      </c>
      <c r="C1" s="32" t="s">
        <v>778</v>
      </c>
      <c r="D1" s="32" t="s">
        <v>779</v>
      </c>
      <c r="E1" s="1" t="s">
        <v>780</v>
      </c>
      <c r="F1" s="1" t="s">
        <v>781</v>
      </c>
      <c r="G1" s="1" t="s">
        <v>782</v>
      </c>
      <c r="H1" s="1" t="s">
        <v>783</v>
      </c>
      <c r="I1" s="1" t="s">
        <v>784</v>
      </c>
      <c r="J1" s="2" t="s">
        <v>785</v>
      </c>
      <c r="K1" s="2"/>
      <c r="L1" s="2" t="s">
        <v>786</v>
      </c>
      <c r="M1" s="2"/>
      <c r="P1" t="s">
        <v>787</v>
      </c>
    </row>
    <row r="2" spans="1:13">
      <c r="A2" s="32"/>
      <c r="B2" s="32"/>
      <c r="C2" s="32"/>
      <c r="D2" s="32"/>
      <c r="E2" s="1"/>
      <c r="J2" s="3" t="s">
        <v>788</v>
      </c>
      <c r="K2" t="s">
        <v>789</v>
      </c>
      <c r="L2" t="s">
        <v>788</v>
      </c>
      <c r="M2" t="s">
        <v>789</v>
      </c>
    </row>
    <row r="3" spans="1:15">
      <c r="A3" t="s">
        <v>636</v>
      </c>
      <c r="B3">
        <v>100</v>
      </c>
      <c r="C3">
        <f>B3+500</f>
        <v>600</v>
      </c>
      <c r="D3">
        <v>5</v>
      </c>
      <c r="E3">
        <v>2</v>
      </c>
      <c r="F3" t="s">
        <v>790</v>
      </c>
      <c r="G3" t="b">
        <v>1</v>
      </c>
      <c r="H3" t="b">
        <v>1</v>
      </c>
      <c r="I3" t="s">
        <v>791</v>
      </c>
      <c r="J3" s="34">
        <f t="shared" ref="J3:J24" si="0">B3/25</f>
        <v>4</v>
      </c>
      <c r="K3" s="34">
        <f t="shared" ref="K3:K24" si="1">C3/25</f>
        <v>24</v>
      </c>
      <c r="L3" s="34">
        <f t="shared" ref="L3:L24" si="2">B3/110</f>
        <v>0.909090909090909</v>
      </c>
      <c r="M3" s="34">
        <f t="shared" ref="M3:M24" si="3">C3/110</f>
        <v>5.45454545454545</v>
      </c>
      <c r="O3" s="1" t="s">
        <v>792</v>
      </c>
    </row>
    <row r="4" spans="1:15">
      <c r="A4" t="s">
        <v>793</v>
      </c>
      <c r="B4">
        <v>50</v>
      </c>
      <c r="C4">
        <f t="shared" ref="C4:C24" si="4">B4+500</f>
        <v>550</v>
      </c>
      <c r="D4">
        <v>8</v>
      </c>
      <c r="E4">
        <v>1</v>
      </c>
      <c r="F4" t="s">
        <v>790</v>
      </c>
      <c r="G4" t="b">
        <v>0</v>
      </c>
      <c r="H4" t="b">
        <v>1</v>
      </c>
      <c r="I4" t="s">
        <v>791</v>
      </c>
      <c r="J4" s="34">
        <f t="shared" si="0"/>
        <v>2</v>
      </c>
      <c r="K4" s="34">
        <f t="shared" si="1"/>
        <v>22</v>
      </c>
      <c r="L4" s="34">
        <f t="shared" si="2"/>
        <v>0.454545454545455</v>
      </c>
      <c r="M4" s="34">
        <f t="shared" si="3"/>
        <v>5</v>
      </c>
      <c r="O4" t="s">
        <v>794</v>
      </c>
    </row>
    <row r="5" spans="1:15">
      <c r="A5" t="s">
        <v>795</v>
      </c>
      <c r="B5">
        <v>150</v>
      </c>
      <c r="C5">
        <f t="shared" si="4"/>
        <v>650</v>
      </c>
      <c r="D5">
        <v>5</v>
      </c>
      <c r="E5">
        <v>3</v>
      </c>
      <c r="F5" t="s">
        <v>796</v>
      </c>
      <c r="G5" t="b">
        <v>1</v>
      </c>
      <c r="H5" t="b">
        <v>1</v>
      </c>
      <c r="I5" t="s">
        <v>791</v>
      </c>
      <c r="J5" s="34">
        <f t="shared" si="0"/>
        <v>6</v>
      </c>
      <c r="K5" s="34">
        <f t="shared" si="1"/>
        <v>26</v>
      </c>
      <c r="L5" s="34">
        <f t="shared" si="2"/>
        <v>1.36363636363636</v>
      </c>
      <c r="M5" s="34">
        <f t="shared" si="3"/>
        <v>5.90909090909091</v>
      </c>
      <c r="O5" s="1" t="s">
        <v>797</v>
      </c>
    </row>
    <row r="6" spans="1:15">
      <c r="A6" t="s">
        <v>798</v>
      </c>
      <c r="B6">
        <v>100</v>
      </c>
      <c r="C6">
        <f t="shared" si="4"/>
        <v>600</v>
      </c>
      <c r="D6">
        <v>4</v>
      </c>
      <c r="E6">
        <v>1</v>
      </c>
      <c r="F6" t="s">
        <v>799</v>
      </c>
      <c r="G6" t="b">
        <v>1</v>
      </c>
      <c r="H6" t="b">
        <v>1</v>
      </c>
      <c r="I6" t="s">
        <v>791</v>
      </c>
      <c r="J6" s="34">
        <f t="shared" si="0"/>
        <v>4</v>
      </c>
      <c r="K6" s="34">
        <f t="shared" si="1"/>
        <v>24</v>
      </c>
      <c r="L6" s="34">
        <f t="shared" si="2"/>
        <v>0.909090909090909</v>
      </c>
      <c r="M6" s="34">
        <f t="shared" si="3"/>
        <v>5.45454545454545</v>
      </c>
      <c r="O6" t="s">
        <v>800</v>
      </c>
    </row>
    <row r="7" spans="1:15">
      <c r="A7" t="s">
        <v>801</v>
      </c>
      <c r="B7">
        <v>200</v>
      </c>
      <c r="C7">
        <f t="shared" si="4"/>
        <v>700</v>
      </c>
      <c r="D7">
        <v>4</v>
      </c>
      <c r="E7">
        <v>4</v>
      </c>
      <c r="F7" t="s">
        <v>802</v>
      </c>
      <c r="G7" t="b">
        <v>1</v>
      </c>
      <c r="H7" t="b">
        <v>1</v>
      </c>
      <c r="I7" t="s">
        <v>791</v>
      </c>
      <c r="J7" s="34">
        <f t="shared" si="0"/>
        <v>8</v>
      </c>
      <c r="K7" s="34">
        <f t="shared" si="1"/>
        <v>28</v>
      </c>
      <c r="L7" s="34">
        <f t="shared" si="2"/>
        <v>1.81818181818182</v>
      </c>
      <c r="M7" s="34">
        <f t="shared" si="3"/>
        <v>6.36363636363636</v>
      </c>
      <c r="O7" t="s">
        <v>803</v>
      </c>
    </row>
    <row r="8" spans="1:15">
      <c r="A8" t="s">
        <v>804</v>
      </c>
      <c r="B8">
        <v>300</v>
      </c>
      <c r="C8">
        <f t="shared" si="4"/>
        <v>800</v>
      </c>
      <c r="D8">
        <v>1</v>
      </c>
      <c r="E8">
        <v>4</v>
      </c>
      <c r="F8" t="s">
        <v>796</v>
      </c>
      <c r="G8" t="b">
        <v>1</v>
      </c>
      <c r="H8" t="b">
        <v>1</v>
      </c>
      <c r="I8" t="s">
        <v>791</v>
      </c>
      <c r="J8" s="34">
        <f t="shared" si="0"/>
        <v>12</v>
      </c>
      <c r="K8" s="34">
        <f t="shared" si="1"/>
        <v>32</v>
      </c>
      <c r="L8" s="34">
        <f t="shared" si="2"/>
        <v>2.72727272727273</v>
      </c>
      <c r="M8" s="34">
        <f t="shared" si="3"/>
        <v>7.27272727272727</v>
      </c>
      <c r="O8" t="s">
        <v>805</v>
      </c>
    </row>
    <row r="9" spans="1:18">
      <c r="A9" t="s">
        <v>806</v>
      </c>
      <c r="B9">
        <v>25</v>
      </c>
      <c r="C9">
        <f t="shared" si="4"/>
        <v>525</v>
      </c>
      <c r="D9">
        <v>10</v>
      </c>
      <c r="E9">
        <v>2</v>
      </c>
      <c r="F9" t="s">
        <v>799</v>
      </c>
      <c r="G9" t="b">
        <v>0</v>
      </c>
      <c r="H9" t="b">
        <v>1</v>
      </c>
      <c r="I9" t="s">
        <v>791</v>
      </c>
      <c r="J9" s="34">
        <f t="shared" si="0"/>
        <v>1</v>
      </c>
      <c r="K9" s="34">
        <f t="shared" si="1"/>
        <v>21</v>
      </c>
      <c r="L9" s="34">
        <f t="shared" si="2"/>
        <v>0.227272727272727</v>
      </c>
      <c r="M9" s="34">
        <f t="shared" si="3"/>
        <v>4.77272727272727</v>
      </c>
      <c r="O9" s="1" t="s">
        <v>807</v>
      </c>
      <c r="Q9" t="s">
        <v>808</v>
      </c>
      <c r="R9" t="s">
        <v>809</v>
      </c>
    </row>
    <row r="10" spans="1:20">
      <c r="A10" t="s">
        <v>810</v>
      </c>
      <c r="B10">
        <v>150</v>
      </c>
      <c r="C10">
        <f t="shared" si="4"/>
        <v>650</v>
      </c>
      <c r="D10">
        <v>5</v>
      </c>
      <c r="E10">
        <v>3</v>
      </c>
      <c r="F10" t="s">
        <v>796</v>
      </c>
      <c r="G10" t="b">
        <v>1</v>
      </c>
      <c r="H10" t="b">
        <v>1</v>
      </c>
      <c r="I10" t="s">
        <v>791</v>
      </c>
      <c r="J10" s="34">
        <f t="shared" si="0"/>
        <v>6</v>
      </c>
      <c r="K10" s="34">
        <f t="shared" si="1"/>
        <v>26</v>
      </c>
      <c r="L10" s="34">
        <f t="shared" si="2"/>
        <v>1.36363636363636</v>
      </c>
      <c r="M10" s="34">
        <f t="shared" si="3"/>
        <v>5.90909090909091</v>
      </c>
      <c r="O10" s="1" t="s">
        <v>811</v>
      </c>
      <c r="Q10">
        <v>0</v>
      </c>
      <c r="R10">
        <f>(Q10-0.1)</f>
        <v>-0.1</v>
      </c>
      <c r="S10">
        <f>IF(R10&lt;0,R10+0.1,R10)</f>
        <v>0</v>
      </c>
      <c r="T10">
        <f>(S10/0.9)</f>
        <v>0</v>
      </c>
    </row>
    <row r="11" spans="1:20">
      <c r="A11" s="33" t="s">
        <v>812</v>
      </c>
      <c r="B11" s="33">
        <v>25</v>
      </c>
      <c r="C11" s="33">
        <f t="shared" si="4"/>
        <v>525</v>
      </c>
      <c r="D11" s="33">
        <v>6</v>
      </c>
      <c r="E11" s="33">
        <v>1</v>
      </c>
      <c r="F11" t="s">
        <v>813</v>
      </c>
      <c r="G11" t="b">
        <v>0</v>
      </c>
      <c r="H11" t="b">
        <v>0</v>
      </c>
      <c r="I11" t="s">
        <v>814</v>
      </c>
      <c r="J11" s="35">
        <f t="shared" si="0"/>
        <v>1</v>
      </c>
      <c r="K11" s="35">
        <f t="shared" si="1"/>
        <v>21</v>
      </c>
      <c r="L11" s="35">
        <f t="shared" si="2"/>
        <v>0.227272727272727</v>
      </c>
      <c r="M11" s="35">
        <f t="shared" si="3"/>
        <v>4.77272727272727</v>
      </c>
      <c r="O11" t="s">
        <v>815</v>
      </c>
      <c r="Q11">
        <v>0.1</v>
      </c>
      <c r="R11">
        <f t="shared" ref="R11:R20" si="5">(Q11-0.1)</f>
        <v>0</v>
      </c>
      <c r="S11">
        <f t="shared" ref="S11:S20" si="6">IF(R11&lt;0,R11+0.1,R11)</f>
        <v>0</v>
      </c>
      <c r="T11">
        <f t="shared" ref="T11:T20" si="7">(S11/0.9)</f>
        <v>0</v>
      </c>
    </row>
    <row r="12" spans="1:20">
      <c r="A12" s="33" t="s">
        <v>816</v>
      </c>
      <c r="B12" s="33">
        <v>150</v>
      </c>
      <c r="C12" s="33">
        <f t="shared" si="4"/>
        <v>650</v>
      </c>
      <c r="D12" s="33">
        <v>3</v>
      </c>
      <c r="E12" s="33">
        <v>2</v>
      </c>
      <c r="F12" t="s">
        <v>817</v>
      </c>
      <c r="G12" t="b">
        <v>0</v>
      </c>
      <c r="H12" t="b">
        <v>0</v>
      </c>
      <c r="I12" t="s">
        <v>814</v>
      </c>
      <c r="J12" s="35">
        <f t="shared" si="0"/>
        <v>6</v>
      </c>
      <c r="K12" s="35">
        <f t="shared" si="1"/>
        <v>26</v>
      </c>
      <c r="L12" s="35">
        <f t="shared" si="2"/>
        <v>1.36363636363636</v>
      </c>
      <c r="M12" s="35">
        <f t="shared" si="3"/>
        <v>5.90909090909091</v>
      </c>
      <c r="O12" t="s">
        <v>818</v>
      </c>
      <c r="Q12">
        <v>0.2</v>
      </c>
      <c r="R12">
        <f t="shared" si="5"/>
        <v>0.1</v>
      </c>
      <c r="S12">
        <f t="shared" si="6"/>
        <v>0.1</v>
      </c>
      <c r="T12">
        <f t="shared" si="7"/>
        <v>0.111111111111111</v>
      </c>
    </row>
    <row r="13" spans="1:20">
      <c r="A13" s="33" t="s">
        <v>819</v>
      </c>
      <c r="B13" s="33">
        <v>150</v>
      </c>
      <c r="C13" s="33">
        <f t="shared" si="4"/>
        <v>650</v>
      </c>
      <c r="D13" s="33">
        <v>5</v>
      </c>
      <c r="E13" s="33">
        <v>3</v>
      </c>
      <c r="F13" t="s">
        <v>817</v>
      </c>
      <c r="G13" t="b">
        <v>0</v>
      </c>
      <c r="H13" t="b">
        <v>0</v>
      </c>
      <c r="I13" t="s">
        <v>814</v>
      </c>
      <c r="J13" s="35">
        <f t="shared" si="0"/>
        <v>6</v>
      </c>
      <c r="K13" s="35">
        <f t="shared" si="1"/>
        <v>26</v>
      </c>
      <c r="L13" s="35">
        <f t="shared" si="2"/>
        <v>1.36363636363636</v>
      </c>
      <c r="M13" s="35">
        <f t="shared" si="3"/>
        <v>5.90909090909091</v>
      </c>
      <c r="O13" t="s">
        <v>820</v>
      </c>
      <c r="Q13">
        <v>0.3</v>
      </c>
      <c r="R13">
        <f t="shared" si="5"/>
        <v>0.2</v>
      </c>
      <c r="S13">
        <f t="shared" si="6"/>
        <v>0.2</v>
      </c>
      <c r="T13">
        <f t="shared" si="7"/>
        <v>0.222222222222222</v>
      </c>
    </row>
    <row r="14" spans="1:20">
      <c r="A14" s="33" t="s">
        <v>821</v>
      </c>
      <c r="B14" s="33">
        <v>100</v>
      </c>
      <c r="C14" s="33">
        <f t="shared" si="4"/>
        <v>600</v>
      </c>
      <c r="D14" s="33">
        <v>5</v>
      </c>
      <c r="E14" s="33">
        <v>1</v>
      </c>
      <c r="F14" t="s">
        <v>822</v>
      </c>
      <c r="G14" t="b">
        <v>0</v>
      </c>
      <c r="H14" t="b">
        <v>0</v>
      </c>
      <c r="I14" t="s">
        <v>814</v>
      </c>
      <c r="J14" s="35">
        <f t="shared" si="0"/>
        <v>4</v>
      </c>
      <c r="K14" s="35">
        <f t="shared" si="1"/>
        <v>24</v>
      </c>
      <c r="L14" s="35">
        <f t="shared" si="2"/>
        <v>0.909090909090909</v>
      </c>
      <c r="M14" s="35">
        <f t="shared" si="3"/>
        <v>5.45454545454545</v>
      </c>
      <c r="O14" t="s">
        <v>823</v>
      </c>
      <c r="Q14">
        <v>0.4</v>
      </c>
      <c r="R14">
        <f t="shared" si="5"/>
        <v>0.3</v>
      </c>
      <c r="S14">
        <f t="shared" si="6"/>
        <v>0.3</v>
      </c>
      <c r="T14">
        <f t="shared" si="7"/>
        <v>0.333333333333333</v>
      </c>
    </row>
    <row r="15" spans="1:20">
      <c r="A15" s="33" t="s">
        <v>824</v>
      </c>
      <c r="B15" s="33">
        <v>60</v>
      </c>
      <c r="C15" s="33">
        <f t="shared" si="4"/>
        <v>560</v>
      </c>
      <c r="D15" s="33">
        <v>5</v>
      </c>
      <c r="E15" s="33">
        <v>3</v>
      </c>
      <c r="F15" t="s">
        <v>825</v>
      </c>
      <c r="G15" t="b">
        <v>0</v>
      </c>
      <c r="H15" t="b">
        <v>0</v>
      </c>
      <c r="I15" t="s">
        <v>814</v>
      </c>
      <c r="J15" s="35">
        <f t="shared" si="0"/>
        <v>2.4</v>
      </c>
      <c r="K15" s="35">
        <f t="shared" si="1"/>
        <v>22.4</v>
      </c>
      <c r="L15" s="35">
        <f t="shared" si="2"/>
        <v>0.545454545454545</v>
      </c>
      <c r="M15" s="35">
        <f t="shared" si="3"/>
        <v>5.09090909090909</v>
      </c>
      <c r="O15" t="s">
        <v>826</v>
      </c>
      <c r="Q15">
        <v>0.5</v>
      </c>
      <c r="R15">
        <f t="shared" si="5"/>
        <v>0.4</v>
      </c>
      <c r="S15">
        <f t="shared" si="6"/>
        <v>0.4</v>
      </c>
      <c r="T15">
        <f t="shared" si="7"/>
        <v>0.444444444444444</v>
      </c>
    </row>
    <row r="16" spans="1:20">
      <c r="A16" s="33" t="s">
        <v>814</v>
      </c>
      <c r="B16" s="33">
        <v>400</v>
      </c>
      <c r="C16" s="33">
        <f t="shared" si="4"/>
        <v>900</v>
      </c>
      <c r="D16" s="33">
        <v>5</v>
      </c>
      <c r="E16" s="33">
        <v>4</v>
      </c>
      <c r="F16" t="s">
        <v>827</v>
      </c>
      <c r="G16" t="b">
        <v>0</v>
      </c>
      <c r="H16" t="b">
        <v>0</v>
      </c>
      <c r="I16" t="s">
        <v>814</v>
      </c>
      <c r="J16" s="35">
        <f t="shared" si="0"/>
        <v>16</v>
      </c>
      <c r="K16" s="35">
        <f t="shared" si="1"/>
        <v>36</v>
      </c>
      <c r="L16" s="35">
        <f t="shared" si="2"/>
        <v>3.63636363636364</v>
      </c>
      <c r="M16" s="35">
        <f t="shared" si="3"/>
        <v>8.18181818181818</v>
      </c>
      <c r="O16" t="s">
        <v>828</v>
      </c>
      <c r="Q16">
        <v>0.6</v>
      </c>
      <c r="R16">
        <f t="shared" si="5"/>
        <v>0.5</v>
      </c>
      <c r="S16">
        <f t="shared" si="6"/>
        <v>0.5</v>
      </c>
      <c r="T16">
        <f t="shared" si="7"/>
        <v>0.555555555555556</v>
      </c>
    </row>
    <row r="17" spans="1:20">
      <c r="A17" s="33" t="s">
        <v>829</v>
      </c>
      <c r="B17" s="33">
        <v>100</v>
      </c>
      <c r="C17" s="33">
        <f t="shared" si="4"/>
        <v>600</v>
      </c>
      <c r="D17" s="33">
        <v>5</v>
      </c>
      <c r="E17" s="33">
        <v>2</v>
      </c>
      <c r="F17" t="s">
        <v>822</v>
      </c>
      <c r="G17" t="b">
        <v>0</v>
      </c>
      <c r="H17" t="b">
        <v>0</v>
      </c>
      <c r="I17" t="s">
        <v>814</v>
      </c>
      <c r="J17" s="35">
        <f t="shared" si="0"/>
        <v>4</v>
      </c>
      <c r="K17" s="35">
        <f t="shared" si="1"/>
        <v>24</v>
      </c>
      <c r="L17" s="35">
        <f t="shared" si="2"/>
        <v>0.909090909090909</v>
      </c>
      <c r="M17" s="35">
        <f t="shared" si="3"/>
        <v>5.45454545454545</v>
      </c>
      <c r="O17" t="s">
        <v>830</v>
      </c>
      <c r="Q17">
        <v>0.7</v>
      </c>
      <c r="R17">
        <f t="shared" si="5"/>
        <v>0.6</v>
      </c>
      <c r="S17">
        <f t="shared" si="6"/>
        <v>0.6</v>
      </c>
      <c r="T17">
        <f t="shared" si="7"/>
        <v>0.666666666666667</v>
      </c>
    </row>
    <row r="18" spans="1:20">
      <c r="A18" s="33" t="s">
        <v>831</v>
      </c>
      <c r="B18" s="33">
        <v>1</v>
      </c>
      <c r="C18" s="33">
        <f t="shared" si="4"/>
        <v>501</v>
      </c>
      <c r="D18" s="33">
        <v>0</v>
      </c>
      <c r="E18" s="33">
        <v>0</v>
      </c>
      <c r="G18" t="b">
        <v>0</v>
      </c>
      <c r="H18" t="b">
        <v>0</v>
      </c>
      <c r="I18" t="s">
        <v>814</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832</v>
      </c>
      <c r="B19" s="33">
        <v>20</v>
      </c>
      <c r="C19" s="33">
        <f t="shared" si="4"/>
        <v>520</v>
      </c>
      <c r="D19" s="33">
        <v>0</v>
      </c>
      <c r="E19" s="33">
        <v>0</v>
      </c>
      <c r="G19" t="b">
        <v>0</v>
      </c>
      <c r="H19" t="b">
        <v>0</v>
      </c>
      <c r="I19" t="s">
        <v>814</v>
      </c>
      <c r="J19" s="35">
        <f t="shared" si="0"/>
        <v>0.8</v>
      </c>
      <c r="K19" s="35">
        <f t="shared" si="1"/>
        <v>20.8</v>
      </c>
      <c r="L19" s="35">
        <f t="shared" si="2"/>
        <v>0.181818181818182</v>
      </c>
      <c r="M19" s="35">
        <f t="shared" si="3"/>
        <v>4.72727272727273</v>
      </c>
      <c r="Q19">
        <v>0.9</v>
      </c>
      <c r="R19">
        <f t="shared" si="5"/>
        <v>0.8</v>
      </c>
      <c r="S19">
        <f t="shared" si="6"/>
        <v>0.8</v>
      </c>
      <c r="T19">
        <f t="shared" si="7"/>
        <v>0.888888888888889</v>
      </c>
    </row>
    <row r="20" spans="1:20">
      <c r="A20" t="s">
        <v>833</v>
      </c>
      <c r="B20">
        <v>75</v>
      </c>
      <c r="C20">
        <f t="shared" si="4"/>
        <v>575</v>
      </c>
      <c r="D20">
        <v>3</v>
      </c>
      <c r="E20">
        <v>0</v>
      </c>
      <c r="F20" t="s">
        <v>834</v>
      </c>
      <c r="G20" t="b">
        <v>0</v>
      </c>
      <c r="H20" t="b">
        <v>0</v>
      </c>
      <c r="I20" t="s">
        <v>168</v>
      </c>
      <c r="J20" s="34">
        <f t="shared" si="0"/>
        <v>3</v>
      </c>
      <c r="K20" s="34">
        <f t="shared" si="1"/>
        <v>23</v>
      </c>
      <c r="L20" s="34">
        <f t="shared" si="2"/>
        <v>0.681818181818182</v>
      </c>
      <c r="M20" s="34">
        <f t="shared" si="3"/>
        <v>5.22727272727273</v>
      </c>
      <c r="O20" t="s">
        <v>835</v>
      </c>
      <c r="Q20">
        <v>1</v>
      </c>
      <c r="R20">
        <f t="shared" si="5"/>
        <v>0.9</v>
      </c>
      <c r="S20">
        <f t="shared" si="6"/>
        <v>0.9</v>
      </c>
      <c r="T20">
        <f t="shared" si="7"/>
        <v>1</v>
      </c>
    </row>
    <row r="21" spans="1:15">
      <c r="A21" t="s">
        <v>548</v>
      </c>
      <c r="B21">
        <v>50</v>
      </c>
      <c r="C21">
        <f t="shared" si="4"/>
        <v>550</v>
      </c>
      <c r="D21">
        <v>7</v>
      </c>
      <c r="E21">
        <v>0</v>
      </c>
      <c r="F21" t="s">
        <v>836</v>
      </c>
      <c r="G21" t="b">
        <v>0</v>
      </c>
      <c r="H21" t="b">
        <v>0</v>
      </c>
      <c r="I21" t="s">
        <v>168</v>
      </c>
      <c r="J21" s="34">
        <f t="shared" si="0"/>
        <v>2</v>
      </c>
      <c r="K21" s="34">
        <f t="shared" si="1"/>
        <v>22</v>
      </c>
      <c r="L21" s="34">
        <f t="shared" si="2"/>
        <v>0.454545454545455</v>
      </c>
      <c r="M21" s="34">
        <f t="shared" si="3"/>
        <v>5</v>
      </c>
      <c r="O21" t="s">
        <v>837</v>
      </c>
    </row>
    <row r="22" spans="1:15">
      <c r="A22" t="s">
        <v>838</v>
      </c>
      <c r="B22">
        <v>100</v>
      </c>
      <c r="C22">
        <f t="shared" si="4"/>
        <v>600</v>
      </c>
      <c r="D22">
        <v>6</v>
      </c>
      <c r="E22">
        <v>0</v>
      </c>
      <c r="F22" t="s">
        <v>839</v>
      </c>
      <c r="G22" t="b">
        <v>0</v>
      </c>
      <c r="H22" t="b">
        <v>0</v>
      </c>
      <c r="I22" t="s">
        <v>168</v>
      </c>
      <c r="J22" s="34">
        <f t="shared" si="0"/>
        <v>4</v>
      </c>
      <c r="K22" s="34">
        <f t="shared" si="1"/>
        <v>24</v>
      </c>
      <c r="L22" s="34">
        <f t="shared" si="2"/>
        <v>0.909090909090909</v>
      </c>
      <c r="M22" s="34">
        <f t="shared" si="3"/>
        <v>5.45454545454545</v>
      </c>
      <c r="O22" t="s">
        <v>840</v>
      </c>
    </row>
    <row r="23" spans="1:15">
      <c r="A23" t="s">
        <v>841</v>
      </c>
      <c r="B23">
        <v>25</v>
      </c>
      <c r="C23">
        <f t="shared" si="4"/>
        <v>525</v>
      </c>
      <c r="D23">
        <v>10</v>
      </c>
      <c r="E23">
        <v>0</v>
      </c>
      <c r="F23" t="s">
        <v>842</v>
      </c>
      <c r="G23" t="b">
        <v>0</v>
      </c>
      <c r="H23" t="b">
        <v>0</v>
      </c>
      <c r="I23" t="s">
        <v>168</v>
      </c>
      <c r="J23" s="34">
        <f t="shared" si="0"/>
        <v>1</v>
      </c>
      <c r="K23" s="34">
        <f t="shared" si="1"/>
        <v>21</v>
      </c>
      <c r="L23" s="34">
        <f t="shared" si="2"/>
        <v>0.227272727272727</v>
      </c>
      <c r="M23" s="34">
        <f t="shared" si="3"/>
        <v>4.77272727272727</v>
      </c>
      <c r="O23" t="s">
        <v>843</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755</v>
      </c>
      <c r="C1" s="22" t="s">
        <v>76</v>
      </c>
      <c r="D1" s="23" t="s">
        <v>844</v>
      </c>
      <c r="E1" s="24"/>
      <c r="F1" s="24"/>
      <c r="G1" s="24"/>
      <c r="H1" s="24"/>
      <c r="I1" s="24"/>
      <c r="J1" s="24"/>
      <c r="K1" s="24"/>
      <c r="L1" s="24"/>
      <c r="M1" s="24"/>
      <c r="N1" s="24"/>
      <c r="O1" s="24"/>
    </row>
    <row r="2" spans="1:15">
      <c r="A2" s="25" t="s">
        <v>845</v>
      </c>
      <c r="B2" s="26" t="s">
        <v>3</v>
      </c>
      <c r="C2" s="27">
        <v>0.1</v>
      </c>
      <c r="D2" s="28" t="b">
        <v>0</v>
      </c>
      <c r="E2" s="29"/>
      <c r="F2" s="29"/>
      <c r="G2" s="29"/>
      <c r="H2" s="29"/>
      <c r="I2" s="29"/>
      <c r="J2" s="29"/>
      <c r="K2" s="29"/>
      <c r="L2" s="29"/>
      <c r="M2" s="29"/>
      <c r="N2" s="29"/>
      <c r="O2" s="29"/>
    </row>
    <row r="3" spans="1:15">
      <c r="A3" s="25" t="s">
        <v>846</v>
      </c>
      <c r="B3" s="26" t="s">
        <v>765</v>
      </c>
      <c r="C3" s="27">
        <v>0.1</v>
      </c>
      <c r="D3" s="28" t="b">
        <v>0</v>
      </c>
      <c r="E3" s="29"/>
      <c r="F3" s="29"/>
      <c r="G3" s="29"/>
      <c r="H3" s="29"/>
      <c r="I3" s="29"/>
      <c r="J3" s="29"/>
      <c r="K3" s="29"/>
      <c r="L3" s="29"/>
      <c r="M3" s="29"/>
      <c r="N3" s="29"/>
      <c r="O3" s="29"/>
    </row>
    <row r="4" spans="1:15">
      <c r="A4" s="25" t="s">
        <v>847</v>
      </c>
      <c r="B4" s="26" t="s">
        <v>758</v>
      </c>
      <c r="C4" s="27">
        <v>0.1</v>
      </c>
      <c r="D4" s="28" t="b">
        <v>0</v>
      </c>
      <c r="E4" s="29"/>
      <c r="F4" s="29"/>
      <c r="G4" s="29"/>
      <c r="H4" s="29"/>
      <c r="I4" s="29"/>
      <c r="J4" s="29"/>
      <c r="K4" s="29"/>
      <c r="L4" s="29"/>
      <c r="M4" s="29"/>
      <c r="N4" s="29"/>
      <c r="O4" s="29"/>
    </row>
    <row r="5" spans="1:15">
      <c r="A5" s="25" t="s">
        <v>662</v>
      </c>
      <c r="B5" s="26" t="s">
        <v>4</v>
      </c>
      <c r="C5" s="27">
        <v>0.1</v>
      </c>
      <c r="D5" s="28" t="b">
        <v>0</v>
      </c>
      <c r="E5" s="24"/>
      <c r="F5" s="29"/>
      <c r="G5" s="29"/>
      <c r="H5" s="29"/>
      <c r="I5" s="29"/>
      <c r="J5" s="29"/>
      <c r="K5" s="29"/>
      <c r="L5" s="29"/>
      <c r="M5" s="29"/>
      <c r="N5" s="29"/>
      <c r="O5" s="29"/>
    </row>
    <row r="6" spans="1:15">
      <c r="A6" s="25" t="s">
        <v>848</v>
      </c>
      <c r="B6" s="26" t="s">
        <v>6</v>
      </c>
      <c r="C6" s="27">
        <v>0.1</v>
      </c>
      <c r="D6" s="28" t="b">
        <v>0</v>
      </c>
      <c r="E6" s="29"/>
      <c r="F6" s="24"/>
      <c r="G6" s="29"/>
      <c r="H6" s="29"/>
      <c r="I6" t="s">
        <v>849</v>
      </c>
      <c r="J6" t="s">
        <v>850</v>
      </c>
      <c r="K6" s="29"/>
      <c r="L6" s="29"/>
      <c r="M6" s="29"/>
      <c r="N6" s="29"/>
      <c r="O6" s="29"/>
    </row>
    <row r="7" spans="1:15">
      <c r="A7" s="25" t="s">
        <v>851</v>
      </c>
      <c r="B7" s="26" t="s">
        <v>8</v>
      </c>
      <c r="C7" s="27">
        <v>0.1</v>
      </c>
      <c r="D7" s="28" t="b">
        <v>0</v>
      </c>
      <c r="E7" s="29"/>
      <c r="F7" s="29"/>
      <c r="G7" s="24"/>
      <c r="H7" s="29"/>
      <c r="I7" t="s">
        <v>852</v>
      </c>
      <c r="J7" t="s">
        <v>853</v>
      </c>
      <c r="K7" s="29"/>
      <c r="L7" s="29"/>
      <c r="M7" s="29"/>
      <c r="N7" s="29"/>
      <c r="O7" s="29"/>
    </row>
    <row r="8" spans="1:15">
      <c r="A8" s="25" t="s">
        <v>854</v>
      </c>
      <c r="B8" s="30" t="s">
        <v>773</v>
      </c>
      <c r="C8" s="27">
        <v>0.1</v>
      </c>
      <c r="D8" s="28" t="b">
        <v>0</v>
      </c>
      <c r="E8" s="29"/>
      <c r="F8" s="29"/>
      <c r="G8" s="29"/>
      <c r="H8" s="24"/>
      <c r="I8" t="s">
        <v>855</v>
      </c>
      <c r="J8" t="s">
        <v>856</v>
      </c>
      <c r="K8" s="29"/>
      <c r="L8" s="29"/>
      <c r="M8" s="29"/>
      <c r="N8" s="29"/>
      <c r="O8" s="29"/>
    </row>
    <row r="9" spans="1:15">
      <c r="A9" s="25" t="s">
        <v>857</v>
      </c>
      <c r="B9" s="30" t="s">
        <v>770</v>
      </c>
      <c r="C9" s="27">
        <v>0.1</v>
      </c>
      <c r="D9" s="28" t="b">
        <v>0</v>
      </c>
      <c r="E9" s="29"/>
      <c r="F9" s="29"/>
      <c r="G9" s="29"/>
      <c r="H9" s="29"/>
      <c r="I9" t="s">
        <v>858</v>
      </c>
      <c r="J9" s="29" t="s">
        <v>859</v>
      </c>
      <c r="K9" s="29"/>
      <c r="L9" s="29"/>
      <c r="M9" s="29"/>
      <c r="N9" s="29"/>
      <c r="O9" s="29"/>
    </row>
    <row r="10" spans="1:15">
      <c r="A10" s="25" t="s">
        <v>860</v>
      </c>
      <c r="B10" s="30" t="s">
        <v>775</v>
      </c>
      <c r="C10" s="27">
        <v>0.1</v>
      </c>
      <c r="D10" s="28" t="b">
        <v>0</v>
      </c>
      <c r="E10" s="29"/>
      <c r="F10" s="29"/>
      <c r="G10" s="29"/>
      <c r="H10" s="29"/>
      <c r="I10" t="s">
        <v>861</v>
      </c>
      <c r="J10" s="24" t="s">
        <v>862</v>
      </c>
      <c r="K10" s="29"/>
      <c r="L10" s="29"/>
      <c r="M10" s="29"/>
      <c r="N10" s="29"/>
      <c r="O10" s="29"/>
    </row>
    <row r="11" spans="1:15">
      <c r="A11" s="25" t="s">
        <v>863</v>
      </c>
      <c r="B11" s="30" t="s">
        <v>535</v>
      </c>
      <c r="C11" s="27">
        <v>1</v>
      </c>
      <c r="D11" s="28" t="b">
        <v>1</v>
      </c>
      <c r="E11" s="29"/>
      <c r="F11" s="29"/>
      <c r="G11" s="29"/>
      <c r="H11" s="29"/>
      <c r="I11" s="29"/>
      <c r="J11" s="29"/>
      <c r="K11" s="24"/>
      <c r="L11" s="29"/>
      <c r="M11" s="29"/>
      <c r="N11" s="29"/>
      <c r="O11" s="29"/>
    </row>
    <row r="12" spans="1:15">
      <c r="A12" s="25" t="s">
        <v>864</v>
      </c>
      <c r="B12" s="30" t="s">
        <v>242</v>
      </c>
      <c r="C12" s="27">
        <v>1</v>
      </c>
      <c r="D12" s="28" t="b">
        <v>1</v>
      </c>
      <c r="E12" s="29"/>
      <c r="F12" s="29"/>
      <c r="G12" s="29"/>
      <c r="H12" s="29"/>
      <c r="I12" s="29"/>
      <c r="J12" s="29"/>
      <c r="K12" s="29"/>
      <c r="L12" s="24"/>
      <c r="M12" s="29"/>
      <c r="N12" s="29"/>
      <c r="O12" s="29"/>
    </row>
    <row r="13" spans="1:15">
      <c r="A13" s="25" t="s">
        <v>679</v>
      </c>
      <c r="B13" s="30" t="s">
        <v>537</v>
      </c>
      <c r="C13" s="27">
        <v>1</v>
      </c>
      <c r="D13" s="28" t="b">
        <v>1</v>
      </c>
      <c r="E13" s="29"/>
      <c r="F13" s="29"/>
      <c r="G13" s="29"/>
      <c r="H13" s="29"/>
      <c r="I13" s="29"/>
      <c r="J13" s="29"/>
      <c r="K13" s="29"/>
      <c r="L13" s="29"/>
      <c r="M13" s="24"/>
      <c r="N13" s="29"/>
      <c r="O13" s="29"/>
    </row>
    <row r="14" spans="1:15">
      <c r="A14" s="25" t="s">
        <v>865</v>
      </c>
      <c r="B14" s="30" t="s">
        <v>536</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C23" sqref="C23"/>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 t="s">
        <v>866</v>
      </c>
    </row>
    <row r="2" spans="1:6">
      <c r="A2" s="19" t="s">
        <v>867</v>
      </c>
      <c r="B2" s="19">
        <v>1</v>
      </c>
      <c r="C2" s="19"/>
      <c r="D2" s="19"/>
      <c r="E2" s="19" t="s">
        <v>868</v>
      </c>
      <c r="F2" s="19">
        <v>1</v>
      </c>
    </row>
    <row r="3" spans="1:6">
      <c r="A3" s="19" t="s">
        <v>869</v>
      </c>
      <c r="B3" s="19">
        <v>1</v>
      </c>
      <c r="C3" s="19" t="s">
        <v>870</v>
      </c>
      <c r="D3" s="19">
        <v>5</v>
      </c>
      <c r="E3" s="19" t="s">
        <v>871</v>
      </c>
      <c r="F3" s="19">
        <v>2</v>
      </c>
    </row>
    <row r="4" spans="1:6">
      <c r="A4" s="19" t="s">
        <v>872</v>
      </c>
      <c r="B4" s="19">
        <v>10</v>
      </c>
      <c r="C4" s="19" t="s">
        <v>870</v>
      </c>
      <c r="D4" s="19">
        <v>20</v>
      </c>
      <c r="E4" s="19" t="s">
        <v>170</v>
      </c>
      <c r="F4" s="19">
        <v>1</v>
      </c>
    </row>
    <row r="5" spans="1:6">
      <c r="A5" s="19" t="s">
        <v>873</v>
      </c>
      <c r="B5" s="19">
        <v>1</v>
      </c>
      <c r="C5" s="19" t="s">
        <v>868</v>
      </c>
      <c r="D5" s="19">
        <v>1</v>
      </c>
      <c r="E5" s="19" t="s">
        <v>123</v>
      </c>
      <c r="F5" s="19">
        <v>1</v>
      </c>
    </row>
    <row r="6" spans="1:6">
      <c r="A6" s="19" t="s">
        <v>870</v>
      </c>
      <c r="B6" s="19">
        <v>2</v>
      </c>
      <c r="C6" s="19" t="s">
        <v>874</v>
      </c>
      <c r="D6" s="19">
        <v>1</v>
      </c>
      <c r="E6" s="19" t="s">
        <v>872</v>
      </c>
      <c r="F6" s="19">
        <v>1</v>
      </c>
    </row>
    <row r="7" spans="1:6">
      <c r="A7" s="19" t="s">
        <v>872</v>
      </c>
      <c r="B7" s="19">
        <v>5</v>
      </c>
      <c r="C7" s="19" t="s">
        <v>870</v>
      </c>
      <c r="D7" s="19">
        <v>10</v>
      </c>
      <c r="E7" s="19" t="s">
        <v>875</v>
      </c>
      <c r="F7" s="19">
        <v>1</v>
      </c>
    </row>
    <row r="8" spans="1:6">
      <c r="A8" s="19" t="s">
        <v>870</v>
      </c>
      <c r="B8" s="19">
        <v>10</v>
      </c>
      <c r="C8" s="19"/>
      <c r="D8" s="19"/>
      <c r="E8" s="19" t="s">
        <v>876</v>
      </c>
      <c r="F8" s="19">
        <v>1</v>
      </c>
    </row>
    <row r="9" spans="1:6">
      <c r="A9" s="20" t="s">
        <v>877</v>
      </c>
      <c r="B9" s="20">
        <v>10</v>
      </c>
      <c r="C9" s="20" t="s">
        <v>869</v>
      </c>
      <c r="D9" s="20">
        <v>5</v>
      </c>
      <c r="E9" s="20" t="s">
        <v>878</v>
      </c>
      <c r="F9" s="20">
        <v>1</v>
      </c>
    </row>
    <row r="10" spans="1:7">
      <c r="A10" s="20" t="s">
        <v>877</v>
      </c>
      <c r="B10" s="20">
        <v>15</v>
      </c>
      <c r="C10" s="20" t="s">
        <v>872</v>
      </c>
      <c r="D10" s="20">
        <v>5</v>
      </c>
      <c r="E10" s="20" t="s">
        <v>879</v>
      </c>
      <c r="F10" s="20">
        <v>1</v>
      </c>
      <c r="G10" t="s">
        <v>880</v>
      </c>
    </row>
    <row r="11" spans="1:6">
      <c r="A11" s="20" t="s">
        <v>867</v>
      </c>
      <c r="B11" s="20">
        <v>1</v>
      </c>
      <c r="C11" s="20" t="s">
        <v>868</v>
      </c>
      <c r="D11" s="20">
        <v>1</v>
      </c>
      <c r="E11" s="20" t="s">
        <v>881</v>
      </c>
      <c r="F11" s="20">
        <v>2</v>
      </c>
    </row>
    <row r="12" spans="1:6">
      <c r="A12" s="20" t="s">
        <v>872</v>
      </c>
      <c r="B12" s="20">
        <v>5</v>
      </c>
      <c r="C12" s="20" t="s">
        <v>877</v>
      </c>
      <c r="D12" s="20">
        <v>5</v>
      </c>
      <c r="E12" s="20" t="s">
        <v>882</v>
      </c>
      <c r="F12" s="20">
        <v>1</v>
      </c>
    </row>
    <row r="13" spans="1:10">
      <c r="A13" s="19" t="s">
        <v>877</v>
      </c>
      <c r="B13" s="19">
        <v>10</v>
      </c>
      <c r="C13" s="19" t="s">
        <v>883</v>
      </c>
      <c r="D13" s="19">
        <v>10</v>
      </c>
      <c r="E13" s="19" t="s">
        <v>884</v>
      </c>
      <c r="F13" s="19">
        <v>1</v>
      </c>
      <c r="G13" t="s">
        <v>885</v>
      </c>
      <c r="J13" s="4"/>
    </row>
    <row r="14" spans="1:10">
      <c r="A14" s="19" t="s">
        <v>877</v>
      </c>
      <c r="B14" s="19">
        <v>2</v>
      </c>
      <c r="C14" s="19" t="s">
        <v>881</v>
      </c>
      <c r="D14" s="19">
        <v>1</v>
      </c>
      <c r="E14" s="19" t="s">
        <v>883</v>
      </c>
      <c r="F14" s="19">
        <v>1</v>
      </c>
      <c r="J14" s="4"/>
    </row>
    <row r="15" spans="1:10">
      <c r="A15" s="19" t="s">
        <v>883</v>
      </c>
      <c r="B15" s="19">
        <v>3</v>
      </c>
      <c r="C15" s="19" t="s">
        <v>872</v>
      </c>
      <c r="D15" s="19">
        <v>3</v>
      </c>
      <c r="E15" s="19" t="s">
        <v>886</v>
      </c>
      <c r="F15" s="19">
        <v>1</v>
      </c>
      <c r="J15" s="4"/>
    </row>
    <row r="16" spans="1:6">
      <c r="A16" s="20" t="s">
        <v>883</v>
      </c>
      <c r="B16" s="20">
        <v>2</v>
      </c>
      <c r="C16" s="20" t="s">
        <v>887</v>
      </c>
      <c r="D16" s="20">
        <v>1</v>
      </c>
      <c r="E16" s="20" t="s">
        <v>888</v>
      </c>
      <c r="F16" s="20">
        <v>1</v>
      </c>
    </row>
    <row r="17" spans="1:7">
      <c r="A17" s="20" t="s">
        <v>888</v>
      </c>
      <c r="B17" s="20">
        <v>5</v>
      </c>
      <c r="C17" s="20" t="s">
        <v>867</v>
      </c>
      <c r="D17" s="20">
        <v>5</v>
      </c>
      <c r="E17" s="20" t="s">
        <v>889</v>
      </c>
      <c r="F17" s="20">
        <v>1</v>
      </c>
      <c r="G17" t="s">
        <v>890</v>
      </c>
    </row>
    <row r="18" spans="1:6">
      <c r="A18" s="20" t="s">
        <v>888</v>
      </c>
      <c r="B18" s="20">
        <v>3</v>
      </c>
      <c r="C18" s="20" t="s">
        <v>872</v>
      </c>
      <c r="D18" s="20">
        <v>3</v>
      </c>
      <c r="E18" s="20" t="s">
        <v>891</v>
      </c>
      <c r="F18" s="20">
        <v>1</v>
      </c>
    </row>
    <row r="19" spans="1:6">
      <c r="A19" s="20" t="s">
        <v>891</v>
      </c>
      <c r="B19" s="20">
        <v>2</v>
      </c>
      <c r="C19" s="20" t="s">
        <v>892</v>
      </c>
      <c r="D19" s="20">
        <v>20</v>
      </c>
      <c r="E19" s="20" t="s">
        <v>893</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655</v>
      </c>
      <c r="D1" s="5"/>
      <c r="E1" s="5"/>
      <c r="F1" s="5" t="s">
        <v>125</v>
      </c>
      <c r="G1" s="5" t="s">
        <v>894</v>
      </c>
      <c r="H1" s="5"/>
      <c r="I1" s="5"/>
      <c r="J1" s="5"/>
      <c r="K1" s="5"/>
      <c r="L1" s="5" t="s">
        <v>895</v>
      </c>
      <c r="N1" s="9"/>
      <c r="O1" s="16" t="s">
        <v>896</v>
      </c>
      <c r="P1" s="16"/>
      <c r="Q1" s="16"/>
      <c r="R1" s="16"/>
      <c r="S1" s="16"/>
    </row>
    <row r="2" spans="1:19">
      <c r="A2" s="5"/>
      <c r="B2" s="5"/>
      <c r="C2" s="6" t="s">
        <v>755</v>
      </c>
      <c r="D2" s="5" t="s">
        <v>76</v>
      </c>
      <c r="E2" s="5"/>
      <c r="F2" s="5"/>
      <c r="G2" s="6" t="s">
        <v>177</v>
      </c>
      <c r="H2" s="6" t="s">
        <v>178</v>
      </c>
      <c r="I2" s="6" t="s">
        <v>180</v>
      </c>
      <c r="J2" s="6" t="s">
        <v>179</v>
      </c>
      <c r="K2" s="6" t="s">
        <v>181</v>
      </c>
      <c r="L2" s="5"/>
      <c r="N2" s="9"/>
      <c r="O2" s="17" t="s">
        <v>177</v>
      </c>
      <c r="P2" s="17" t="s">
        <v>178</v>
      </c>
      <c r="Q2" s="17" t="s">
        <v>180</v>
      </c>
      <c r="R2" s="17" t="s">
        <v>179</v>
      </c>
      <c r="S2" s="17" t="s">
        <v>181</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897</v>
      </c>
      <c r="B4" s="10" t="s">
        <v>123</v>
      </c>
      <c r="C4" s="4" t="s">
        <v>536</v>
      </c>
      <c r="D4" s="10" t="s">
        <v>898</v>
      </c>
      <c r="E4" s="10" t="s">
        <v>899</v>
      </c>
      <c r="F4" s="10"/>
      <c r="G4" s="9">
        <v>0.1</v>
      </c>
      <c r="H4" s="9">
        <v>0.2</v>
      </c>
      <c r="I4" s="9">
        <v>0.3</v>
      </c>
      <c r="J4" s="9">
        <v>0.5</v>
      </c>
      <c r="K4" s="9">
        <v>0.5</v>
      </c>
      <c r="L4" s="9">
        <f t="shared" si="0"/>
        <v>1.6</v>
      </c>
      <c r="N4" s="16" t="s">
        <v>869</v>
      </c>
      <c r="O4" s="9">
        <f>SUM(G7:G9)</f>
        <v>1</v>
      </c>
      <c r="P4" s="9">
        <f>SUM(H7:H9)</f>
        <v>1</v>
      </c>
      <c r="Q4" s="9">
        <f>SUM(I7:I9)</f>
        <v>1</v>
      </c>
      <c r="R4" s="9">
        <f>SUM(J7:J9)</f>
        <v>1</v>
      </c>
      <c r="S4" s="9">
        <f>SUM(K7:K9)</f>
        <v>1</v>
      </c>
    </row>
    <row r="5" spans="1:19">
      <c r="A5" s="4" t="s">
        <v>900</v>
      </c>
      <c r="B5" s="10" t="s">
        <v>123</v>
      </c>
      <c r="C5" s="4" t="s">
        <v>901</v>
      </c>
      <c r="D5" s="10" t="s">
        <v>898</v>
      </c>
      <c r="E5" s="10" t="s">
        <v>899</v>
      </c>
      <c r="F5" s="10"/>
      <c r="G5" s="9">
        <v>0</v>
      </c>
      <c r="H5" s="9">
        <v>0.05</v>
      </c>
      <c r="I5" s="9">
        <v>0.1</v>
      </c>
      <c r="J5" s="18">
        <v>0.1</v>
      </c>
      <c r="K5" s="9">
        <v>0.2</v>
      </c>
      <c r="L5" s="9">
        <f t="shared" si="0"/>
        <v>0.45</v>
      </c>
      <c r="N5" s="16" t="s">
        <v>902</v>
      </c>
      <c r="O5" s="9">
        <f>SUM(G10:G22)</f>
        <v>1</v>
      </c>
      <c r="P5" s="9">
        <f>SUM(H10:H22)</f>
        <v>1</v>
      </c>
      <c r="Q5" s="9">
        <f>SUM(I10:I22)</f>
        <v>1</v>
      </c>
      <c r="R5" s="9">
        <f>SUM(J10:J22)</f>
        <v>1</v>
      </c>
      <c r="S5" s="9">
        <f>SUM(K10:K22)</f>
        <v>1</v>
      </c>
    </row>
    <row r="6" spans="1:19">
      <c r="A6" s="4" t="s">
        <v>903</v>
      </c>
      <c r="B6" s="10" t="s">
        <v>123</v>
      </c>
      <c r="C6" s="4" t="s">
        <v>901</v>
      </c>
      <c r="D6" s="10" t="s">
        <v>480</v>
      </c>
      <c r="E6" s="10" t="s">
        <v>899</v>
      </c>
      <c r="F6" s="10"/>
      <c r="G6" s="9">
        <v>0</v>
      </c>
      <c r="H6" s="9">
        <v>0.05</v>
      </c>
      <c r="I6" s="9">
        <v>0.1</v>
      </c>
      <c r="J6" s="18">
        <v>0.1</v>
      </c>
      <c r="K6" s="9">
        <v>0.2</v>
      </c>
      <c r="L6" s="9">
        <f t="shared" si="0"/>
        <v>0.45</v>
      </c>
      <c r="N6" s="4" t="s">
        <v>904</v>
      </c>
      <c r="O6" s="9">
        <f>SUM(G23:G33)</f>
        <v>1</v>
      </c>
      <c r="P6" s="9">
        <f>SUM(H23:H33)</f>
        <v>1</v>
      </c>
      <c r="Q6" s="9">
        <f>SUM(I23:I33)</f>
        <v>1</v>
      </c>
      <c r="R6" s="9">
        <f>SUM(J23:J33)</f>
        <v>1</v>
      </c>
      <c r="S6" s="9">
        <f>SUM(K23:K33)</f>
        <v>1</v>
      </c>
    </row>
    <row r="7" spans="1:12">
      <c r="A7" s="4" t="s">
        <v>905</v>
      </c>
      <c r="B7" s="10" t="s">
        <v>869</v>
      </c>
      <c r="C7" s="4" t="s">
        <v>242</v>
      </c>
      <c r="D7" s="10" t="s">
        <v>898</v>
      </c>
      <c r="E7" s="10" t="s">
        <v>899</v>
      </c>
      <c r="F7" s="10"/>
      <c r="G7" s="9">
        <v>0</v>
      </c>
      <c r="H7" s="9">
        <v>0.1</v>
      </c>
      <c r="I7" s="9">
        <v>0.2</v>
      </c>
      <c r="J7" s="9">
        <v>0.3</v>
      </c>
      <c r="K7" s="9">
        <v>0.4</v>
      </c>
      <c r="L7" s="9">
        <f t="shared" si="0"/>
        <v>1</v>
      </c>
    </row>
    <row r="8" spans="1:12">
      <c r="A8" s="4" t="s">
        <v>869</v>
      </c>
      <c r="B8" s="8" t="s">
        <v>869</v>
      </c>
      <c r="C8" s="7"/>
      <c r="D8" s="8"/>
      <c r="E8" s="8"/>
      <c r="F8" s="8"/>
      <c r="G8" s="9">
        <v>0.6</v>
      </c>
      <c r="H8" s="9">
        <v>0.6</v>
      </c>
      <c r="I8" s="9">
        <v>0.6</v>
      </c>
      <c r="J8" s="9">
        <v>0.6</v>
      </c>
      <c r="K8" s="9">
        <v>0.6</v>
      </c>
      <c r="L8" s="9">
        <f t="shared" si="0"/>
        <v>3</v>
      </c>
    </row>
    <row r="9" spans="1:12">
      <c r="A9" s="7" t="s">
        <v>906</v>
      </c>
      <c r="B9" s="10" t="s">
        <v>869</v>
      </c>
      <c r="C9" s="4" t="s">
        <v>535</v>
      </c>
      <c r="D9" s="10" t="s">
        <v>480</v>
      </c>
      <c r="E9" s="10" t="s">
        <v>899</v>
      </c>
      <c r="F9" s="10"/>
      <c r="G9" s="9">
        <v>0.4</v>
      </c>
      <c r="H9" s="9">
        <v>0.3</v>
      </c>
      <c r="I9" s="9">
        <v>0.2</v>
      </c>
      <c r="J9" s="9">
        <v>0.1</v>
      </c>
      <c r="K9" s="9">
        <v>0</v>
      </c>
      <c r="L9" s="9">
        <f t="shared" si="0"/>
        <v>1</v>
      </c>
    </row>
    <row r="10" spans="1:12">
      <c r="A10" s="6" t="s">
        <v>907</v>
      </c>
      <c r="B10" s="10" t="s">
        <v>902</v>
      </c>
      <c r="C10" s="4" t="s">
        <v>535</v>
      </c>
      <c r="D10" s="10" t="s">
        <v>898</v>
      </c>
      <c r="E10" s="10" t="s">
        <v>899</v>
      </c>
      <c r="F10" s="10"/>
      <c r="G10" s="9">
        <v>0.1</v>
      </c>
      <c r="H10" s="9">
        <v>0.1</v>
      </c>
      <c r="I10" s="9">
        <v>0.1</v>
      </c>
      <c r="J10" s="9">
        <v>0.1</v>
      </c>
      <c r="K10" s="9">
        <v>0.2</v>
      </c>
      <c r="L10" s="9">
        <f t="shared" si="0"/>
        <v>0.6</v>
      </c>
    </row>
    <row r="11" spans="1:12">
      <c r="A11" s="6" t="s">
        <v>908</v>
      </c>
      <c r="B11" s="10" t="s">
        <v>902</v>
      </c>
      <c r="C11" s="4" t="s">
        <v>536</v>
      </c>
      <c r="D11" s="10" t="s">
        <v>480</v>
      </c>
      <c r="E11" s="10" t="s">
        <v>899</v>
      </c>
      <c r="F11" s="10"/>
      <c r="G11" s="9">
        <v>0.1</v>
      </c>
      <c r="H11" s="9">
        <v>0.1</v>
      </c>
      <c r="I11" s="9">
        <v>0.1</v>
      </c>
      <c r="J11" s="9">
        <v>0.15</v>
      </c>
      <c r="K11" s="9">
        <v>0.1</v>
      </c>
      <c r="L11" s="9">
        <f t="shared" si="0"/>
        <v>0.55</v>
      </c>
    </row>
    <row r="12" spans="1:12">
      <c r="A12" s="6" t="s">
        <v>909</v>
      </c>
      <c r="B12" s="10" t="s">
        <v>902</v>
      </c>
      <c r="C12" s="4" t="s">
        <v>242</v>
      </c>
      <c r="D12" s="10" t="s">
        <v>480</v>
      </c>
      <c r="E12" s="10" t="s">
        <v>899</v>
      </c>
      <c r="F12" s="10"/>
      <c r="G12" s="9">
        <v>0.3</v>
      </c>
      <c r="H12" s="9">
        <v>0.2</v>
      </c>
      <c r="I12" s="9">
        <v>0.1</v>
      </c>
      <c r="J12" s="9">
        <v>0</v>
      </c>
      <c r="K12" s="9">
        <v>0</v>
      </c>
      <c r="L12" s="9">
        <f t="shared" si="0"/>
        <v>0.6</v>
      </c>
    </row>
    <row r="13" spans="1:12">
      <c r="A13" s="4" t="s">
        <v>910</v>
      </c>
      <c r="B13" s="10" t="s">
        <v>902</v>
      </c>
      <c r="C13" s="4" t="s">
        <v>537</v>
      </c>
      <c r="D13" s="10" t="s">
        <v>898</v>
      </c>
      <c r="E13" s="10" t="s">
        <v>899</v>
      </c>
      <c r="F13" s="10"/>
      <c r="G13" s="9">
        <v>0.1</v>
      </c>
      <c r="H13" s="9">
        <v>0.15</v>
      </c>
      <c r="I13" s="9">
        <v>0.1</v>
      </c>
      <c r="J13" s="9">
        <v>0.1</v>
      </c>
      <c r="K13" s="9">
        <v>0.1</v>
      </c>
      <c r="L13" s="9">
        <f t="shared" si="0"/>
        <v>0.55</v>
      </c>
    </row>
    <row r="14" spans="1:12">
      <c r="A14" s="4" t="s">
        <v>911</v>
      </c>
      <c r="B14" s="10" t="s">
        <v>902</v>
      </c>
      <c r="C14" s="4" t="s">
        <v>537</v>
      </c>
      <c r="D14" s="10" t="s">
        <v>480</v>
      </c>
      <c r="E14" s="10" t="s">
        <v>899</v>
      </c>
      <c r="F14" s="10"/>
      <c r="G14" s="9">
        <v>0.2</v>
      </c>
      <c r="H14" s="9">
        <v>0.15</v>
      </c>
      <c r="I14" s="9">
        <v>0.1</v>
      </c>
      <c r="J14" s="9">
        <v>0.15</v>
      </c>
      <c r="K14" s="9">
        <v>0.1</v>
      </c>
      <c r="L14" s="9">
        <f t="shared" si="0"/>
        <v>0.7</v>
      </c>
    </row>
    <row r="15" spans="1:12">
      <c r="A15" s="6" t="s">
        <v>912</v>
      </c>
      <c r="B15" s="10" t="s">
        <v>902</v>
      </c>
      <c r="C15" s="4" t="s">
        <v>913</v>
      </c>
      <c r="D15" s="10" t="s">
        <v>480</v>
      </c>
      <c r="E15" s="10" t="s">
        <v>899</v>
      </c>
      <c r="F15" s="10"/>
      <c r="G15" s="9">
        <v>0.1</v>
      </c>
      <c r="H15" s="9">
        <v>0</v>
      </c>
      <c r="I15" s="9">
        <v>0.1</v>
      </c>
      <c r="J15" s="9">
        <v>0.1</v>
      </c>
      <c r="K15" s="9">
        <v>0.1</v>
      </c>
      <c r="L15" s="9">
        <f t="shared" si="0"/>
        <v>0.4</v>
      </c>
    </row>
    <row r="16" spans="1:12">
      <c r="A16" s="6" t="s">
        <v>914</v>
      </c>
      <c r="B16" s="10" t="s">
        <v>902</v>
      </c>
      <c r="C16" s="4" t="s">
        <v>913</v>
      </c>
      <c r="D16" s="10" t="s">
        <v>898</v>
      </c>
      <c r="E16" s="10" t="s">
        <v>899</v>
      </c>
      <c r="F16" s="10"/>
      <c r="G16" s="9">
        <v>0.1</v>
      </c>
      <c r="H16" s="9">
        <v>0.15</v>
      </c>
      <c r="I16" s="9">
        <v>0.1</v>
      </c>
      <c r="J16" s="18">
        <v>0.1</v>
      </c>
      <c r="K16" s="9">
        <v>0.1</v>
      </c>
      <c r="L16" s="9">
        <f t="shared" si="0"/>
        <v>0.55</v>
      </c>
    </row>
    <row r="17" spans="1:12">
      <c r="A17" s="6" t="s">
        <v>915</v>
      </c>
      <c r="B17" s="10" t="s">
        <v>902</v>
      </c>
      <c r="C17" s="4" t="s">
        <v>770</v>
      </c>
      <c r="D17" s="11">
        <v>0.1</v>
      </c>
      <c r="E17" s="11" t="s">
        <v>916</v>
      </c>
      <c r="F17" s="10" t="s">
        <v>917</v>
      </c>
      <c r="G17" s="9">
        <v>0</v>
      </c>
      <c r="H17" s="9">
        <v>0</v>
      </c>
      <c r="I17" s="9">
        <v>0.05</v>
      </c>
      <c r="J17" s="18">
        <v>0.05</v>
      </c>
      <c r="K17" s="18">
        <v>0.05</v>
      </c>
      <c r="L17" s="9">
        <f t="shared" si="0"/>
        <v>0.15</v>
      </c>
    </row>
    <row r="18" spans="1:12">
      <c r="A18" s="6" t="s">
        <v>918</v>
      </c>
      <c r="B18" s="10" t="s">
        <v>902</v>
      </c>
      <c r="C18" s="4" t="s">
        <v>775</v>
      </c>
      <c r="D18" s="11">
        <v>0.1</v>
      </c>
      <c r="E18" s="11" t="s">
        <v>916</v>
      </c>
      <c r="F18" s="10" t="s">
        <v>917</v>
      </c>
      <c r="G18" s="9">
        <v>0</v>
      </c>
      <c r="H18" s="9">
        <v>0</v>
      </c>
      <c r="I18" s="9">
        <v>0.05</v>
      </c>
      <c r="J18" s="18">
        <v>0.05</v>
      </c>
      <c r="K18" s="18">
        <v>0.05</v>
      </c>
      <c r="L18" s="9">
        <f t="shared" si="0"/>
        <v>0.15</v>
      </c>
    </row>
    <row r="19" spans="1:12">
      <c r="A19" s="6" t="s">
        <v>919</v>
      </c>
      <c r="B19" s="10" t="s">
        <v>902</v>
      </c>
      <c r="C19" s="4" t="s">
        <v>773</v>
      </c>
      <c r="D19" s="11">
        <v>0.1</v>
      </c>
      <c r="E19" s="11" t="s">
        <v>916</v>
      </c>
      <c r="F19" s="10"/>
      <c r="G19" s="9">
        <v>0</v>
      </c>
      <c r="H19" s="9">
        <v>0</v>
      </c>
      <c r="I19" s="9">
        <v>0.05</v>
      </c>
      <c r="J19" s="18">
        <v>0.05</v>
      </c>
      <c r="K19" s="18">
        <v>0.05</v>
      </c>
      <c r="L19" s="9">
        <f t="shared" si="0"/>
        <v>0.15</v>
      </c>
    </row>
    <row r="20" spans="1:12">
      <c r="A20" s="6" t="s">
        <v>920</v>
      </c>
      <c r="B20" s="10" t="s">
        <v>902</v>
      </c>
      <c r="C20" s="4" t="s">
        <v>921</v>
      </c>
      <c r="D20" s="11">
        <v>0.1</v>
      </c>
      <c r="E20" s="11" t="s">
        <v>916</v>
      </c>
      <c r="F20" s="10" t="s">
        <v>917</v>
      </c>
      <c r="G20" s="9">
        <v>0</v>
      </c>
      <c r="H20" s="9">
        <v>0.05</v>
      </c>
      <c r="I20" s="9">
        <v>0.05</v>
      </c>
      <c r="J20" s="18">
        <v>0.05</v>
      </c>
      <c r="K20" s="18">
        <v>0.05</v>
      </c>
      <c r="L20" s="9">
        <f t="shared" si="0"/>
        <v>0.2</v>
      </c>
    </row>
    <row r="21" spans="1:12">
      <c r="A21" s="6" t="s">
        <v>922</v>
      </c>
      <c r="B21" s="10" t="s">
        <v>902</v>
      </c>
      <c r="C21" s="4" t="s">
        <v>923</v>
      </c>
      <c r="D21" s="11">
        <v>0.1</v>
      </c>
      <c r="E21" s="11" t="s">
        <v>916</v>
      </c>
      <c r="F21" s="10" t="s">
        <v>917</v>
      </c>
      <c r="G21" s="9">
        <v>0</v>
      </c>
      <c r="H21" s="9">
        <v>0.05</v>
      </c>
      <c r="I21" s="9">
        <v>0.05</v>
      </c>
      <c r="J21" s="18">
        <v>0.05</v>
      </c>
      <c r="K21" s="18">
        <v>0.05</v>
      </c>
      <c r="L21" s="9">
        <f t="shared" si="0"/>
        <v>0.2</v>
      </c>
    </row>
    <row r="22" spans="1:12">
      <c r="A22" s="6" t="s">
        <v>924</v>
      </c>
      <c r="B22" s="10" t="s">
        <v>902</v>
      </c>
      <c r="C22" s="4" t="s">
        <v>3</v>
      </c>
      <c r="D22" s="11">
        <v>0.05</v>
      </c>
      <c r="E22" s="11" t="s">
        <v>916</v>
      </c>
      <c r="F22" s="10" t="s">
        <v>917</v>
      </c>
      <c r="G22" s="9">
        <v>0</v>
      </c>
      <c r="H22" s="9">
        <v>0.05</v>
      </c>
      <c r="I22" s="9">
        <v>0.05</v>
      </c>
      <c r="J22" s="18">
        <v>0.05</v>
      </c>
      <c r="K22" s="18">
        <v>0.05</v>
      </c>
      <c r="L22" s="9">
        <f t="shared" si="0"/>
        <v>0.2</v>
      </c>
    </row>
    <row r="23" spans="1:12">
      <c r="A23" s="4" t="s">
        <v>867</v>
      </c>
      <c r="B23" s="8" t="s">
        <v>904</v>
      </c>
      <c r="D23" s="12"/>
      <c r="E23" s="12"/>
      <c r="F23" s="12"/>
      <c r="G23" s="9">
        <v>1</v>
      </c>
      <c r="H23" s="9">
        <v>0.3</v>
      </c>
      <c r="I23" s="9">
        <v>0.25</v>
      </c>
      <c r="J23" s="18">
        <v>0.2</v>
      </c>
      <c r="K23" s="9">
        <v>0.2</v>
      </c>
      <c r="L23" s="9"/>
    </row>
    <row r="24" spans="1:12">
      <c r="A24" s="4" t="s">
        <v>877</v>
      </c>
      <c r="B24" s="8" t="s">
        <v>904</v>
      </c>
      <c r="G24" s="9">
        <v>0</v>
      </c>
      <c r="H24" s="9">
        <v>0.3</v>
      </c>
      <c r="I24" s="9">
        <v>0.25</v>
      </c>
      <c r="J24" s="18">
        <v>0.2</v>
      </c>
      <c r="K24" s="9">
        <v>0.2</v>
      </c>
      <c r="L24" s="9"/>
    </row>
    <row r="25" spans="1:15">
      <c r="A25" s="4" t="s">
        <v>874</v>
      </c>
      <c r="B25" s="8" t="s">
        <v>904</v>
      </c>
      <c r="G25" s="9">
        <v>0</v>
      </c>
      <c r="H25" s="9">
        <v>0.2</v>
      </c>
      <c r="I25" s="9">
        <v>0.2</v>
      </c>
      <c r="J25" s="9">
        <v>0.1</v>
      </c>
      <c r="K25" s="9">
        <v>0.1</v>
      </c>
      <c r="L25" s="9"/>
      <c r="O25" s="6"/>
    </row>
    <row r="26" spans="1:15">
      <c r="A26" s="6" t="s">
        <v>872</v>
      </c>
      <c r="B26" s="8" t="s">
        <v>904</v>
      </c>
      <c r="F26" s="13"/>
      <c r="G26" s="14">
        <v>0</v>
      </c>
      <c r="H26" s="9">
        <v>0.1</v>
      </c>
      <c r="I26" s="9">
        <v>0.1</v>
      </c>
      <c r="J26" s="9">
        <v>0.1</v>
      </c>
      <c r="K26" s="9">
        <v>0.1</v>
      </c>
      <c r="L26" s="9"/>
      <c r="O26"/>
    </row>
    <row r="27" spans="1:12">
      <c r="A27" s="7" t="s">
        <v>881</v>
      </c>
      <c r="B27" s="8" t="s">
        <v>904</v>
      </c>
      <c r="G27" s="9">
        <v>0</v>
      </c>
      <c r="H27" s="9">
        <v>0.1</v>
      </c>
      <c r="I27" s="9">
        <v>0.1</v>
      </c>
      <c r="J27" s="9">
        <v>0.1</v>
      </c>
      <c r="K27" s="9">
        <v>0.1</v>
      </c>
      <c r="L27" s="9"/>
    </row>
    <row r="28" spans="1:12">
      <c r="A28" s="6" t="s">
        <v>883</v>
      </c>
      <c r="B28" s="8" t="s">
        <v>904</v>
      </c>
      <c r="G28" s="9">
        <v>0</v>
      </c>
      <c r="H28" s="9">
        <v>0</v>
      </c>
      <c r="I28" s="9">
        <v>0.1</v>
      </c>
      <c r="J28" s="9">
        <v>0.1</v>
      </c>
      <c r="K28" s="9">
        <v>0.1</v>
      </c>
      <c r="L28" s="9"/>
    </row>
    <row r="29" spans="1:15">
      <c r="A29" s="4" t="s">
        <v>887</v>
      </c>
      <c r="B29" s="8" t="s">
        <v>904</v>
      </c>
      <c r="G29" s="9">
        <v>0</v>
      </c>
      <c r="H29" s="9">
        <v>0</v>
      </c>
      <c r="I29" s="9">
        <v>0</v>
      </c>
      <c r="J29" s="9">
        <v>0.1</v>
      </c>
      <c r="K29" s="9">
        <v>0.1</v>
      </c>
      <c r="L29" s="9"/>
      <c r="O29"/>
    </row>
    <row r="30" spans="1:15">
      <c r="A30" s="6" t="s">
        <v>888</v>
      </c>
      <c r="B30" s="8" t="s">
        <v>904</v>
      </c>
      <c r="G30" s="9">
        <v>0</v>
      </c>
      <c r="H30" s="9">
        <v>0</v>
      </c>
      <c r="I30" s="9">
        <v>0</v>
      </c>
      <c r="J30" s="9">
        <v>0.1</v>
      </c>
      <c r="K30" s="9">
        <v>0.1</v>
      </c>
      <c r="L30" s="9"/>
      <c r="O30"/>
    </row>
    <row r="31" spans="1:15">
      <c r="A31" s="4" t="s">
        <v>892</v>
      </c>
      <c r="B31" s="8" t="s">
        <v>904</v>
      </c>
      <c r="G31" s="9">
        <v>0</v>
      </c>
      <c r="H31" s="9">
        <v>0</v>
      </c>
      <c r="I31" s="9">
        <v>0</v>
      </c>
      <c r="J31" s="9">
        <v>0</v>
      </c>
      <c r="K31" s="9">
        <v>0</v>
      </c>
      <c r="L31" s="9"/>
      <c r="O31"/>
    </row>
    <row r="32" spans="1:12">
      <c r="A32" s="4" t="s">
        <v>870</v>
      </c>
      <c r="B32" s="8" t="s">
        <v>904</v>
      </c>
      <c r="G32" s="9">
        <v>0</v>
      </c>
      <c r="H32" s="9">
        <v>0</v>
      </c>
      <c r="I32" s="9">
        <v>0</v>
      </c>
      <c r="J32" s="9">
        <v>0</v>
      </c>
      <c r="K32" s="9">
        <v>0</v>
      </c>
      <c r="L32" s="9"/>
    </row>
    <row r="33" spans="1:15">
      <c r="A33" s="4" t="s">
        <v>873</v>
      </c>
      <c r="B33" s="8" t="s">
        <v>904</v>
      </c>
      <c r="G33" s="9">
        <v>0</v>
      </c>
      <c r="H33" s="9">
        <v>0</v>
      </c>
      <c r="I33" s="9">
        <v>0</v>
      </c>
      <c r="J33" s="9">
        <v>0</v>
      </c>
      <c r="K33" s="9">
        <v>0</v>
      </c>
      <c r="L33" s="9"/>
      <c r="O33" s="7"/>
    </row>
    <row r="34" spans="1:15">
      <c r="A34" s="4" t="s">
        <v>876</v>
      </c>
      <c r="B34" s="8" t="s">
        <v>904</v>
      </c>
      <c r="G34" s="15" t="s">
        <v>925</v>
      </c>
      <c r="H34" s="15" t="s">
        <v>925</v>
      </c>
      <c r="I34" s="15" t="s">
        <v>925</v>
      </c>
      <c r="J34" s="15" t="s">
        <v>925</v>
      </c>
      <c r="K34" s="15" t="s">
        <v>925</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abSelected="1"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926</v>
      </c>
      <c r="B1" s="2"/>
      <c r="C1" s="2" t="s">
        <v>927</v>
      </c>
      <c r="D1" s="2"/>
      <c r="E1" s="2" t="s">
        <v>928</v>
      </c>
      <c r="F1" s="2"/>
    </row>
    <row r="2" spans="1:6">
      <c r="A2" s="2"/>
      <c r="B2" s="2"/>
      <c r="C2" s="2"/>
      <c r="D2" s="2"/>
      <c r="E2" s="2"/>
      <c r="F2" s="2"/>
    </row>
    <row r="3" spans="1:6">
      <c r="A3" s="2" t="s">
        <v>929</v>
      </c>
      <c r="B3" s="2" t="s">
        <v>930</v>
      </c>
      <c r="C3" s="2" t="s">
        <v>929</v>
      </c>
      <c r="D3" s="2" t="s">
        <v>930</v>
      </c>
      <c r="E3" s="2" t="s">
        <v>929</v>
      </c>
      <c r="F3" s="2" t="s">
        <v>930</v>
      </c>
    </row>
    <row r="4" spans="1:3">
      <c r="A4" s="1" t="s">
        <v>931</v>
      </c>
      <c r="B4" s="1" t="s">
        <v>129</v>
      </c>
      <c r="C4" s="1" t="s">
        <v>932</v>
      </c>
    </row>
    <row r="5" spans="1:3">
      <c r="A5" s="1" t="s">
        <v>933</v>
      </c>
      <c r="B5" t="s">
        <v>934</v>
      </c>
      <c r="C5" s="1" t="s">
        <v>935</v>
      </c>
    </row>
    <row r="6" spans="1:3">
      <c r="A6" s="1" t="s">
        <v>936</v>
      </c>
      <c r="B6" t="s">
        <v>937</v>
      </c>
      <c r="C6" s="3" t="s">
        <v>938</v>
      </c>
    </row>
    <row r="7" spans="1:3">
      <c r="A7" s="1" t="s">
        <v>939</v>
      </c>
      <c r="B7" t="s">
        <v>940</v>
      </c>
      <c r="C7" s="1" t="s">
        <v>941</v>
      </c>
    </row>
    <row r="8" spans="1:3">
      <c r="A8" t="s">
        <v>942</v>
      </c>
      <c r="B8" t="s">
        <v>943</v>
      </c>
      <c r="C8" s="1" t="s">
        <v>944</v>
      </c>
    </row>
    <row r="9" spans="1:3">
      <c r="A9" s="1" t="s">
        <v>945</v>
      </c>
      <c r="B9" t="s">
        <v>946</v>
      </c>
      <c r="C9" t="s">
        <v>947</v>
      </c>
    </row>
    <row r="10" spans="1:3">
      <c r="A10" t="s">
        <v>948</v>
      </c>
      <c r="B10" t="s">
        <v>949</v>
      </c>
      <c r="C10" s="1" t="s">
        <v>950</v>
      </c>
    </row>
    <row r="11" spans="1:3">
      <c r="A11" t="s">
        <v>951</v>
      </c>
      <c r="B11" t="s">
        <v>952</v>
      </c>
      <c r="C11" s="1" t="s">
        <v>953</v>
      </c>
    </row>
    <row r="12" spans="1:2">
      <c r="A12" s="1" t="s">
        <v>954</v>
      </c>
      <c r="B12" t="s">
        <v>955</v>
      </c>
    </row>
    <row r="13" spans="1:2">
      <c r="A13" t="s">
        <v>956</v>
      </c>
      <c r="B13" t="s">
        <v>957</v>
      </c>
    </row>
    <row r="14" spans="1:1">
      <c r="A14" t="s">
        <v>958</v>
      </c>
    </row>
    <row r="15" spans="1:2">
      <c r="A15" t="s">
        <v>959</v>
      </c>
      <c r="B15" t="s">
        <v>960</v>
      </c>
    </row>
    <row r="16" spans="1:2">
      <c r="A16" t="s">
        <v>961</v>
      </c>
      <c r="B16" t="s">
        <v>132</v>
      </c>
    </row>
    <row r="17" spans="1:2">
      <c r="A17" t="s">
        <v>962</v>
      </c>
      <c r="B17" t="s">
        <v>963</v>
      </c>
    </row>
    <row r="18" spans="1:2">
      <c r="A18" t="s">
        <v>964</v>
      </c>
      <c r="B18" t="s">
        <v>965</v>
      </c>
    </row>
    <row r="19" spans="1:2">
      <c r="A19" s="1" t="s">
        <v>966</v>
      </c>
      <c r="B19" t="s">
        <v>967</v>
      </c>
    </row>
    <row r="20" spans="1:2">
      <c r="A20" s="1" t="s">
        <v>968</v>
      </c>
      <c r="B20" t="s">
        <v>969</v>
      </c>
    </row>
    <row r="21" spans="1:2">
      <c r="A21" s="1" t="s">
        <v>970</v>
      </c>
      <c r="B21" t="s">
        <v>971</v>
      </c>
    </row>
    <row r="22" spans="1:2">
      <c r="A22" s="1" t="s">
        <v>972</v>
      </c>
      <c r="B22" t="s">
        <v>973</v>
      </c>
    </row>
    <row r="23" spans="1:2">
      <c r="A23" t="s">
        <v>974</v>
      </c>
      <c r="B23" t="s">
        <v>975</v>
      </c>
    </row>
    <row r="24" spans="1:1">
      <c r="A24" t="s">
        <v>976</v>
      </c>
    </row>
    <row r="25" spans="1:1">
      <c r="A25" t="s">
        <v>977</v>
      </c>
    </row>
    <row r="26" spans="1:1">
      <c r="A26" t="s">
        <v>978</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849</v>
      </c>
      <c r="B8">
        <v>100</v>
      </c>
      <c r="C8">
        <v>80</v>
      </c>
      <c r="D8">
        <v>60</v>
      </c>
      <c r="E8">
        <v>40</v>
      </c>
      <c r="F8">
        <v>20</v>
      </c>
      <c r="G8">
        <v>0</v>
      </c>
      <c r="H8">
        <v>0</v>
      </c>
      <c r="I8">
        <v>0</v>
      </c>
      <c r="J8">
        <v>0</v>
      </c>
      <c r="K8">
        <v>0</v>
      </c>
      <c r="L8">
        <v>0</v>
      </c>
    </row>
    <row r="9" spans="1:12">
      <c r="A9" t="s">
        <v>852</v>
      </c>
      <c r="B9">
        <v>0</v>
      </c>
      <c r="C9">
        <v>10</v>
      </c>
      <c r="D9">
        <v>20</v>
      </c>
      <c r="E9">
        <v>30</v>
      </c>
      <c r="F9">
        <v>40</v>
      </c>
      <c r="G9">
        <v>30</v>
      </c>
      <c r="H9">
        <v>20</v>
      </c>
      <c r="I9">
        <v>10</v>
      </c>
      <c r="J9">
        <v>0</v>
      </c>
      <c r="K9">
        <v>0</v>
      </c>
      <c r="L9">
        <v>0</v>
      </c>
    </row>
    <row r="10" spans="1:12">
      <c r="A10" t="s">
        <v>855</v>
      </c>
      <c r="B10">
        <v>0</v>
      </c>
      <c r="C10">
        <v>0</v>
      </c>
      <c r="D10">
        <v>10</v>
      </c>
      <c r="E10">
        <v>20</v>
      </c>
      <c r="F10">
        <v>30</v>
      </c>
      <c r="G10">
        <v>40</v>
      </c>
      <c r="H10">
        <v>30</v>
      </c>
      <c r="I10">
        <v>10</v>
      </c>
      <c r="J10">
        <v>0</v>
      </c>
      <c r="K10">
        <v>0</v>
      </c>
      <c r="L10">
        <v>0</v>
      </c>
    </row>
    <row r="11" spans="1:12">
      <c r="A11" t="s">
        <v>858</v>
      </c>
      <c r="B11">
        <v>0</v>
      </c>
      <c r="C11">
        <v>0</v>
      </c>
      <c r="D11">
        <v>0</v>
      </c>
      <c r="E11">
        <v>10</v>
      </c>
      <c r="F11">
        <v>20</v>
      </c>
      <c r="G11">
        <v>30</v>
      </c>
      <c r="H11">
        <v>40</v>
      </c>
      <c r="I11">
        <v>30</v>
      </c>
      <c r="J11">
        <v>20</v>
      </c>
      <c r="K11">
        <v>10</v>
      </c>
      <c r="L11">
        <v>0</v>
      </c>
    </row>
    <row r="12" spans="1:12">
      <c r="A12" t="s">
        <v>861</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979</v>
      </c>
    </row>
    <row r="2" spans="1:1">
      <c r="A2" t="s">
        <v>980</v>
      </c>
    </row>
    <row r="3" spans="1:1">
      <c r="A3" t="s">
        <v>981</v>
      </c>
    </row>
    <row r="4" spans="1:1">
      <c r="A4" t="s">
        <v>982</v>
      </c>
    </row>
    <row r="5" spans="1:1">
      <c r="A5" t="s">
        <v>983</v>
      </c>
    </row>
    <row r="6" spans="1:1">
      <c r="A6" t="s">
        <v>984</v>
      </c>
    </row>
    <row r="8" spans="1:1">
      <c r="A8" s="1" t="s">
        <v>985</v>
      </c>
    </row>
    <row r="9" spans="1:1">
      <c r="A9" t="s">
        <v>986</v>
      </c>
    </row>
    <row r="10" spans="1:1">
      <c r="A10" t="s">
        <v>987</v>
      </c>
    </row>
    <row r="11" spans="1:1">
      <c r="A11" t="s">
        <v>988</v>
      </c>
    </row>
    <row r="12" spans="1:1">
      <c r="A12" t="s">
        <v>989</v>
      </c>
    </row>
    <row r="13" spans="1:1">
      <c r="A13" t="s">
        <v>206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2"/>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6">
        <v>0</v>
      </c>
      <c r="D3" s="83">
        <v>3.5</v>
      </c>
      <c r="E3" s="52">
        <v>4</v>
      </c>
      <c r="F3" s="52">
        <v>35</v>
      </c>
      <c r="G3" s="158">
        <f>$C3*E3+F3</f>
        <v>35</v>
      </c>
      <c r="H3">
        <v>55</v>
      </c>
      <c r="I3" s="52">
        <v>1</v>
      </c>
      <c r="J3" s="52">
        <v>55</v>
      </c>
      <c r="K3" s="158">
        <f>$C3*I3+J3</f>
        <v>55</v>
      </c>
      <c r="L3">
        <v>2</v>
      </c>
      <c r="M3" s="52">
        <v>0.1</v>
      </c>
      <c r="N3" s="52">
        <v>2</v>
      </c>
      <c r="O3" s="158">
        <f>$C3*M3+N3</f>
        <v>2</v>
      </c>
      <c r="P3">
        <v>70</v>
      </c>
      <c r="Q3" s="52">
        <v>1</v>
      </c>
      <c r="R3" s="52">
        <v>70</v>
      </c>
      <c r="S3" s="158">
        <f>$C3*Q3+R3</f>
        <v>70</v>
      </c>
      <c r="T3">
        <v>1.5</v>
      </c>
      <c r="U3" s="52">
        <v>-0.05</v>
      </c>
      <c r="V3" s="52">
        <v>1.5</v>
      </c>
      <c r="W3" s="158">
        <f>$C3*U3+V3</f>
        <v>1.5</v>
      </c>
      <c r="X3">
        <v>3</v>
      </c>
      <c r="Y3" s="52">
        <v>0.2</v>
      </c>
      <c r="Z3" s="52">
        <v>3</v>
      </c>
      <c r="AA3" s="158">
        <f>$C3*Y3+Z3</f>
        <v>3</v>
      </c>
      <c r="AB3" s="72">
        <f t="shared" ref="AB3:AB17" si="0">AA3/100*G3*2+(1-AA3/100)*G3</f>
        <v>36.05</v>
      </c>
      <c r="AC3" s="151">
        <f t="shared" ref="AC3:AC17" si="1">AB3*O3</f>
        <v>72.1</v>
      </c>
      <c r="AD3">
        <f>AC3*(K3/100)</f>
        <v>39.655</v>
      </c>
      <c r="AE3" s="76">
        <v>0</v>
      </c>
    </row>
    <row r="4" customFormat="1" spans="1:31">
      <c r="A4" s="157"/>
      <c r="B4" s="157"/>
      <c r="C4" s="76">
        <v>10</v>
      </c>
      <c r="D4" s="83">
        <v>8.5</v>
      </c>
      <c r="E4" s="52"/>
      <c r="F4" s="52"/>
      <c r="G4" s="158">
        <f>$C4*E3+F3</f>
        <v>75</v>
      </c>
      <c r="H4">
        <v>65</v>
      </c>
      <c r="I4" s="52"/>
      <c r="J4" s="52"/>
      <c r="K4" s="158">
        <f>$C4*I3+J3</f>
        <v>65</v>
      </c>
      <c r="L4">
        <v>3</v>
      </c>
      <c r="M4" s="52"/>
      <c r="N4" s="52"/>
      <c r="O4" s="158">
        <f>$C4*M3+N3</f>
        <v>3</v>
      </c>
      <c r="P4">
        <v>80</v>
      </c>
      <c r="Q4" s="52"/>
      <c r="R4" s="52"/>
      <c r="S4" s="158">
        <f>$C4*Q3+R3</f>
        <v>80</v>
      </c>
      <c r="T4">
        <v>1</v>
      </c>
      <c r="U4" s="52"/>
      <c r="V4" s="52"/>
      <c r="W4" s="158">
        <f>$C4*U3+V3</f>
        <v>1</v>
      </c>
      <c r="X4">
        <v>5</v>
      </c>
      <c r="Y4" s="52"/>
      <c r="Z4" s="52"/>
      <c r="AA4" s="158">
        <f>$C4*Y3+Z3</f>
        <v>5</v>
      </c>
      <c r="AB4" s="72">
        <f t="shared" si="0"/>
        <v>78.75</v>
      </c>
      <c r="AC4" s="151">
        <f t="shared" si="1"/>
        <v>236.25</v>
      </c>
      <c r="AD4">
        <f t="shared" ref="AD4:AD17" si="2">AC4*(K4/100)</f>
        <v>153.5625</v>
      </c>
      <c r="AE4" s="76">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6">
        <v>0</v>
      </c>
      <c r="D6" s="83">
        <v>12.5</v>
      </c>
      <c r="E6" s="52">
        <v>10</v>
      </c>
      <c r="F6" s="52">
        <v>60</v>
      </c>
      <c r="G6" s="158">
        <f>$C6*E$6+F$6</f>
        <v>60</v>
      </c>
      <c r="H6">
        <v>70</v>
      </c>
      <c r="I6" s="52">
        <v>1</v>
      </c>
      <c r="J6" s="52">
        <v>70</v>
      </c>
      <c r="K6" s="158">
        <f>$C6*I$6+J$6</f>
        <v>70</v>
      </c>
      <c r="L6">
        <v>0.6</v>
      </c>
      <c r="M6" s="52">
        <v>0.04</v>
      </c>
      <c r="N6" s="52">
        <v>0.6</v>
      </c>
      <c r="O6" s="158">
        <f>$C6*M$6+N$6</f>
        <v>0.6</v>
      </c>
      <c r="P6">
        <v>35</v>
      </c>
      <c r="Q6" s="52">
        <v>1</v>
      </c>
      <c r="R6" s="52">
        <v>35</v>
      </c>
      <c r="S6" s="158">
        <f>$C6*Q$6+R$6</f>
        <v>35</v>
      </c>
      <c r="T6">
        <v>2.75</v>
      </c>
      <c r="U6" s="52">
        <v>-0.025</v>
      </c>
      <c r="V6" s="52">
        <v>2.75</v>
      </c>
      <c r="W6" s="158">
        <f>$C6*U$6+V$6</f>
        <v>2.75</v>
      </c>
      <c r="X6">
        <v>10</v>
      </c>
      <c r="Y6" s="52">
        <v>2.5</v>
      </c>
      <c r="Z6" s="52">
        <v>10</v>
      </c>
      <c r="AA6" s="158">
        <f>$C6*Y$6+Z$6</f>
        <v>10</v>
      </c>
      <c r="AB6" s="72">
        <f t="shared" si="0"/>
        <v>66</v>
      </c>
      <c r="AC6" s="151">
        <f t="shared" si="1"/>
        <v>39.6</v>
      </c>
      <c r="AD6">
        <f t="shared" si="2"/>
        <v>27.72</v>
      </c>
      <c r="AE6" s="76">
        <v>0</v>
      </c>
    </row>
    <row r="7" customFormat="1" spans="1:31">
      <c r="A7" s="157"/>
      <c r="B7" s="157"/>
      <c r="C7" s="76">
        <v>10</v>
      </c>
      <c r="D7" s="83">
        <v>37.5</v>
      </c>
      <c r="E7" s="52"/>
      <c r="F7" s="52"/>
      <c r="G7" s="158">
        <f>$C7*E$6+F$6</f>
        <v>160</v>
      </c>
      <c r="H7">
        <v>80</v>
      </c>
      <c r="I7" s="52"/>
      <c r="J7" s="52"/>
      <c r="K7" s="158">
        <f>$C7*I$6+J$6</f>
        <v>80</v>
      </c>
      <c r="L7">
        <v>1</v>
      </c>
      <c r="M7" s="52"/>
      <c r="N7" s="52"/>
      <c r="O7" s="158">
        <f>$C7*M$6+N$6</f>
        <v>1</v>
      </c>
      <c r="P7">
        <v>45</v>
      </c>
      <c r="Q7" s="52"/>
      <c r="R7" s="52"/>
      <c r="S7" s="158">
        <f>$C7*Q$6+R$6</f>
        <v>45</v>
      </c>
      <c r="T7">
        <v>2.5</v>
      </c>
      <c r="U7" s="52"/>
      <c r="V7" s="52"/>
      <c r="W7" s="158">
        <f>$C7*U$6+V$6</f>
        <v>2.5</v>
      </c>
      <c r="X7">
        <v>30</v>
      </c>
      <c r="Y7" s="52"/>
      <c r="Z7" s="52"/>
      <c r="AA7" s="158">
        <f>$C7*Y$6+Z$6</f>
        <v>35</v>
      </c>
      <c r="AB7" s="72">
        <f t="shared" si="0"/>
        <v>216</v>
      </c>
      <c r="AC7" s="151">
        <f t="shared" si="1"/>
        <v>216</v>
      </c>
      <c r="AD7">
        <f t="shared" si="2"/>
        <v>172.8</v>
      </c>
      <c r="AE7" s="76">
        <v>10</v>
      </c>
    </row>
    <row r="8" customFormat="1" spans="1:31">
      <c r="A8" s="157"/>
      <c r="B8" s="157"/>
      <c r="C8" s="76">
        <v>20</v>
      </c>
      <c r="D8" s="83">
        <v>62.5</v>
      </c>
      <c r="E8" s="52"/>
      <c r="F8" s="52"/>
      <c r="G8" s="158">
        <f>$C8*E$6+F$6</f>
        <v>260</v>
      </c>
      <c r="H8">
        <v>90</v>
      </c>
      <c r="I8" s="52"/>
      <c r="J8" s="52"/>
      <c r="K8" s="158">
        <f>$C8*I$6+J$6</f>
        <v>90</v>
      </c>
      <c r="L8">
        <v>1.4</v>
      </c>
      <c r="M8" s="52"/>
      <c r="N8" s="52"/>
      <c r="O8" s="158">
        <f>$C8*M$6+N$6</f>
        <v>1.4</v>
      </c>
      <c r="P8">
        <v>55</v>
      </c>
      <c r="Q8" s="52"/>
      <c r="R8" s="52"/>
      <c r="S8" s="158">
        <f>$C8*Q$6+R$6</f>
        <v>55</v>
      </c>
      <c r="T8">
        <v>2.25</v>
      </c>
      <c r="U8" s="52"/>
      <c r="V8" s="52"/>
      <c r="W8" s="158">
        <f>$C8*U$6+V$6</f>
        <v>2.25</v>
      </c>
      <c r="X8">
        <v>60</v>
      </c>
      <c r="Y8" s="52"/>
      <c r="Z8" s="52"/>
      <c r="AA8" s="158">
        <f>$C8*Y$6+Z$6</f>
        <v>60</v>
      </c>
      <c r="AB8" s="72">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6">
        <v>0</v>
      </c>
    </row>
    <row r="10" customFormat="1" spans="1:31">
      <c r="A10" s="157"/>
      <c r="B10" s="157"/>
      <c r="C10" s="76">
        <v>10</v>
      </c>
      <c r="D10" s="83">
        <v>1.85</v>
      </c>
      <c r="E10" s="52"/>
      <c r="F10" s="52"/>
      <c r="G10" s="158">
        <f>$C10*E$9+F$9</f>
        <v>16</v>
      </c>
      <c r="H10">
        <v>15</v>
      </c>
      <c r="I10" s="52"/>
      <c r="J10" s="52"/>
      <c r="K10" s="158">
        <f>$C10*I$9+J$9</f>
        <v>15</v>
      </c>
      <c r="L10">
        <v>1</v>
      </c>
      <c r="M10" s="52"/>
      <c r="N10" s="52"/>
      <c r="O10" s="158">
        <f>$C10*M$9+N$9</f>
        <v>1</v>
      </c>
      <c r="P10">
        <v>50</v>
      </c>
      <c r="Q10" s="52"/>
      <c r="R10" s="52"/>
      <c r="S10" s="158">
        <f>$C10*Q$9+R$9</f>
        <v>50</v>
      </c>
      <c r="T10">
        <v>3</v>
      </c>
      <c r="U10" s="52"/>
      <c r="V10" s="52"/>
      <c r="W10" s="158">
        <f>$C10*U$9+V$9</f>
        <v>3</v>
      </c>
      <c r="X10">
        <v>2</v>
      </c>
      <c r="Y10" s="52"/>
      <c r="Z10" s="52"/>
      <c r="AA10" s="158">
        <f>Z9</f>
        <v>2</v>
      </c>
      <c r="AB10" s="72">
        <f t="shared" si="0"/>
        <v>16.32</v>
      </c>
      <c r="AC10" s="151">
        <f t="shared" si="1"/>
        <v>16.32</v>
      </c>
      <c r="AD10">
        <f t="shared" si="2"/>
        <v>2.448</v>
      </c>
      <c r="AE10" s="76">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6">
        <v>0</v>
      </c>
      <c r="D12" s="83">
        <v>3.3</v>
      </c>
      <c r="E12" s="52">
        <v>1</v>
      </c>
      <c r="F12" s="52">
        <v>21</v>
      </c>
      <c r="G12" s="158">
        <f>$C12*E$12+F$12</f>
        <v>21</v>
      </c>
      <c r="H12">
        <v>60</v>
      </c>
      <c r="I12" s="52">
        <v>0.5</v>
      </c>
      <c r="J12" s="52">
        <v>60</v>
      </c>
      <c r="K12" s="158">
        <f>$C12*I$12+J$12</f>
        <v>60</v>
      </c>
      <c r="L12">
        <v>5.5</v>
      </c>
      <c r="M12" s="52">
        <v>0.2</v>
      </c>
      <c r="N12" s="52">
        <v>5.5</v>
      </c>
      <c r="O12" s="158">
        <f>$C12*M$12+N$12</f>
        <v>5.5</v>
      </c>
      <c r="P12">
        <v>57.5</v>
      </c>
      <c r="Q12" s="52">
        <v>1</v>
      </c>
      <c r="R12" s="52">
        <v>57.5</v>
      </c>
      <c r="S12" s="158">
        <f>$C12*Q$12+R$12</f>
        <v>57.5</v>
      </c>
      <c r="T12">
        <v>2.5</v>
      </c>
      <c r="U12" s="52">
        <v>-0.05</v>
      </c>
      <c r="V12" s="52">
        <v>2.5</v>
      </c>
      <c r="W12" s="158">
        <f>$C12*U$12+V$12</f>
        <v>2.5</v>
      </c>
      <c r="X12">
        <v>1</v>
      </c>
      <c r="Y12" s="52">
        <v>0.05</v>
      </c>
      <c r="Z12" s="52">
        <v>1</v>
      </c>
      <c r="AA12" s="158">
        <f>$C12*Y$12+Z$12</f>
        <v>1</v>
      </c>
      <c r="AB12" s="72">
        <f t="shared" si="0"/>
        <v>21.21</v>
      </c>
      <c r="AC12" s="151">
        <f t="shared" si="1"/>
        <v>116.655</v>
      </c>
      <c r="AD12">
        <f t="shared" si="2"/>
        <v>69.993</v>
      </c>
      <c r="AE12" s="76">
        <v>0</v>
      </c>
    </row>
    <row r="13" customFormat="1" spans="1:31">
      <c r="A13" s="157"/>
      <c r="B13" s="157"/>
      <c r="C13" s="76">
        <v>10</v>
      </c>
      <c r="D13" s="83">
        <v>6.2</v>
      </c>
      <c r="E13" s="52"/>
      <c r="F13" s="52"/>
      <c r="G13" s="158">
        <f>$C13*E$12+F$12</f>
        <v>31</v>
      </c>
      <c r="H13">
        <v>65</v>
      </c>
      <c r="I13" s="52"/>
      <c r="J13" s="52"/>
      <c r="K13" s="158">
        <f>$C13*I$12+J$12</f>
        <v>65</v>
      </c>
      <c r="L13">
        <v>7.5</v>
      </c>
      <c r="M13" s="52"/>
      <c r="N13" s="52"/>
      <c r="O13" s="158">
        <f>$C13*M$12+N$12</f>
        <v>7.5</v>
      </c>
      <c r="P13">
        <v>67.5</v>
      </c>
      <c r="Q13" s="52"/>
      <c r="R13" s="52"/>
      <c r="S13" s="158">
        <f>$C13*Q$12+R$12</f>
        <v>67.5</v>
      </c>
      <c r="T13">
        <v>2</v>
      </c>
      <c r="U13" s="52"/>
      <c r="V13" s="52"/>
      <c r="W13" s="158">
        <f>$C13*U$12+V$12</f>
        <v>2</v>
      </c>
      <c r="X13">
        <v>1.5</v>
      </c>
      <c r="Y13" s="52"/>
      <c r="Z13" s="52"/>
      <c r="AA13" s="158">
        <f>$C13*Y$12+Z$12</f>
        <v>1.5</v>
      </c>
      <c r="AB13" s="72">
        <f t="shared" si="0"/>
        <v>31.465</v>
      </c>
      <c r="AC13" s="151">
        <f t="shared" si="1"/>
        <v>235.9875</v>
      </c>
      <c r="AD13">
        <f t="shared" si="2"/>
        <v>153.391875</v>
      </c>
      <c r="AE13" s="76">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6">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6">
        <v>0</v>
      </c>
    </row>
    <row r="16" customFormat="1" spans="1:31">
      <c r="A16" s="157"/>
      <c r="B16" s="157"/>
      <c r="C16" s="76">
        <v>10</v>
      </c>
      <c r="D16" s="83">
        <v>7.5</v>
      </c>
      <c r="E16" s="52"/>
      <c r="F16" s="52"/>
      <c r="G16" s="158">
        <f>$C16*E$15+F$15</f>
        <v>72.5</v>
      </c>
      <c r="H16">
        <v>35</v>
      </c>
      <c r="I16" s="52"/>
      <c r="J16" s="52"/>
      <c r="K16" s="158">
        <f>$C16*I$15+J$15</f>
        <v>35</v>
      </c>
      <c r="L16">
        <v>2.88</v>
      </c>
      <c r="M16" s="52"/>
      <c r="N16" s="52"/>
      <c r="O16" s="158">
        <f>$C16*M$15+N$15</f>
        <v>2.875</v>
      </c>
      <c r="P16">
        <v>20</v>
      </c>
      <c r="Q16" s="52"/>
      <c r="R16" s="52"/>
      <c r="S16" s="158">
        <f>$C16*Q$15+R$15</f>
        <v>20</v>
      </c>
      <c r="T16">
        <v>5</v>
      </c>
      <c r="U16" s="52"/>
      <c r="V16" s="52"/>
      <c r="W16" s="158">
        <f>$C16*U$15+V$15</f>
        <v>5</v>
      </c>
      <c r="X16">
        <v>6</v>
      </c>
      <c r="Y16" s="52"/>
      <c r="Z16" s="52"/>
      <c r="AA16" s="158">
        <f>$C16*Y$15+Z$15</f>
        <v>6</v>
      </c>
      <c r="AB16" s="72">
        <f t="shared" si="0"/>
        <v>76.85</v>
      </c>
      <c r="AC16" s="151">
        <f t="shared" si="1"/>
        <v>220.94375</v>
      </c>
      <c r="AD16">
        <f t="shared" si="2"/>
        <v>77.3303125</v>
      </c>
      <c r="AE16" s="76">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2"/>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2"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2"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2"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2">
        <v>39.655</v>
      </c>
      <c r="AH24" s="72">
        <v>27.72</v>
      </c>
      <c r="AI24" s="72">
        <v>69.993</v>
      </c>
      <c r="AJ24" s="151">
        <f>AD9*10</f>
        <v>7.65</v>
      </c>
      <c r="AK24" s="151">
        <v>25.245</v>
      </c>
    </row>
    <row r="25" customFormat="1" spans="1:37">
      <c r="A25" s="118"/>
      <c r="B25" s="52"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2">
        <v>153.5625</v>
      </c>
      <c r="AH25" s="72">
        <v>172.8</v>
      </c>
      <c r="AI25" s="72">
        <v>153.391875</v>
      </c>
      <c r="AJ25" s="151">
        <f>AD10*10</f>
        <v>24.48</v>
      </c>
      <c r="AK25" s="72">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2"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2"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2"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2"/>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2"/>
      <c r="AH30" s="151"/>
      <c r="AJ30" s="151"/>
    </row>
    <row r="31" customFormat="1" spans="1:29">
      <c r="A31" s="118" t="s">
        <v>35</v>
      </c>
      <c r="B31" s="52"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2"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2"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2"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2"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2"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2"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2"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2"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2"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2"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2"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2" t="s">
        <v>83</v>
      </c>
      <c r="B46" s="157" t="s">
        <v>84</v>
      </c>
      <c r="C46" s="118"/>
      <c r="D46" s="171">
        <v>1.2</v>
      </c>
      <c r="E46" s="171">
        <v>0.8</v>
      </c>
      <c r="F46" s="171"/>
      <c r="G46" s="171"/>
      <c r="H46" s="171"/>
      <c r="I46" s="171"/>
      <c r="J46" s="203"/>
      <c r="K46" s="203"/>
    </row>
    <row r="47" spans="1:11">
      <c r="A47" s="52"/>
      <c r="B47" s="157" t="s">
        <v>85</v>
      </c>
      <c r="C47" s="118"/>
      <c r="D47" s="171"/>
      <c r="E47" s="171"/>
      <c r="F47" s="171"/>
      <c r="G47" s="171"/>
      <c r="H47" s="171"/>
      <c r="I47" s="171"/>
      <c r="J47" s="203">
        <v>1.25</v>
      </c>
      <c r="K47" s="203"/>
    </row>
    <row r="48" spans="1:11">
      <c r="A48" s="52"/>
      <c r="B48" s="157" t="s">
        <v>86</v>
      </c>
      <c r="C48" s="118"/>
      <c r="D48" s="171"/>
      <c r="E48" s="171">
        <v>1.2</v>
      </c>
      <c r="F48" s="171"/>
      <c r="G48" s="171"/>
      <c r="H48" s="171"/>
      <c r="I48" s="171"/>
      <c r="J48" s="203">
        <v>0.75</v>
      </c>
      <c r="K48" s="203"/>
    </row>
    <row r="49" spans="1:11">
      <c r="A49" s="52"/>
      <c r="B49" s="157" t="s">
        <v>87</v>
      </c>
      <c r="C49" s="118"/>
      <c r="D49" s="171"/>
      <c r="E49" s="171"/>
      <c r="F49" s="171"/>
      <c r="G49" s="171">
        <v>0.75</v>
      </c>
      <c r="H49" s="171"/>
      <c r="I49" s="171">
        <v>1.5</v>
      </c>
      <c r="J49" s="203"/>
      <c r="K49" s="203"/>
    </row>
    <row r="50" spans="1:11">
      <c r="A50" s="52"/>
      <c r="B50" s="157" t="s">
        <v>88</v>
      </c>
      <c r="C50" s="118"/>
      <c r="D50" s="171"/>
      <c r="E50" s="171"/>
      <c r="F50" s="171">
        <v>1.25</v>
      </c>
      <c r="G50" s="171"/>
      <c r="H50" s="171"/>
      <c r="I50" s="171">
        <v>0.8</v>
      </c>
      <c r="J50" s="203"/>
      <c r="K50" s="203"/>
    </row>
    <row r="51" spans="1:11">
      <c r="A51" s="52"/>
      <c r="B51" s="157" t="s">
        <v>89</v>
      </c>
      <c r="C51" s="118"/>
      <c r="D51" s="171"/>
      <c r="E51" s="171"/>
      <c r="F51" s="171"/>
      <c r="G51" s="171"/>
      <c r="H51" s="171">
        <v>0.6</v>
      </c>
      <c r="I51" s="171"/>
      <c r="J51" s="203">
        <v>0.75</v>
      </c>
      <c r="K51" s="203"/>
    </row>
    <row r="52" spans="1:11">
      <c r="A52" s="52"/>
      <c r="B52" s="157" t="s">
        <v>90</v>
      </c>
      <c r="C52" s="118"/>
      <c r="D52" s="171">
        <v>0.9</v>
      </c>
      <c r="E52" s="171"/>
      <c r="F52" s="171"/>
      <c r="G52" s="171">
        <v>1.5</v>
      </c>
      <c r="H52" s="171"/>
      <c r="I52" s="171"/>
      <c r="J52" s="203"/>
      <c r="K52" s="203"/>
    </row>
    <row r="53" spans="1:11">
      <c r="A53" s="52"/>
      <c r="B53" s="157" t="s">
        <v>91</v>
      </c>
      <c r="C53" s="118"/>
      <c r="D53" s="171"/>
      <c r="E53" s="171">
        <v>0.75</v>
      </c>
      <c r="F53" s="171"/>
      <c r="G53" s="171"/>
      <c r="H53" s="171"/>
      <c r="I53" s="171"/>
      <c r="J53" s="203"/>
      <c r="K53" s="203">
        <v>2</v>
      </c>
    </row>
    <row r="54" spans="1:11">
      <c r="A54" s="52"/>
      <c r="B54" s="52" t="s">
        <v>92</v>
      </c>
      <c r="C54" s="52"/>
      <c r="D54" s="171"/>
      <c r="E54" s="171"/>
      <c r="F54" s="171">
        <v>1.5</v>
      </c>
      <c r="G54" s="171">
        <v>0.5</v>
      </c>
      <c r="H54" s="171">
        <v>0.5</v>
      </c>
      <c r="I54" s="171">
        <v>0.1</v>
      </c>
      <c r="J54" s="203">
        <v>1.5</v>
      </c>
      <c r="K54" s="203"/>
    </row>
    <row r="55" spans="1:11">
      <c r="A55" s="52"/>
      <c r="B55" s="165" t="s">
        <v>93</v>
      </c>
      <c r="C55" s="165"/>
      <c r="D55" s="171">
        <v>1.5</v>
      </c>
      <c r="E55" s="171"/>
      <c r="F55" s="171">
        <v>0.8</v>
      </c>
      <c r="G55" s="171"/>
      <c r="H55" s="171"/>
      <c r="I55" s="171">
        <v>1.5</v>
      </c>
      <c r="J55" s="203">
        <v>0.8</v>
      </c>
      <c r="K55" s="203"/>
    </row>
    <row r="56" spans="1:11">
      <c r="A56" s="52"/>
      <c r="B56" s="157" t="s">
        <v>94</v>
      </c>
      <c r="C56" s="118"/>
      <c r="D56" s="171"/>
      <c r="E56" s="171">
        <v>1.5</v>
      </c>
      <c r="F56" s="171">
        <v>0.3</v>
      </c>
      <c r="G56" s="171"/>
      <c r="H56" s="171"/>
      <c r="I56" s="171">
        <v>1.5</v>
      </c>
      <c r="J56" s="203"/>
      <c r="K56" s="203"/>
    </row>
    <row r="57" spans="1:11">
      <c r="A57" s="52"/>
      <c r="B57" s="157" t="s">
        <v>95</v>
      </c>
      <c r="C57" s="118"/>
      <c r="D57" s="171">
        <v>2</v>
      </c>
      <c r="E57" s="171">
        <v>1.2</v>
      </c>
      <c r="F57" s="171">
        <v>0.8</v>
      </c>
      <c r="G57" s="171"/>
      <c r="H57" s="171">
        <v>2</v>
      </c>
      <c r="I57" s="171">
        <v>1.2</v>
      </c>
      <c r="J57" s="203">
        <v>1.2</v>
      </c>
      <c r="K57" s="203"/>
    </row>
    <row r="58" spans="1:11">
      <c r="A58" s="52"/>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E12" sqref="E1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19</v>
      </c>
      <c r="E3" s="115">
        <v>3</v>
      </c>
      <c r="F3" s="115">
        <v>0.5</v>
      </c>
      <c r="G3" s="116">
        <v>60</v>
      </c>
      <c r="H3" s="117">
        <v>70</v>
      </c>
      <c r="I3" s="115">
        <v>10</v>
      </c>
      <c r="J3" s="144">
        <f>D3*1</f>
        <v>19</v>
      </c>
      <c r="K3" s="144">
        <f>I3/E3</f>
        <v>3.33333333333333</v>
      </c>
      <c r="L3" s="144">
        <f>K3+F3</f>
        <v>3.83333333333333</v>
      </c>
      <c r="M3" s="144">
        <f>J3*I3</f>
        <v>190</v>
      </c>
      <c r="N3" s="145">
        <f>M3/L3</f>
        <v>49.5652173913044</v>
      </c>
      <c r="P3">
        <f>(J3/F3)/200</f>
        <v>0.19</v>
      </c>
      <c r="R3" t="s">
        <v>102</v>
      </c>
    </row>
    <row r="4" customFormat="1" spans="1:18">
      <c r="A4" s="118"/>
      <c r="B4" s="76" t="b">
        <v>0</v>
      </c>
      <c r="C4" s="118" t="s">
        <v>24</v>
      </c>
      <c r="D4" s="119">
        <v>7</v>
      </c>
      <c r="E4" s="120">
        <v>4</v>
      </c>
      <c r="F4" s="120">
        <v>0.5</v>
      </c>
      <c r="G4" s="121">
        <v>50</v>
      </c>
      <c r="H4" s="122">
        <v>80</v>
      </c>
      <c r="I4" s="120">
        <v>12</v>
      </c>
      <c r="J4" s="144">
        <f>D4*2</f>
        <v>14</v>
      </c>
      <c r="K4" s="144">
        <f t="shared" ref="K4:K17" si="0">I4/E4</f>
        <v>3</v>
      </c>
      <c r="L4" s="144">
        <f t="shared" ref="L4:L17" si="1">K4+F4</f>
        <v>3.5</v>
      </c>
      <c r="M4" s="144">
        <f t="shared" ref="M4:M17" si="2">J4*I4</f>
        <v>168</v>
      </c>
      <c r="N4" s="145">
        <f t="shared" ref="N4:N17" si="3">M4/L4</f>
        <v>48</v>
      </c>
      <c r="P4">
        <f t="shared" ref="P4:P17" si="4">(J4/F4)/200</f>
        <v>0.14</v>
      </c>
      <c r="R4" t="s">
        <v>103</v>
      </c>
    </row>
    <row r="5" customFormat="1" customHeight="1" spans="1:25">
      <c r="A5" s="123"/>
      <c r="B5" s="124" t="b">
        <v>0</v>
      </c>
      <c r="C5" s="123" t="s">
        <v>32</v>
      </c>
      <c r="D5" s="125">
        <v>25</v>
      </c>
      <c r="E5" s="126">
        <v>6</v>
      </c>
      <c r="F5" s="126">
        <v>2</v>
      </c>
      <c r="G5" s="127">
        <v>75</v>
      </c>
      <c r="H5" s="128">
        <v>90</v>
      </c>
      <c r="I5" s="126">
        <v>6</v>
      </c>
      <c r="J5" s="146">
        <f t="shared" ref="J4:J17" si="5">D5*1</f>
        <v>25</v>
      </c>
      <c r="K5" s="146">
        <f t="shared" si="0"/>
        <v>1</v>
      </c>
      <c r="L5" s="146">
        <f t="shared" si="1"/>
        <v>3</v>
      </c>
      <c r="M5" s="146">
        <f t="shared" si="2"/>
        <v>150</v>
      </c>
      <c r="N5" s="147">
        <f t="shared" si="3"/>
        <v>50</v>
      </c>
      <c r="P5">
        <f t="shared" si="4"/>
        <v>0.0625</v>
      </c>
      <c r="R5" t="s">
        <v>104</v>
      </c>
      <c r="U5" s="150"/>
      <c r="V5" s="151"/>
      <c r="W5" s="151"/>
      <c r="X5" s="151"/>
      <c r="Y5" s="151"/>
    </row>
    <row r="6" customFormat="1" spans="1:25">
      <c r="A6" s="118" t="s">
        <v>28</v>
      </c>
      <c r="B6" s="76" t="b">
        <v>0</v>
      </c>
      <c r="C6" s="118" t="s">
        <v>30</v>
      </c>
      <c r="D6" s="119">
        <v>75</v>
      </c>
      <c r="E6" s="120">
        <v>1</v>
      </c>
      <c r="F6" s="120">
        <v>3</v>
      </c>
      <c r="G6" s="129">
        <v>90</v>
      </c>
      <c r="H6" s="122">
        <v>20</v>
      </c>
      <c r="I6" s="120">
        <v>6</v>
      </c>
      <c r="J6" s="144">
        <f t="shared" si="5"/>
        <v>75</v>
      </c>
      <c r="K6" s="144">
        <f t="shared" si="0"/>
        <v>6</v>
      </c>
      <c r="L6" s="144">
        <f t="shared" si="1"/>
        <v>9</v>
      </c>
      <c r="M6" s="144">
        <f t="shared" si="2"/>
        <v>450</v>
      </c>
      <c r="N6" s="145">
        <f t="shared" si="3"/>
        <v>50</v>
      </c>
      <c r="P6">
        <f t="shared" si="4"/>
        <v>0.125</v>
      </c>
      <c r="R6" t="s">
        <v>105</v>
      </c>
      <c r="T6" s="151"/>
      <c r="U6" s="151"/>
      <c r="V6" s="151"/>
      <c r="W6" s="151"/>
      <c r="X6" s="151"/>
      <c r="Y6" s="151"/>
    </row>
    <row r="7" customFormat="1" spans="1:24">
      <c r="A7" s="118"/>
      <c r="B7" s="76" t="b">
        <v>1</v>
      </c>
      <c r="C7" s="118" t="s">
        <v>33</v>
      </c>
      <c r="D7" s="119">
        <v>50</v>
      </c>
      <c r="E7" s="120">
        <v>2</v>
      </c>
      <c r="F7" s="120">
        <v>3</v>
      </c>
      <c r="G7" s="121">
        <v>90</v>
      </c>
      <c r="H7" s="122">
        <v>0</v>
      </c>
      <c r="I7" s="120">
        <v>6</v>
      </c>
      <c r="J7" s="144">
        <f t="shared" si="5"/>
        <v>50</v>
      </c>
      <c r="K7" s="144">
        <f t="shared" si="0"/>
        <v>3</v>
      </c>
      <c r="L7" s="144">
        <f t="shared" si="1"/>
        <v>6</v>
      </c>
      <c r="M7" s="144">
        <f t="shared" si="2"/>
        <v>300</v>
      </c>
      <c r="N7" s="145">
        <f t="shared" si="3"/>
        <v>50</v>
      </c>
      <c r="P7">
        <f t="shared" si="4"/>
        <v>0.0833333333333333</v>
      </c>
      <c r="R7" t="s">
        <v>106</v>
      </c>
      <c r="V7" s="151"/>
      <c r="X7" s="151"/>
    </row>
    <row r="8" customFormat="1" spans="1:24">
      <c r="A8" s="123"/>
      <c r="B8" s="124" t="b">
        <v>0</v>
      </c>
      <c r="C8" s="123" t="s">
        <v>34</v>
      </c>
      <c r="D8" s="125">
        <v>90</v>
      </c>
      <c r="E8" s="126">
        <v>1</v>
      </c>
      <c r="F8" s="126">
        <v>5</v>
      </c>
      <c r="G8" s="127">
        <v>90</v>
      </c>
      <c r="H8" s="128">
        <v>20</v>
      </c>
      <c r="I8" s="126">
        <v>6</v>
      </c>
      <c r="J8" s="146">
        <f t="shared" si="5"/>
        <v>90</v>
      </c>
      <c r="K8" s="146">
        <f t="shared" si="0"/>
        <v>6</v>
      </c>
      <c r="L8" s="146">
        <f t="shared" si="1"/>
        <v>11</v>
      </c>
      <c r="M8" s="146">
        <f t="shared" si="2"/>
        <v>540</v>
      </c>
      <c r="N8" s="147">
        <f t="shared" si="3"/>
        <v>49.0909090909091</v>
      </c>
      <c r="P8">
        <f t="shared" si="4"/>
        <v>0.09</v>
      </c>
      <c r="R8" t="s">
        <v>107</v>
      </c>
      <c r="V8" s="151"/>
      <c r="X8" s="151"/>
    </row>
    <row r="9" customFormat="1" spans="1:18">
      <c r="A9" s="118" t="s">
        <v>35</v>
      </c>
      <c r="B9" s="76" t="b">
        <v>1</v>
      </c>
      <c r="C9" s="118" t="s">
        <v>37</v>
      </c>
      <c r="D9" s="119">
        <v>3</v>
      </c>
      <c r="E9" s="120">
        <v>4</v>
      </c>
      <c r="F9" s="120">
        <v>2</v>
      </c>
      <c r="G9" s="121">
        <v>20</v>
      </c>
      <c r="H9" s="122">
        <v>35</v>
      </c>
      <c r="I9" s="120">
        <v>6</v>
      </c>
      <c r="J9" s="144">
        <f>D9*10</f>
        <v>30</v>
      </c>
      <c r="K9" s="144">
        <f t="shared" si="0"/>
        <v>1.5</v>
      </c>
      <c r="L9" s="144">
        <f t="shared" si="1"/>
        <v>3.5</v>
      </c>
      <c r="M9" s="144">
        <f t="shared" si="2"/>
        <v>180</v>
      </c>
      <c r="N9" s="145">
        <f t="shared" si="3"/>
        <v>51.4285714285714</v>
      </c>
      <c r="P9">
        <f t="shared" si="4"/>
        <v>0.075</v>
      </c>
      <c r="R9" t="s">
        <v>108</v>
      </c>
    </row>
    <row r="10" customFormat="1" spans="1:22">
      <c r="A10" s="118"/>
      <c r="B10" s="76" t="b">
        <v>0</v>
      </c>
      <c r="C10" s="118" t="s">
        <v>39</v>
      </c>
      <c r="D10" s="119">
        <v>5</v>
      </c>
      <c r="E10" s="120">
        <v>1.5</v>
      </c>
      <c r="F10" s="120">
        <v>3.5</v>
      </c>
      <c r="G10" s="121">
        <v>20</v>
      </c>
      <c r="H10" s="122">
        <v>35</v>
      </c>
      <c r="I10" s="120">
        <v>10</v>
      </c>
      <c r="J10" s="144">
        <f>D10*10</f>
        <v>50</v>
      </c>
      <c r="K10" s="144">
        <f t="shared" si="0"/>
        <v>6.66666666666667</v>
      </c>
      <c r="L10" s="144">
        <f t="shared" si="1"/>
        <v>10.1666666666667</v>
      </c>
      <c r="M10" s="144">
        <f t="shared" si="2"/>
        <v>500</v>
      </c>
      <c r="N10" s="145">
        <f t="shared" si="3"/>
        <v>49.1803278688525</v>
      </c>
      <c r="P10">
        <f t="shared" si="4"/>
        <v>0.0714285714285714</v>
      </c>
      <c r="R10" t="s">
        <v>109</v>
      </c>
      <c r="V10" s="151"/>
    </row>
    <row r="11" customFormat="1" spans="1:22">
      <c r="A11" s="123"/>
      <c r="B11" s="124" t="b">
        <v>0</v>
      </c>
      <c r="C11" s="123" t="s">
        <v>40</v>
      </c>
      <c r="D11" s="125">
        <v>8</v>
      </c>
      <c r="E11" s="126">
        <v>6</v>
      </c>
      <c r="F11" s="126">
        <v>2.5</v>
      </c>
      <c r="G11" s="127">
        <v>20</v>
      </c>
      <c r="H11" s="128">
        <v>35</v>
      </c>
      <c r="I11" s="126">
        <v>2</v>
      </c>
      <c r="J11" s="146">
        <f>D11*10</f>
        <v>80</v>
      </c>
      <c r="K11" s="146">
        <f t="shared" si="0"/>
        <v>0.333333333333333</v>
      </c>
      <c r="L11" s="146">
        <f t="shared" si="1"/>
        <v>2.83333333333333</v>
      </c>
      <c r="M11" s="146">
        <f t="shared" si="2"/>
        <v>160</v>
      </c>
      <c r="N11" s="147">
        <f t="shared" si="3"/>
        <v>56.4705882352941</v>
      </c>
      <c r="P11">
        <f t="shared" si="4"/>
        <v>0.16</v>
      </c>
      <c r="R11" t="s">
        <v>110</v>
      </c>
      <c r="V11" s="151"/>
    </row>
    <row r="12" customFormat="1" spans="1:18">
      <c r="A12" s="118" t="s">
        <v>42</v>
      </c>
      <c r="B12" s="76" t="b">
        <v>0</v>
      </c>
      <c r="C12" s="118" t="s">
        <v>51</v>
      </c>
      <c r="D12" s="119">
        <v>6</v>
      </c>
      <c r="E12" s="120">
        <v>12</v>
      </c>
      <c r="F12" s="120">
        <v>1</v>
      </c>
      <c r="G12" s="129">
        <v>30</v>
      </c>
      <c r="H12" s="122">
        <v>98</v>
      </c>
      <c r="I12" s="120">
        <v>30</v>
      </c>
      <c r="J12" s="144">
        <f t="shared" si="5"/>
        <v>6</v>
      </c>
      <c r="K12" s="144">
        <f t="shared" si="0"/>
        <v>2.5</v>
      </c>
      <c r="L12" s="144">
        <f t="shared" si="1"/>
        <v>3.5</v>
      </c>
      <c r="M12" s="144">
        <f t="shared" si="2"/>
        <v>180</v>
      </c>
      <c r="N12" s="145">
        <f t="shared" si="3"/>
        <v>51.4285714285714</v>
      </c>
      <c r="P12">
        <f t="shared" si="4"/>
        <v>0.03</v>
      </c>
      <c r="R12" t="s">
        <v>111</v>
      </c>
    </row>
    <row r="13" customFormat="1" spans="1:18">
      <c r="A13" s="118"/>
      <c r="B13" s="130" t="b">
        <v>1</v>
      </c>
      <c r="C13" s="118" t="s">
        <v>45</v>
      </c>
      <c r="D13" s="119">
        <v>9</v>
      </c>
      <c r="E13" s="120">
        <v>8</v>
      </c>
      <c r="F13" s="120">
        <v>1.25</v>
      </c>
      <c r="G13" s="121">
        <v>30</v>
      </c>
      <c r="H13" s="122">
        <v>95</v>
      </c>
      <c r="I13" s="120">
        <v>20</v>
      </c>
      <c r="J13" s="144">
        <f t="shared" si="5"/>
        <v>9</v>
      </c>
      <c r="K13" s="144">
        <f t="shared" si="0"/>
        <v>2.5</v>
      </c>
      <c r="L13" s="144">
        <f t="shared" si="1"/>
        <v>3.75</v>
      </c>
      <c r="M13" s="144">
        <f t="shared" si="2"/>
        <v>180</v>
      </c>
      <c r="N13" s="145">
        <f t="shared" si="3"/>
        <v>48</v>
      </c>
      <c r="P13">
        <f t="shared" si="4"/>
        <v>0.036</v>
      </c>
      <c r="R13" t="s">
        <v>105</v>
      </c>
    </row>
    <row r="14" customFormat="1" spans="1:18">
      <c r="A14" s="123"/>
      <c r="B14" s="131" t="b">
        <v>1</v>
      </c>
      <c r="C14" s="123" t="s">
        <v>52</v>
      </c>
      <c r="D14" s="125">
        <v>6</v>
      </c>
      <c r="E14" s="126">
        <v>11</v>
      </c>
      <c r="F14" s="126">
        <v>1</v>
      </c>
      <c r="G14" s="127">
        <v>30</v>
      </c>
      <c r="H14" s="128">
        <v>98</v>
      </c>
      <c r="I14" s="126">
        <v>30</v>
      </c>
      <c r="J14" s="146">
        <f t="shared" si="5"/>
        <v>6</v>
      </c>
      <c r="K14" s="146">
        <f t="shared" si="0"/>
        <v>2.72727272727273</v>
      </c>
      <c r="L14" s="146">
        <f t="shared" si="1"/>
        <v>3.72727272727273</v>
      </c>
      <c r="M14" s="146">
        <f t="shared" si="2"/>
        <v>180</v>
      </c>
      <c r="N14" s="147">
        <f t="shared" si="3"/>
        <v>48.2926829268293</v>
      </c>
      <c r="P14">
        <f t="shared" si="4"/>
        <v>0.03</v>
      </c>
      <c r="R14" t="s">
        <v>112</v>
      </c>
    </row>
    <row r="15" s="102" customFormat="1" spans="1:25">
      <c r="A15" s="118" t="s">
        <v>49</v>
      </c>
      <c r="B15" s="76" t="b">
        <v>1</v>
      </c>
      <c r="C15" s="118" t="s">
        <v>58</v>
      </c>
      <c r="D15" s="119">
        <v>14</v>
      </c>
      <c r="E15" s="120">
        <v>5</v>
      </c>
      <c r="F15" s="120">
        <v>5</v>
      </c>
      <c r="G15" s="129">
        <v>40</v>
      </c>
      <c r="H15" s="122">
        <v>95</v>
      </c>
      <c r="I15" s="120">
        <v>70</v>
      </c>
      <c r="J15" s="144">
        <f t="shared" si="5"/>
        <v>14</v>
      </c>
      <c r="K15" s="144">
        <f t="shared" si="0"/>
        <v>14</v>
      </c>
      <c r="L15" s="144">
        <f t="shared" si="1"/>
        <v>19</v>
      </c>
      <c r="M15" s="144">
        <f t="shared" si="2"/>
        <v>980</v>
      </c>
      <c r="N15" s="145">
        <f t="shared" si="3"/>
        <v>51.5789473684211</v>
      </c>
      <c r="O15" s="83"/>
      <c r="P15">
        <f t="shared" si="4"/>
        <v>0.014</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5"/>
        <v>18</v>
      </c>
      <c r="K16" s="144">
        <f t="shared" si="0"/>
        <v>10</v>
      </c>
      <c r="L16" s="144">
        <f t="shared" si="1"/>
        <v>17</v>
      </c>
      <c r="M16" s="144">
        <f t="shared" si="2"/>
        <v>900</v>
      </c>
      <c r="N16" s="145">
        <f t="shared" si="3"/>
        <v>52.9411764705882</v>
      </c>
      <c r="P16">
        <f t="shared" si="4"/>
        <v>0.0128571428571429</v>
      </c>
      <c r="R16" t="s">
        <v>105</v>
      </c>
    </row>
    <row r="17" s="103" customFormat="1" spans="1:25">
      <c r="A17" s="132"/>
      <c r="B17" s="133" t="b">
        <v>1</v>
      </c>
      <c r="C17" s="132" t="s">
        <v>54</v>
      </c>
      <c r="D17" s="134">
        <v>12</v>
      </c>
      <c r="E17" s="135">
        <v>7</v>
      </c>
      <c r="F17" s="135">
        <v>5</v>
      </c>
      <c r="G17" s="136">
        <v>40</v>
      </c>
      <c r="H17" s="137">
        <v>90</v>
      </c>
      <c r="I17" s="135">
        <v>50</v>
      </c>
      <c r="J17" s="148">
        <f t="shared" si="5"/>
        <v>12</v>
      </c>
      <c r="K17" s="148">
        <f t="shared" si="0"/>
        <v>7.14285714285714</v>
      </c>
      <c r="L17" s="148">
        <f t="shared" si="1"/>
        <v>12.1428571428571</v>
      </c>
      <c r="M17" s="148">
        <f t="shared" si="2"/>
        <v>600</v>
      </c>
      <c r="N17" s="149">
        <f t="shared" si="3"/>
        <v>49.4117647058824</v>
      </c>
      <c r="O17" s="83"/>
      <c r="P17">
        <f t="shared" si="4"/>
        <v>0.012</v>
      </c>
      <c r="Q17"/>
      <c r="R17" t="s">
        <v>114</v>
      </c>
      <c r="S17" s="83"/>
      <c r="T17" s="83"/>
      <c r="U17" s="83"/>
      <c r="V17" s="83"/>
      <c r="W17" s="83"/>
      <c r="X17" s="83"/>
      <c r="Y17" s="83"/>
    </row>
    <row r="18" customFormat="1" spans="2:2">
      <c r="B18" s="72"/>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4" t="s">
        <v>0</v>
      </c>
      <c r="B22" s="105" t="s">
        <v>97</v>
      </c>
      <c r="C22" s="104" t="s">
        <v>75</v>
      </c>
      <c r="D22" s="106" t="s">
        <v>3</v>
      </c>
      <c r="E22" s="107" t="s">
        <v>5</v>
      </c>
      <c r="F22" s="107" t="s">
        <v>98</v>
      </c>
      <c r="G22" s="107" t="s">
        <v>4</v>
      </c>
      <c r="H22" s="107" t="s">
        <v>6</v>
      </c>
      <c r="I22" s="107" t="s">
        <v>8</v>
      </c>
      <c r="J22" s="138" t="s">
        <v>99</v>
      </c>
      <c r="K22" s="139" t="s">
        <v>12</v>
      </c>
      <c r="L22" s="138" t="s">
        <v>100</v>
      </c>
      <c r="M22" s="138" t="s">
        <v>13</v>
      </c>
      <c r="N22" s="140" t="s">
        <v>14</v>
      </c>
    </row>
    <row r="23" spans="1:14">
      <c r="A23" s="108"/>
      <c r="B23" s="109"/>
      <c r="C23" s="108"/>
      <c r="D23" s="110"/>
      <c r="E23" s="111"/>
      <c r="F23" s="111"/>
      <c r="G23" s="111"/>
      <c r="H23" s="111"/>
      <c r="I23" s="111"/>
      <c r="J23" s="141"/>
      <c r="K23" s="142"/>
      <c r="L23" s="141"/>
      <c r="M23" s="141"/>
      <c r="N23" s="143"/>
    </row>
    <row r="24" spans="1:14">
      <c r="A24" s="112" t="s">
        <v>20</v>
      </c>
      <c r="B24" s="113" t="b">
        <v>1</v>
      </c>
      <c r="C24" s="112" t="s">
        <v>23</v>
      </c>
      <c r="D24" s="114">
        <f>D3*D$21</f>
        <v>34.2</v>
      </c>
      <c r="E24" s="115">
        <f>E3*E$21</f>
        <v>3.6</v>
      </c>
      <c r="F24" s="115">
        <f>F3*F$21</f>
        <v>0.416666666666667</v>
      </c>
      <c r="G24" s="116">
        <f>G3*G$21</f>
        <v>66</v>
      </c>
      <c r="H24" s="117">
        <v>70</v>
      </c>
      <c r="I24" s="115">
        <v>10</v>
      </c>
      <c r="J24" s="144">
        <f t="shared" ref="J24:J29" si="6">D24*1</f>
        <v>34.2</v>
      </c>
      <c r="K24" s="144">
        <f t="shared" ref="K24:K38" si="7">I24/E24</f>
        <v>2.77777777777778</v>
      </c>
      <c r="L24" s="144">
        <f t="shared" ref="L24:L38" si="8">K24+F24</f>
        <v>3.19444444444444</v>
      </c>
      <c r="M24" s="144">
        <f t="shared" ref="M24:M38" si="9">J24*I24</f>
        <v>342</v>
      </c>
      <c r="N24" s="145">
        <f t="shared" ref="N24:N38" si="10">M24/L24</f>
        <v>107.060869565217</v>
      </c>
    </row>
    <row r="25" spans="1:14">
      <c r="A25" s="118"/>
      <c r="B25" s="76" t="b">
        <v>0</v>
      </c>
      <c r="C25" s="118" t="s">
        <v>24</v>
      </c>
      <c r="D25" s="119">
        <f t="shared" ref="D25:D38" si="11">D4*D$21</f>
        <v>12.6</v>
      </c>
      <c r="E25" s="120">
        <f t="shared" ref="E25:E38" si="12">E4*E$21</f>
        <v>4.8</v>
      </c>
      <c r="F25" s="120">
        <f t="shared" ref="F25:F38" si="13">F4*F$21</f>
        <v>0.416666666666667</v>
      </c>
      <c r="G25" s="121">
        <f t="shared" ref="G25:G38" si="14">G4*G$21</f>
        <v>55</v>
      </c>
      <c r="H25" s="122">
        <v>80</v>
      </c>
      <c r="I25" s="120">
        <v>12</v>
      </c>
      <c r="J25" s="144">
        <f>D25*2</f>
        <v>25.2</v>
      </c>
      <c r="K25" s="144">
        <f t="shared" si="7"/>
        <v>2.5</v>
      </c>
      <c r="L25" s="144">
        <f t="shared" si="8"/>
        <v>2.91666666666667</v>
      </c>
      <c r="M25" s="144">
        <f t="shared" si="9"/>
        <v>302.4</v>
      </c>
      <c r="N25" s="145">
        <f t="shared" si="10"/>
        <v>103.68</v>
      </c>
    </row>
    <row r="26" spans="1:14">
      <c r="A26" s="123"/>
      <c r="B26" s="124" t="b">
        <v>0</v>
      </c>
      <c r="C26" s="123" t="s">
        <v>32</v>
      </c>
      <c r="D26" s="125">
        <f t="shared" si="11"/>
        <v>45</v>
      </c>
      <c r="E26" s="126">
        <f t="shared" si="12"/>
        <v>7.2</v>
      </c>
      <c r="F26" s="126">
        <f t="shared" si="13"/>
        <v>1.66666666666667</v>
      </c>
      <c r="G26" s="127">
        <f t="shared" si="14"/>
        <v>82.5</v>
      </c>
      <c r="H26" s="128">
        <v>90</v>
      </c>
      <c r="I26" s="126">
        <v>6</v>
      </c>
      <c r="J26" s="146">
        <f t="shared" si="6"/>
        <v>45</v>
      </c>
      <c r="K26" s="146">
        <f t="shared" si="7"/>
        <v>0.833333333333333</v>
      </c>
      <c r="L26" s="146">
        <f t="shared" si="8"/>
        <v>2.5</v>
      </c>
      <c r="M26" s="146">
        <f t="shared" si="9"/>
        <v>270</v>
      </c>
      <c r="N26" s="147">
        <f t="shared" si="10"/>
        <v>108</v>
      </c>
    </row>
    <row r="27" spans="1:14">
      <c r="A27" s="118" t="s">
        <v>28</v>
      </c>
      <c r="B27" s="76" t="b">
        <v>0</v>
      </c>
      <c r="C27" s="118" t="s">
        <v>30</v>
      </c>
      <c r="D27" s="119">
        <f t="shared" si="11"/>
        <v>135</v>
      </c>
      <c r="E27" s="120">
        <f t="shared" si="12"/>
        <v>1.2</v>
      </c>
      <c r="F27" s="120">
        <f t="shared" si="13"/>
        <v>2.5</v>
      </c>
      <c r="G27" s="129">
        <f t="shared" si="14"/>
        <v>99</v>
      </c>
      <c r="H27" s="122">
        <v>20</v>
      </c>
      <c r="I27" s="120">
        <v>6</v>
      </c>
      <c r="J27" s="144">
        <f t="shared" si="6"/>
        <v>135</v>
      </c>
      <c r="K27" s="144">
        <f t="shared" si="7"/>
        <v>5</v>
      </c>
      <c r="L27" s="144">
        <f t="shared" si="8"/>
        <v>7.5</v>
      </c>
      <c r="M27" s="144">
        <f t="shared" si="9"/>
        <v>810</v>
      </c>
      <c r="N27" s="145">
        <f t="shared" si="10"/>
        <v>108</v>
      </c>
    </row>
    <row r="28" spans="1:14">
      <c r="A28" s="118"/>
      <c r="B28" s="76" t="b">
        <v>1</v>
      </c>
      <c r="C28" s="118" t="s">
        <v>33</v>
      </c>
      <c r="D28" s="119">
        <f t="shared" si="11"/>
        <v>90</v>
      </c>
      <c r="E28" s="120">
        <f t="shared" si="12"/>
        <v>2.4</v>
      </c>
      <c r="F28" s="120">
        <f t="shared" si="13"/>
        <v>2.5</v>
      </c>
      <c r="G28" s="121">
        <f t="shared" si="14"/>
        <v>99</v>
      </c>
      <c r="H28" s="122">
        <v>0</v>
      </c>
      <c r="I28" s="120">
        <v>6</v>
      </c>
      <c r="J28" s="144">
        <f t="shared" si="6"/>
        <v>90</v>
      </c>
      <c r="K28" s="144">
        <f t="shared" si="7"/>
        <v>2.5</v>
      </c>
      <c r="L28" s="144">
        <f t="shared" si="8"/>
        <v>5</v>
      </c>
      <c r="M28" s="144">
        <f t="shared" si="9"/>
        <v>540</v>
      </c>
      <c r="N28" s="145">
        <f t="shared" si="10"/>
        <v>108</v>
      </c>
    </row>
    <row r="29" spans="1:14">
      <c r="A29" s="123"/>
      <c r="B29" s="124" t="b">
        <v>0</v>
      </c>
      <c r="C29" s="123" t="s">
        <v>34</v>
      </c>
      <c r="D29" s="125">
        <f t="shared" si="11"/>
        <v>162</v>
      </c>
      <c r="E29" s="126">
        <f t="shared" si="12"/>
        <v>1.2</v>
      </c>
      <c r="F29" s="126">
        <f t="shared" si="13"/>
        <v>4.16666666666667</v>
      </c>
      <c r="G29" s="127">
        <f t="shared" si="14"/>
        <v>99</v>
      </c>
      <c r="H29" s="128">
        <v>20</v>
      </c>
      <c r="I29" s="126">
        <v>6</v>
      </c>
      <c r="J29" s="146">
        <f t="shared" si="6"/>
        <v>162</v>
      </c>
      <c r="K29" s="146">
        <f t="shared" si="7"/>
        <v>5</v>
      </c>
      <c r="L29" s="146">
        <f t="shared" si="8"/>
        <v>9.16666666666667</v>
      </c>
      <c r="M29" s="146">
        <f t="shared" si="9"/>
        <v>972</v>
      </c>
      <c r="N29" s="147">
        <f t="shared" si="10"/>
        <v>106.036363636364</v>
      </c>
    </row>
    <row r="30" spans="1:14">
      <c r="A30" s="118" t="s">
        <v>35</v>
      </c>
      <c r="B30" s="76" t="b">
        <v>1</v>
      </c>
      <c r="C30" s="118" t="s">
        <v>37</v>
      </c>
      <c r="D30" s="119">
        <f t="shared" si="11"/>
        <v>5.4</v>
      </c>
      <c r="E30" s="120">
        <f t="shared" si="12"/>
        <v>4.8</v>
      </c>
      <c r="F30" s="120">
        <f t="shared" si="13"/>
        <v>1.66666666666667</v>
      </c>
      <c r="G30" s="121">
        <f t="shared" si="14"/>
        <v>22</v>
      </c>
      <c r="H30" s="122">
        <v>35</v>
      </c>
      <c r="I30" s="120">
        <v>6</v>
      </c>
      <c r="J30" s="144">
        <f t="shared" ref="J30:J32" si="15">D30*10</f>
        <v>54</v>
      </c>
      <c r="K30" s="144">
        <f t="shared" si="7"/>
        <v>1.25</v>
      </c>
      <c r="L30" s="144">
        <f t="shared" si="8"/>
        <v>2.91666666666667</v>
      </c>
      <c r="M30" s="144">
        <f t="shared" si="9"/>
        <v>324</v>
      </c>
      <c r="N30" s="145">
        <f t="shared" si="10"/>
        <v>111.085714285714</v>
      </c>
    </row>
    <row r="31" spans="1:14">
      <c r="A31" s="118"/>
      <c r="B31" s="76" t="b">
        <v>0</v>
      </c>
      <c r="C31" s="118" t="s">
        <v>39</v>
      </c>
      <c r="D31" s="119">
        <f t="shared" si="11"/>
        <v>9</v>
      </c>
      <c r="E31" s="120">
        <f t="shared" si="12"/>
        <v>1.8</v>
      </c>
      <c r="F31" s="120">
        <f t="shared" si="13"/>
        <v>2.91666666666667</v>
      </c>
      <c r="G31" s="121">
        <f t="shared" si="14"/>
        <v>22</v>
      </c>
      <c r="H31" s="122">
        <v>35</v>
      </c>
      <c r="I31" s="120">
        <v>10</v>
      </c>
      <c r="J31" s="144">
        <f t="shared" si="15"/>
        <v>90</v>
      </c>
      <c r="K31" s="144">
        <f t="shared" si="7"/>
        <v>5.55555555555556</v>
      </c>
      <c r="L31" s="144">
        <f t="shared" si="8"/>
        <v>8.47222222222222</v>
      </c>
      <c r="M31" s="144">
        <f t="shared" si="9"/>
        <v>900</v>
      </c>
      <c r="N31" s="145">
        <f t="shared" si="10"/>
        <v>106.229508196721</v>
      </c>
    </row>
    <row r="32" spans="1:14">
      <c r="A32" s="123"/>
      <c r="B32" s="124" t="b">
        <v>0</v>
      </c>
      <c r="C32" s="123" t="s">
        <v>40</v>
      </c>
      <c r="D32" s="125">
        <f t="shared" si="11"/>
        <v>14.4</v>
      </c>
      <c r="E32" s="126">
        <f t="shared" si="12"/>
        <v>7.2</v>
      </c>
      <c r="F32" s="126">
        <f t="shared" si="13"/>
        <v>2.08333333333333</v>
      </c>
      <c r="G32" s="127">
        <f t="shared" si="14"/>
        <v>22</v>
      </c>
      <c r="H32" s="128">
        <v>35</v>
      </c>
      <c r="I32" s="126">
        <v>2</v>
      </c>
      <c r="J32" s="146">
        <f t="shared" si="15"/>
        <v>144</v>
      </c>
      <c r="K32" s="146">
        <f t="shared" si="7"/>
        <v>0.277777777777778</v>
      </c>
      <c r="L32" s="146">
        <f t="shared" si="8"/>
        <v>2.36111111111111</v>
      </c>
      <c r="M32" s="146">
        <f t="shared" si="9"/>
        <v>288</v>
      </c>
      <c r="N32" s="147">
        <f t="shared" si="10"/>
        <v>121.976470588235</v>
      </c>
    </row>
    <row r="33" spans="1:14">
      <c r="A33" s="118" t="s">
        <v>42</v>
      </c>
      <c r="B33" s="76" t="b">
        <v>0</v>
      </c>
      <c r="C33" s="118" t="s">
        <v>51</v>
      </c>
      <c r="D33" s="119">
        <f t="shared" si="11"/>
        <v>10.8</v>
      </c>
      <c r="E33" s="120">
        <f t="shared" si="12"/>
        <v>14.4</v>
      </c>
      <c r="F33" s="120">
        <f t="shared" si="13"/>
        <v>0.833333333333333</v>
      </c>
      <c r="G33" s="129">
        <f t="shared" si="14"/>
        <v>33</v>
      </c>
      <c r="H33" s="122">
        <v>98</v>
      </c>
      <c r="I33" s="120">
        <v>30</v>
      </c>
      <c r="J33" s="144">
        <f t="shared" ref="J33:J38" si="16">D33*1</f>
        <v>10.8</v>
      </c>
      <c r="K33" s="144">
        <f t="shared" si="7"/>
        <v>2.08333333333333</v>
      </c>
      <c r="L33" s="144">
        <f t="shared" si="8"/>
        <v>2.91666666666667</v>
      </c>
      <c r="M33" s="144">
        <f t="shared" si="9"/>
        <v>324</v>
      </c>
      <c r="N33" s="145">
        <f t="shared" si="10"/>
        <v>111.085714285714</v>
      </c>
    </row>
    <row r="34" spans="1:14">
      <c r="A34" s="118"/>
      <c r="B34" s="130" t="b">
        <v>1</v>
      </c>
      <c r="C34" s="118" t="s">
        <v>45</v>
      </c>
      <c r="D34" s="119">
        <f t="shared" si="11"/>
        <v>16.2</v>
      </c>
      <c r="E34" s="120">
        <f t="shared" si="12"/>
        <v>9.6</v>
      </c>
      <c r="F34" s="120">
        <f t="shared" si="13"/>
        <v>1.04166666666667</v>
      </c>
      <c r="G34" s="121">
        <f t="shared" si="14"/>
        <v>33</v>
      </c>
      <c r="H34" s="122">
        <v>95</v>
      </c>
      <c r="I34" s="120">
        <v>20</v>
      </c>
      <c r="J34" s="144">
        <f t="shared" si="16"/>
        <v>16.2</v>
      </c>
      <c r="K34" s="144">
        <f t="shared" si="7"/>
        <v>2.08333333333333</v>
      </c>
      <c r="L34" s="144">
        <f t="shared" si="8"/>
        <v>3.125</v>
      </c>
      <c r="M34" s="144">
        <f t="shared" si="9"/>
        <v>324</v>
      </c>
      <c r="N34" s="145">
        <f t="shared" si="10"/>
        <v>103.68</v>
      </c>
    </row>
    <row r="35" spans="1:14">
      <c r="A35" s="123"/>
      <c r="B35" s="131" t="b">
        <v>1</v>
      </c>
      <c r="C35" s="123" t="s">
        <v>52</v>
      </c>
      <c r="D35" s="125">
        <f t="shared" si="11"/>
        <v>10.8</v>
      </c>
      <c r="E35" s="126">
        <f t="shared" si="12"/>
        <v>13.2</v>
      </c>
      <c r="F35" s="126">
        <f t="shared" si="13"/>
        <v>0.833333333333333</v>
      </c>
      <c r="G35" s="127">
        <f t="shared" si="14"/>
        <v>33</v>
      </c>
      <c r="H35" s="128">
        <v>98</v>
      </c>
      <c r="I35" s="126">
        <v>30</v>
      </c>
      <c r="J35" s="146">
        <f t="shared" si="16"/>
        <v>10.8</v>
      </c>
      <c r="K35" s="146">
        <f t="shared" si="7"/>
        <v>2.27272727272727</v>
      </c>
      <c r="L35" s="146">
        <f t="shared" si="8"/>
        <v>3.10606060606061</v>
      </c>
      <c r="M35" s="146">
        <f t="shared" si="9"/>
        <v>324</v>
      </c>
      <c r="N35" s="147">
        <f t="shared" si="10"/>
        <v>104.312195121951</v>
      </c>
    </row>
    <row r="36" spans="1:14">
      <c r="A36" s="118" t="s">
        <v>49</v>
      </c>
      <c r="B36" s="76" t="b">
        <v>1</v>
      </c>
      <c r="C36" s="118" t="s">
        <v>58</v>
      </c>
      <c r="D36" s="119">
        <f t="shared" si="11"/>
        <v>25.2</v>
      </c>
      <c r="E36" s="120">
        <f t="shared" si="12"/>
        <v>6</v>
      </c>
      <c r="F36" s="120">
        <f t="shared" si="13"/>
        <v>4.16666666666667</v>
      </c>
      <c r="G36" s="129">
        <f t="shared" si="14"/>
        <v>44</v>
      </c>
      <c r="H36" s="122">
        <v>95</v>
      </c>
      <c r="I36" s="120">
        <v>70</v>
      </c>
      <c r="J36" s="144">
        <f t="shared" si="16"/>
        <v>25.2</v>
      </c>
      <c r="K36" s="144">
        <f t="shared" si="7"/>
        <v>11.6666666666667</v>
      </c>
      <c r="L36" s="144">
        <f t="shared" si="8"/>
        <v>15.8333333333333</v>
      </c>
      <c r="M36" s="144">
        <f t="shared" si="9"/>
        <v>1764</v>
      </c>
      <c r="N36" s="145">
        <f t="shared" si="10"/>
        <v>111.410526315789</v>
      </c>
    </row>
    <row r="37" spans="1:14">
      <c r="A37" s="118"/>
      <c r="B37" s="130" t="b">
        <v>1</v>
      </c>
      <c r="C37" s="118" t="s">
        <v>53</v>
      </c>
      <c r="D37" s="119">
        <f t="shared" si="11"/>
        <v>32.4</v>
      </c>
      <c r="E37" s="120">
        <f t="shared" si="12"/>
        <v>6</v>
      </c>
      <c r="F37" s="120">
        <f t="shared" si="13"/>
        <v>5.83333333333333</v>
      </c>
      <c r="G37" s="121">
        <f t="shared" si="14"/>
        <v>44</v>
      </c>
      <c r="H37" s="122">
        <v>90</v>
      </c>
      <c r="I37" s="120">
        <v>50</v>
      </c>
      <c r="J37" s="144">
        <f t="shared" si="16"/>
        <v>32.4</v>
      </c>
      <c r="K37" s="144">
        <f t="shared" si="7"/>
        <v>8.33333333333333</v>
      </c>
      <c r="L37" s="144">
        <f t="shared" si="8"/>
        <v>14.1666666666667</v>
      </c>
      <c r="M37" s="144">
        <f t="shared" si="9"/>
        <v>1620</v>
      </c>
      <c r="N37" s="145">
        <f t="shared" si="10"/>
        <v>114.352941176471</v>
      </c>
    </row>
    <row r="38" spans="1:14">
      <c r="A38" s="132"/>
      <c r="B38" s="133" t="b">
        <v>1</v>
      </c>
      <c r="C38" s="132" t="s">
        <v>54</v>
      </c>
      <c r="D38" s="134">
        <f t="shared" si="11"/>
        <v>21.6</v>
      </c>
      <c r="E38" s="135">
        <f t="shared" si="12"/>
        <v>8.4</v>
      </c>
      <c r="F38" s="135">
        <f t="shared" si="13"/>
        <v>4.16666666666667</v>
      </c>
      <c r="G38" s="136">
        <f t="shared" si="14"/>
        <v>44</v>
      </c>
      <c r="H38" s="137">
        <v>90</v>
      </c>
      <c r="I38" s="135">
        <v>50</v>
      </c>
      <c r="J38" s="148">
        <f t="shared" si="16"/>
        <v>21.6</v>
      </c>
      <c r="K38" s="148">
        <f t="shared" si="7"/>
        <v>5.95238095238095</v>
      </c>
      <c r="L38" s="148">
        <f t="shared" si="8"/>
        <v>10.1190476190476</v>
      </c>
      <c r="M38" s="148">
        <f t="shared" si="9"/>
        <v>1080</v>
      </c>
      <c r="N38" s="149">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1" t="s">
        <v>119</v>
      </c>
      <c r="B1" s="92" t="s">
        <v>120</v>
      </c>
      <c r="C1" s="92" t="s">
        <v>121</v>
      </c>
      <c r="D1" s="92" t="s">
        <v>122</v>
      </c>
      <c r="E1" s="92" t="s">
        <v>123</v>
      </c>
      <c r="F1" s="92" t="s">
        <v>124</v>
      </c>
      <c r="G1" s="92" t="s">
        <v>125</v>
      </c>
      <c r="H1" s="92" t="s">
        <v>126</v>
      </c>
      <c r="I1" s="92"/>
      <c r="J1" s="92"/>
      <c r="K1" s="92"/>
      <c r="L1" s="92"/>
      <c r="M1" s="92"/>
      <c r="Q1" t="s">
        <v>127</v>
      </c>
      <c r="T1" t="s">
        <v>128</v>
      </c>
    </row>
    <row r="2" spans="1:20">
      <c r="A2" s="91"/>
      <c r="B2" s="91"/>
      <c r="C2" s="92"/>
      <c r="D2" s="92"/>
      <c r="E2" s="92"/>
      <c r="F2" s="92"/>
      <c r="G2" s="92"/>
      <c r="H2" s="92" t="s">
        <v>129</v>
      </c>
      <c r="I2" s="92" t="s">
        <v>130</v>
      </c>
      <c r="J2" s="92" t="s">
        <v>131</v>
      </c>
      <c r="K2" s="92" t="s">
        <v>132</v>
      </c>
      <c r="L2" s="92" t="s">
        <v>133</v>
      </c>
      <c r="M2" s="92" t="s">
        <v>134</v>
      </c>
      <c r="Q2">
        <v>18</v>
      </c>
      <c r="R2">
        <f t="shared" ref="R2:R7" si="0">ABS(Q2-24)</f>
        <v>6</v>
      </c>
      <c r="S2">
        <f>1-R2/6</f>
        <v>0</v>
      </c>
      <c r="T2">
        <v>0</v>
      </c>
    </row>
    <row r="3" spans="1:19">
      <c r="A3" s="93" t="s">
        <v>135</v>
      </c>
      <c r="B3" s="94" t="s">
        <v>136</v>
      </c>
      <c r="C3" s="95">
        <v>-5</v>
      </c>
      <c r="D3" s="96">
        <v>1</v>
      </c>
      <c r="E3" s="96">
        <v>0.1</v>
      </c>
      <c r="F3" s="96">
        <v>0</v>
      </c>
      <c r="G3" s="95">
        <v>2</v>
      </c>
      <c r="H3" s="97">
        <v>0.3</v>
      </c>
      <c r="I3" s="97"/>
      <c r="J3" s="97"/>
      <c r="K3" s="97"/>
      <c r="L3" s="97">
        <v>0.1</v>
      </c>
      <c r="M3" s="97">
        <v>1</v>
      </c>
      <c r="Q3">
        <v>19</v>
      </c>
      <c r="R3">
        <f t="shared" si="0"/>
        <v>5</v>
      </c>
      <c r="S3">
        <f t="shared" ref="S3:S14" si="1">1-R3/6</f>
        <v>0.166666666666667</v>
      </c>
    </row>
    <row r="4" spans="1:19">
      <c r="A4" s="93" t="s">
        <v>129</v>
      </c>
      <c r="B4" s="94" t="s">
        <v>137</v>
      </c>
      <c r="C4" s="95">
        <v>-5</v>
      </c>
      <c r="D4" s="96">
        <v>0.9</v>
      </c>
      <c r="E4" s="96">
        <v>0.2</v>
      </c>
      <c r="F4" s="96">
        <v>0</v>
      </c>
      <c r="G4" s="95">
        <v>2</v>
      </c>
      <c r="H4" s="97">
        <v>0.7</v>
      </c>
      <c r="I4" s="97"/>
      <c r="J4" s="97"/>
      <c r="K4" s="97"/>
      <c r="L4" s="97"/>
      <c r="M4" s="97">
        <v>0.8</v>
      </c>
      <c r="Q4">
        <v>20</v>
      </c>
      <c r="R4">
        <f t="shared" si="0"/>
        <v>4</v>
      </c>
      <c r="S4">
        <f t="shared" si="1"/>
        <v>0.333333333333333</v>
      </c>
    </row>
    <row r="5" spans="1:20">
      <c r="A5" s="93" t="s">
        <v>138</v>
      </c>
      <c r="B5" s="94" t="s">
        <v>139</v>
      </c>
      <c r="C5" s="95">
        <v>-5</v>
      </c>
      <c r="D5" s="96">
        <v>0.8</v>
      </c>
      <c r="E5" s="96">
        <v>0.3</v>
      </c>
      <c r="F5" s="96">
        <v>0</v>
      </c>
      <c r="G5" s="95">
        <v>2</v>
      </c>
      <c r="H5" s="97">
        <v>1</v>
      </c>
      <c r="I5" s="97"/>
      <c r="J5" s="97"/>
      <c r="K5" s="97"/>
      <c r="L5" s="97"/>
      <c r="M5" s="97">
        <v>0.6</v>
      </c>
      <c r="Q5">
        <v>21</v>
      </c>
      <c r="R5">
        <f t="shared" si="0"/>
        <v>3</v>
      </c>
      <c r="S5">
        <f t="shared" si="1"/>
        <v>0.5</v>
      </c>
      <c r="T5">
        <v>0.5</v>
      </c>
    </row>
    <row r="6" spans="1:19">
      <c r="A6" s="93" t="s">
        <v>140</v>
      </c>
      <c r="B6" s="94" t="s">
        <v>141</v>
      </c>
      <c r="C6" s="95">
        <v>0</v>
      </c>
      <c r="D6" s="96">
        <v>0.6</v>
      </c>
      <c r="E6" s="96">
        <v>0</v>
      </c>
      <c r="F6" s="96">
        <v>0</v>
      </c>
      <c r="G6" s="95">
        <v>2</v>
      </c>
      <c r="H6" s="97"/>
      <c r="I6" s="97">
        <v>0.3</v>
      </c>
      <c r="J6" s="97"/>
      <c r="K6" s="97"/>
      <c r="L6" s="97"/>
      <c r="M6" s="97">
        <v>1</v>
      </c>
      <c r="Q6">
        <v>22</v>
      </c>
      <c r="R6">
        <f t="shared" si="0"/>
        <v>2</v>
      </c>
      <c r="S6">
        <f t="shared" si="1"/>
        <v>0.666666666666667</v>
      </c>
    </row>
    <row r="7" spans="1:19">
      <c r="A7" s="93" t="s">
        <v>142</v>
      </c>
      <c r="B7" s="94" t="s">
        <v>143</v>
      </c>
      <c r="C7" s="95">
        <v>-5</v>
      </c>
      <c r="D7" s="96">
        <v>0.4</v>
      </c>
      <c r="E7" s="96">
        <v>0</v>
      </c>
      <c r="F7" s="96">
        <v>0</v>
      </c>
      <c r="G7" s="95">
        <v>2</v>
      </c>
      <c r="H7" s="97"/>
      <c r="I7" s="97">
        <v>0.7</v>
      </c>
      <c r="J7" s="97"/>
      <c r="K7" s="97"/>
      <c r="L7" s="97"/>
      <c r="M7" s="97">
        <v>1</v>
      </c>
      <c r="Q7">
        <v>23</v>
      </c>
      <c r="R7">
        <f t="shared" si="0"/>
        <v>1</v>
      </c>
      <c r="S7">
        <f t="shared" si="1"/>
        <v>0.833333333333333</v>
      </c>
    </row>
    <row r="8" customHeight="1" spans="1:20">
      <c r="A8" s="93" t="s">
        <v>130</v>
      </c>
      <c r="B8" s="94" t="s">
        <v>144</v>
      </c>
      <c r="C8" s="95">
        <v>-5</v>
      </c>
      <c r="D8" s="96">
        <v>0.2</v>
      </c>
      <c r="E8" s="96">
        <v>0.1</v>
      </c>
      <c r="F8" s="96">
        <v>0</v>
      </c>
      <c r="G8" s="95">
        <v>2</v>
      </c>
      <c r="H8" s="97"/>
      <c r="I8" s="97">
        <v>1</v>
      </c>
      <c r="J8" s="97"/>
      <c r="K8" s="97"/>
      <c r="L8" s="97"/>
      <c r="M8" s="97">
        <v>1</v>
      </c>
      <c r="Q8">
        <v>0</v>
      </c>
      <c r="R8">
        <v>0</v>
      </c>
      <c r="S8">
        <f t="shared" si="1"/>
        <v>1</v>
      </c>
      <c r="T8">
        <v>1</v>
      </c>
    </row>
    <row r="9" spans="1:19">
      <c r="A9" s="93" t="s">
        <v>145</v>
      </c>
      <c r="B9" s="94" t="s">
        <v>146</v>
      </c>
      <c r="C9" s="95">
        <v>5</v>
      </c>
      <c r="D9" s="96">
        <v>1</v>
      </c>
      <c r="E9" s="96">
        <v>0</v>
      </c>
      <c r="F9" s="96">
        <v>0.3</v>
      </c>
      <c r="G9" s="95">
        <v>2</v>
      </c>
      <c r="H9" s="97"/>
      <c r="I9" s="97"/>
      <c r="J9" s="97"/>
      <c r="K9" s="97"/>
      <c r="L9" s="97"/>
      <c r="M9" s="97">
        <v>1</v>
      </c>
      <c r="Q9">
        <v>1</v>
      </c>
      <c r="R9">
        <v>1</v>
      </c>
      <c r="S9">
        <f t="shared" si="1"/>
        <v>0.833333333333333</v>
      </c>
    </row>
    <row r="10" spans="1:19">
      <c r="A10" s="93" t="s">
        <v>147</v>
      </c>
      <c r="B10" s="94" t="s">
        <v>148</v>
      </c>
      <c r="C10" s="95">
        <v>0</v>
      </c>
      <c r="D10" s="96">
        <v>1</v>
      </c>
      <c r="E10" s="96">
        <v>0</v>
      </c>
      <c r="F10" s="96">
        <v>0.2</v>
      </c>
      <c r="G10" s="95">
        <v>2</v>
      </c>
      <c r="H10" s="97"/>
      <c r="I10" s="97"/>
      <c r="J10" s="97">
        <v>0.2</v>
      </c>
      <c r="K10" s="97"/>
      <c r="L10" s="97">
        <v>0.1</v>
      </c>
      <c r="M10" s="97">
        <v>0.65</v>
      </c>
      <c r="Q10">
        <v>2</v>
      </c>
      <c r="R10">
        <v>2</v>
      </c>
      <c r="S10">
        <f t="shared" si="1"/>
        <v>0.666666666666667</v>
      </c>
    </row>
    <row r="11" spans="1:20">
      <c r="A11" s="93" t="s">
        <v>149</v>
      </c>
      <c r="B11" s="94" t="s">
        <v>150</v>
      </c>
      <c r="C11" s="95">
        <v>0</v>
      </c>
      <c r="D11" s="96">
        <v>1</v>
      </c>
      <c r="E11" s="96">
        <v>0</v>
      </c>
      <c r="F11" s="96">
        <v>0.1</v>
      </c>
      <c r="G11" s="95">
        <v>2</v>
      </c>
      <c r="H11" s="97"/>
      <c r="I11" s="97"/>
      <c r="J11" s="97">
        <v>0.4</v>
      </c>
      <c r="K11" s="97"/>
      <c r="L11" s="97">
        <v>0.1</v>
      </c>
      <c r="M11" s="97">
        <v>0.4</v>
      </c>
      <c r="Q11">
        <v>3</v>
      </c>
      <c r="R11">
        <v>3</v>
      </c>
      <c r="S11">
        <f t="shared" si="1"/>
        <v>0.5</v>
      </c>
      <c r="T11">
        <v>0.5</v>
      </c>
    </row>
    <row r="12" spans="1:19">
      <c r="A12" s="93" t="s">
        <v>132</v>
      </c>
      <c r="B12" s="94" t="s">
        <v>151</v>
      </c>
      <c r="C12" s="95">
        <v>-10</v>
      </c>
      <c r="D12" s="96">
        <v>0.8</v>
      </c>
      <c r="E12" s="96">
        <v>0.1</v>
      </c>
      <c r="F12" s="96">
        <v>0</v>
      </c>
      <c r="G12" s="95">
        <v>1</v>
      </c>
      <c r="H12" s="97"/>
      <c r="I12" s="97"/>
      <c r="J12" s="97"/>
      <c r="K12" s="97">
        <v>1</v>
      </c>
      <c r="L12" s="97"/>
      <c r="M12" s="97">
        <v>0.6</v>
      </c>
      <c r="Q12">
        <v>4</v>
      </c>
      <c r="R12">
        <v>4</v>
      </c>
      <c r="S12">
        <f t="shared" si="1"/>
        <v>0.333333333333333</v>
      </c>
    </row>
    <row r="13" customHeight="1" spans="1:19">
      <c r="A13" s="93" t="s">
        <v>152</v>
      </c>
      <c r="B13" s="94" t="s">
        <v>153</v>
      </c>
      <c r="C13" s="95">
        <v>5</v>
      </c>
      <c r="D13" s="96">
        <v>0.2</v>
      </c>
      <c r="E13" s="96">
        <v>0</v>
      </c>
      <c r="F13" s="96">
        <v>-0.1</v>
      </c>
      <c r="G13" s="95">
        <v>6</v>
      </c>
      <c r="H13" s="97"/>
      <c r="I13" s="97"/>
      <c r="J13" s="97">
        <v>1</v>
      </c>
      <c r="K13" s="97"/>
      <c r="L13" s="97">
        <v>1</v>
      </c>
      <c r="M13" s="97">
        <v>0.2</v>
      </c>
      <c r="N13" s="4"/>
      <c r="Q13">
        <v>5</v>
      </c>
      <c r="R13">
        <v>5</v>
      </c>
      <c r="S13">
        <f t="shared" si="1"/>
        <v>0.166666666666667</v>
      </c>
    </row>
    <row r="14" spans="1:20">
      <c r="A14" s="93" t="s">
        <v>154</v>
      </c>
      <c r="B14" s="94" t="s">
        <v>155</v>
      </c>
      <c r="C14" s="95">
        <v>0</v>
      </c>
      <c r="D14" s="96">
        <v>1</v>
      </c>
      <c r="E14" s="96">
        <v>0</v>
      </c>
      <c r="F14" s="96">
        <v>0</v>
      </c>
      <c r="G14" s="95">
        <v>1</v>
      </c>
      <c r="H14" s="97">
        <v>0.5</v>
      </c>
      <c r="I14" s="97"/>
      <c r="J14" s="97"/>
      <c r="K14" s="97">
        <v>0.2</v>
      </c>
      <c r="L14" s="97"/>
      <c r="M14" s="97">
        <v>0.4</v>
      </c>
      <c r="N14" s="4"/>
      <c r="Q14">
        <v>6</v>
      </c>
      <c r="R14">
        <v>6</v>
      </c>
      <c r="S14">
        <f t="shared" si="1"/>
        <v>0</v>
      </c>
      <c r="T14">
        <v>0</v>
      </c>
    </row>
    <row r="15" spans="1:14">
      <c r="A15" s="93" t="s">
        <v>156</v>
      </c>
      <c r="B15" s="94" t="s">
        <v>157</v>
      </c>
      <c r="C15" s="95">
        <v>10</v>
      </c>
      <c r="D15" s="96">
        <v>1</v>
      </c>
      <c r="E15" s="96">
        <v>-0.2</v>
      </c>
      <c r="F15" s="96">
        <v>0</v>
      </c>
      <c r="G15" s="95">
        <v>3</v>
      </c>
      <c r="H15" s="97"/>
      <c r="I15" s="97"/>
      <c r="J15" s="97">
        <v>0.5</v>
      </c>
      <c r="K15" s="97"/>
      <c r="L15" s="97"/>
      <c r="M15" s="97">
        <v>1</v>
      </c>
      <c r="N15" s="4"/>
    </row>
    <row r="16" spans="1:18">
      <c r="A16" s="93" t="s">
        <v>158</v>
      </c>
      <c r="B16" s="94" t="s">
        <v>159</v>
      </c>
      <c r="C16" s="95">
        <v>20</v>
      </c>
      <c r="D16" s="96">
        <v>1</v>
      </c>
      <c r="E16" s="96">
        <v>-0.3</v>
      </c>
      <c r="F16" s="96">
        <v>-0.2</v>
      </c>
      <c r="G16" s="95">
        <v>3</v>
      </c>
      <c r="H16" s="97"/>
      <c r="I16" s="97"/>
      <c r="J16" s="97">
        <v>0.4</v>
      </c>
      <c r="K16" s="97"/>
      <c r="L16" s="97"/>
      <c r="M16" s="97">
        <v>1</v>
      </c>
      <c r="N16" s="4"/>
      <c r="Q16" t="s">
        <v>127</v>
      </c>
      <c r="R16" t="s">
        <v>128</v>
      </c>
    </row>
    <row r="17" spans="1:17">
      <c r="A17" s="93" t="s">
        <v>160</v>
      </c>
      <c r="B17" s="94" t="s">
        <v>161</v>
      </c>
      <c r="C17" s="95">
        <v>-20</v>
      </c>
      <c r="D17" s="96">
        <v>0.8</v>
      </c>
      <c r="E17" s="96">
        <v>0</v>
      </c>
      <c r="F17" s="96">
        <v>-0.2</v>
      </c>
      <c r="G17" s="95">
        <v>3</v>
      </c>
      <c r="H17" s="97"/>
      <c r="I17" s="97"/>
      <c r="J17" s="97"/>
      <c r="K17" s="97">
        <v>1</v>
      </c>
      <c r="L17" s="97">
        <v>0.8</v>
      </c>
      <c r="M17" s="97">
        <v>0.6</v>
      </c>
      <c r="N17" s="4"/>
      <c r="Q17">
        <v>6</v>
      </c>
    </row>
    <row r="18" spans="1:17">
      <c r="A18" s="93" t="s">
        <v>162</v>
      </c>
      <c r="B18" s="94" t="s">
        <v>163</v>
      </c>
      <c r="C18" s="95">
        <v>-5</v>
      </c>
      <c r="D18" s="96">
        <v>0.6</v>
      </c>
      <c r="E18" s="96">
        <v>-0.2</v>
      </c>
      <c r="F18" s="96">
        <v>-0.3</v>
      </c>
      <c r="G18" s="95">
        <v>2</v>
      </c>
      <c r="H18" s="97">
        <v>0.5</v>
      </c>
      <c r="I18" s="97"/>
      <c r="J18" s="97"/>
      <c r="K18" s="97">
        <v>0.2</v>
      </c>
      <c r="L18" s="97">
        <v>1</v>
      </c>
      <c r="M18" s="97">
        <v>0.4</v>
      </c>
      <c r="N18" s="4"/>
      <c r="Q18">
        <v>7</v>
      </c>
    </row>
    <row r="19" spans="17:17">
      <c r="Q19">
        <v>8</v>
      </c>
    </row>
    <row r="20" spans="1:17">
      <c r="A20" s="98"/>
      <c r="B20" s="98" t="s">
        <v>135</v>
      </c>
      <c r="C20" s="98" t="s">
        <v>129</v>
      </c>
      <c r="D20" s="98" t="s">
        <v>138</v>
      </c>
      <c r="E20" s="98" t="s">
        <v>140</v>
      </c>
      <c r="F20" s="98" t="s">
        <v>142</v>
      </c>
      <c r="G20" s="98" t="s">
        <v>130</v>
      </c>
      <c r="H20" s="98" t="s">
        <v>145</v>
      </c>
      <c r="I20" s="98" t="s">
        <v>147</v>
      </c>
      <c r="J20" s="98" t="s">
        <v>149</v>
      </c>
      <c r="K20" s="98" t="s">
        <v>132</v>
      </c>
      <c r="L20" s="98"/>
      <c r="Q20">
        <v>9</v>
      </c>
    </row>
    <row r="21" spans="1:18">
      <c r="A21" s="99" t="s">
        <v>135</v>
      </c>
      <c r="B21" s="100">
        <v>0</v>
      </c>
      <c r="C21" s="101">
        <v>0.25</v>
      </c>
      <c r="D21" s="101">
        <v>0.15</v>
      </c>
      <c r="E21" s="101">
        <v>0.1</v>
      </c>
      <c r="F21" s="101">
        <v>0.1</v>
      </c>
      <c r="G21" s="101">
        <v>0.05</v>
      </c>
      <c r="H21" s="101">
        <v>0.1</v>
      </c>
      <c r="I21" s="101">
        <v>0.1</v>
      </c>
      <c r="J21" s="101">
        <v>0.1</v>
      </c>
      <c r="K21" s="101">
        <v>0.05</v>
      </c>
      <c r="L21" s="101"/>
      <c r="Q21">
        <v>10</v>
      </c>
      <c r="R21">
        <v>1</v>
      </c>
    </row>
    <row r="22" spans="1:18">
      <c r="A22" s="99" t="s">
        <v>129</v>
      </c>
      <c r="B22" s="100">
        <v>0.15</v>
      </c>
      <c r="C22" s="101">
        <v>0</v>
      </c>
      <c r="D22" s="101">
        <v>0.1</v>
      </c>
      <c r="E22" s="101">
        <v>0</v>
      </c>
      <c r="F22" s="101">
        <v>0.1</v>
      </c>
      <c r="G22" s="101">
        <v>0.05</v>
      </c>
      <c r="H22" s="101">
        <v>0.15</v>
      </c>
      <c r="I22" s="101">
        <v>0.15</v>
      </c>
      <c r="J22" s="101">
        <v>0.2</v>
      </c>
      <c r="K22" s="101">
        <v>0.1</v>
      </c>
      <c r="L22" s="101"/>
      <c r="Q22">
        <v>11</v>
      </c>
      <c r="R22">
        <v>1</v>
      </c>
    </row>
    <row r="23" spans="1:18">
      <c r="A23" s="99" t="s">
        <v>138</v>
      </c>
      <c r="B23" s="100">
        <v>0.2</v>
      </c>
      <c r="C23" s="101">
        <v>0.15</v>
      </c>
      <c r="D23" s="101">
        <v>0</v>
      </c>
      <c r="E23" s="101">
        <v>0</v>
      </c>
      <c r="F23" s="101">
        <v>0.05</v>
      </c>
      <c r="G23" s="101">
        <v>0.1</v>
      </c>
      <c r="H23" s="101">
        <v>0.1</v>
      </c>
      <c r="I23" s="101">
        <v>0.15</v>
      </c>
      <c r="J23" s="101">
        <v>0.1</v>
      </c>
      <c r="K23" s="101">
        <v>0.15</v>
      </c>
      <c r="L23" s="101"/>
      <c r="Q23">
        <v>12</v>
      </c>
      <c r="R23">
        <v>1</v>
      </c>
    </row>
    <row r="24" spans="1:18">
      <c r="A24" s="99" t="s">
        <v>140</v>
      </c>
      <c r="B24" s="100">
        <v>0.1</v>
      </c>
      <c r="C24" s="101">
        <v>0</v>
      </c>
      <c r="D24" s="101">
        <v>0</v>
      </c>
      <c r="E24" s="101">
        <v>0</v>
      </c>
      <c r="F24" s="101">
        <v>0.05</v>
      </c>
      <c r="G24" s="101">
        <v>0</v>
      </c>
      <c r="H24" s="101">
        <v>0.35</v>
      </c>
      <c r="I24" s="101">
        <v>0.3</v>
      </c>
      <c r="J24" s="101">
        <v>0.2</v>
      </c>
      <c r="K24" s="101">
        <v>0</v>
      </c>
      <c r="L24" s="101"/>
      <c r="Q24">
        <v>13</v>
      </c>
      <c r="R24">
        <v>1</v>
      </c>
    </row>
    <row r="25" spans="1:18">
      <c r="A25" s="99" t="s">
        <v>142</v>
      </c>
      <c r="B25" s="100">
        <v>0.2</v>
      </c>
      <c r="C25" s="101">
        <v>0.1</v>
      </c>
      <c r="D25" s="101">
        <v>0.05</v>
      </c>
      <c r="E25" s="101">
        <v>0</v>
      </c>
      <c r="F25" s="101">
        <v>0</v>
      </c>
      <c r="G25" s="101">
        <v>0.2</v>
      </c>
      <c r="H25" s="101">
        <v>0.15</v>
      </c>
      <c r="I25" s="101">
        <v>0.15</v>
      </c>
      <c r="J25" s="101">
        <v>0.15</v>
      </c>
      <c r="K25" s="101">
        <v>0</v>
      </c>
      <c r="L25" s="101"/>
      <c r="Q25">
        <v>14</v>
      </c>
      <c r="R25">
        <v>1</v>
      </c>
    </row>
    <row r="26" spans="1:17">
      <c r="A26" s="99" t="s">
        <v>130</v>
      </c>
      <c r="B26" s="100">
        <v>0.25</v>
      </c>
      <c r="C26" s="101">
        <v>0.15</v>
      </c>
      <c r="D26" s="101">
        <v>0.1</v>
      </c>
      <c r="E26" s="101">
        <v>0</v>
      </c>
      <c r="F26" s="101">
        <v>0.15</v>
      </c>
      <c r="G26" s="101">
        <v>0</v>
      </c>
      <c r="H26" s="101">
        <v>0.1</v>
      </c>
      <c r="I26" s="101">
        <v>0.1</v>
      </c>
      <c r="J26" s="101">
        <v>0.1</v>
      </c>
      <c r="K26" s="101">
        <v>0.05</v>
      </c>
      <c r="L26" s="101"/>
      <c r="Q26">
        <v>15</v>
      </c>
    </row>
    <row r="27" spans="1:17">
      <c r="A27" s="99" t="s">
        <v>145</v>
      </c>
      <c r="B27" s="100">
        <v>0.15</v>
      </c>
      <c r="C27" s="101">
        <v>0.1</v>
      </c>
      <c r="D27" s="101">
        <v>0.05</v>
      </c>
      <c r="E27" s="101">
        <v>0.15</v>
      </c>
      <c r="F27" s="101">
        <v>0.1</v>
      </c>
      <c r="G27" s="101">
        <v>0.05</v>
      </c>
      <c r="H27" s="101">
        <v>0</v>
      </c>
      <c r="I27" s="101">
        <v>0.2</v>
      </c>
      <c r="J27" s="101">
        <v>0.2</v>
      </c>
      <c r="K27" s="101">
        <v>0</v>
      </c>
      <c r="L27" s="101"/>
      <c r="Q27">
        <v>16</v>
      </c>
    </row>
    <row r="28" spans="1:17">
      <c r="A28" s="99" t="s">
        <v>147</v>
      </c>
      <c r="B28" s="100">
        <v>0.2</v>
      </c>
      <c r="C28" s="101">
        <v>0.15</v>
      </c>
      <c r="D28" s="101">
        <v>0.1</v>
      </c>
      <c r="E28" s="101">
        <v>0.1</v>
      </c>
      <c r="F28" s="101">
        <v>0.1</v>
      </c>
      <c r="G28" s="101">
        <v>0.05</v>
      </c>
      <c r="H28" s="101">
        <v>0.15</v>
      </c>
      <c r="I28" s="101">
        <v>0</v>
      </c>
      <c r="J28" s="101">
        <v>0.1</v>
      </c>
      <c r="K28" s="101">
        <v>0.05</v>
      </c>
      <c r="L28" s="101"/>
      <c r="Q28">
        <v>17</v>
      </c>
    </row>
    <row r="29" spans="1:17">
      <c r="A29" s="99" t="s">
        <v>149</v>
      </c>
      <c r="B29" s="100">
        <v>0.25</v>
      </c>
      <c r="C29" s="101">
        <v>0.2</v>
      </c>
      <c r="D29" s="101">
        <v>0.1</v>
      </c>
      <c r="E29" s="101">
        <v>0.05</v>
      </c>
      <c r="F29" s="101">
        <v>0.1</v>
      </c>
      <c r="G29" s="101">
        <v>0.05</v>
      </c>
      <c r="H29" s="101">
        <v>0.1</v>
      </c>
      <c r="I29" s="101">
        <v>0.1</v>
      </c>
      <c r="J29" s="101">
        <v>0</v>
      </c>
      <c r="K29" s="101">
        <v>0.05</v>
      </c>
      <c r="L29" s="101"/>
      <c r="Q29">
        <v>18</v>
      </c>
    </row>
    <row r="30" spans="1:12">
      <c r="A30" s="99" t="s">
        <v>132</v>
      </c>
      <c r="B30" s="100">
        <v>0.15</v>
      </c>
      <c r="C30" s="101">
        <v>0.25</v>
      </c>
      <c r="D30" s="101">
        <v>0.2</v>
      </c>
      <c r="E30" s="101">
        <v>0</v>
      </c>
      <c r="F30" s="101">
        <v>0</v>
      </c>
      <c r="G30" s="101">
        <v>0</v>
      </c>
      <c r="H30" s="101">
        <v>0.05</v>
      </c>
      <c r="I30" s="101">
        <v>0.15</v>
      </c>
      <c r="J30" s="101">
        <v>0.2</v>
      </c>
      <c r="K30" s="101">
        <v>0</v>
      </c>
      <c r="L30" s="101"/>
    </row>
    <row r="31" spans="1:13">
      <c r="A31" t="s">
        <v>164</v>
      </c>
      <c r="B31">
        <v>29</v>
      </c>
      <c r="C31">
        <v>27</v>
      </c>
      <c r="D31">
        <v>13</v>
      </c>
      <c r="E31">
        <v>12</v>
      </c>
      <c r="F31">
        <v>15</v>
      </c>
      <c r="G31">
        <v>11</v>
      </c>
      <c r="H31">
        <v>23</v>
      </c>
      <c r="I31">
        <v>28</v>
      </c>
      <c r="J31">
        <v>30</v>
      </c>
      <c r="K31">
        <v>12</v>
      </c>
      <c r="M31">
        <f>SUM(B31:K31)</f>
        <v>200</v>
      </c>
    </row>
    <row r="32" spans="1:11">
      <c r="A32" t="s">
        <v>165</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166</v>
      </c>
      <c r="B34">
        <v>268</v>
      </c>
      <c r="C34">
        <v>281</v>
      </c>
      <c r="D34">
        <v>180</v>
      </c>
      <c r="E34">
        <v>131</v>
      </c>
      <c r="F34">
        <v>164</v>
      </c>
      <c r="G34">
        <v>128</v>
      </c>
      <c r="H34">
        <v>229</v>
      </c>
      <c r="I34">
        <v>254</v>
      </c>
      <c r="J34">
        <v>255</v>
      </c>
      <c r="K34">
        <v>110</v>
      </c>
      <c r="M34">
        <f>SUM(B34:K34)</f>
        <v>2000</v>
      </c>
    </row>
    <row r="35" spans="1:11">
      <c r="A35" t="s">
        <v>165</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167</v>
      </c>
      <c r="C1" s="84" t="s">
        <v>168</v>
      </c>
      <c r="E1" s="84" t="s">
        <v>169</v>
      </c>
      <c r="G1" s="84" t="s">
        <v>170</v>
      </c>
      <c r="I1" s="84" t="s">
        <v>171</v>
      </c>
      <c r="K1" s="84" t="s">
        <v>172</v>
      </c>
      <c r="M1" s="84" t="s">
        <v>173</v>
      </c>
      <c r="P1" s="52" t="s">
        <v>174</v>
      </c>
      <c r="Q1" s="52"/>
      <c r="R1" s="52"/>
      <c r="S1" s="52"/>
      <c r="T1" s="52"/>
    </row>
    <row r="2" spans="1:20">
      <c r="A2" s="85" t="s">
        <v>175</v>
      </c>
      <c r="B2" s="85" t="s">
        <v>176</v>
      </c>
      <c r="C2" s="86" t="s">
        <v>175</v>
      </c>
      <c r="D2" s="87" t="s">
        <v>176</v>
      </c>
      <c r="E2" s="86" t="s">
        <v>175</v>
      </c>
      <c r="F2" s="87" t="s">
        <v>176</v>
      </c>
      <c r="G2" s="86" t="s">
        <v>175</v>
      </c>
      <c r="H2" s="87" t="s">
        <v>176</v>
      </c>
      <c r="I2" s="86" t="s">
        <v>175</v>
      </c>
      <c r="J2" s="87" t="s">
        <v>176</v>
      </c>
      <c r="K2" s="86" t="s">
        <v>175</v>
      </c>
      <c r="L2" s="87" t="s">
        <v>176</v>
      </c>
      <c r="M2" s="86" t="s">
        <v>175</v>
      </c>
      <c r="N2" s="85" t="s">
        <v>176</v>
      </c>
      <c r="P2" s="88" t="s">
        <v>177</v>
      </c>
      <c r="Q2" s="88" t="s">
        <v>178</v>
      </c>
      <c r="R2" s="88" t="s">
        <v>179</v>
      </c>
      <c r="S2" s="88" t="s">
        <v>180</v>
      </c>
      <c r="T2" s="1" t="s">
        <v>181</v>
      </c>
    </row>
    <row r="3" spans="1:20">
      <c r="A3" s="83" t="s">
        <v>182</v>
      </c>
      <c r="B3" s="83" t="s">
        <v>183</v>
      </c>
      <c r="C3" s="84" t="s">
        <v>184</v>
      </c>
      <c r="D3" s="83" t="s">
        <v>185</v>
      </c>
      <c r="E3" s="84" t="s">
        <v>186</v>
      </c>
      <c r="F3" s="83" t="s">
        <v>187</v>
      </c>
      <c r="G3" s="84" t="s">
        <v>188</v>
      </c>
      <c r="H3" s="83" t="s">
        <v>189</v>
      </c>
      <c r="I3" s="84" t="s">
        <v>190</v>
      </c>
      <c r="J3" s="83" t="s">
        <v>191</v>
      </c>
      <c r="K3" s="84" t="s">
        <v>192</v>
      </c>
      <c r="L3" s="83" t="s">
        <v>193</v>
      </c>
      <c r="M3" s="84" t="s">
        <v>194</v>
      </c>
      <c r="N3" s="83" t="s">
        <v>195</v>
      </c>
      <c r="P3" s="83" t="s">
        <v>196</v>
      </c>
      <c r="Q3" s="90" t="s">
        <v>197</v>
      </c>
      <c r="R3" s="29" t="s">
        <v>198</v>
      </c>
      <c r="S3" s="29" t="s">
        <v>199</v>
      </c>
      <c r="T3" s="29" t="s">
        <v>200</v>
      </c>
    </row>
    <row r="4" spans="1:20">
      <c r="A4" s="83" t="s">
        <v>201</v>
      </c>
      <c r="B4" s="83" t="s">
        <v>202</v>
      </c>
      <c r="C4" s="84" t="s">
        <v>203</v>
      </c>
      <c r="D4" s="83" t="s">
        <v>204</v>
      </c>
      <c r="E4" s="84" t="s">
        <v>205</v>
      </c>
      <c r="F4" s="83" t="s">
        <v>206</v>
      </c>
      <c r="G4" s="84" t="s">
        <v>207</v>
      </c>
      <c r="H4" s="83" t="s">
        <v>208</v>
      </c>
      <c r="I4" s="84" t="s">
        <v>209</v>
      </c>
      <c r="J4" s="83" t="s">
        <v>210</v>
      </c>
      <c r="K4" s="84" t="s">
        <v>211</v>
      </c>
      <c r="L4" s="83" t="s">
        <v>212</v>
      </c>
      <c r="M4" s="84" t="s">
        <v>213</v>
      </c>
      <c r="N4" s="83" t="s">
        <v>214</v>
      </c>
      <c r="P4" s="83" t="s">
        <v>215</v>
      </c>
      <c r="Q4" s="90" t="s">
        <v>216</v>
      </c>
      <c r="R4" s="29" t="s">
        <v>217</v>
      </c>
      <c r="S4" s="29" t="s">
        <v>218</v>
      </c>
      <c r="T4" s="29" t="s">
        <v>219</v>
      </c>
    </row>
    <row r="5" spans="1:22">
      <c r="A5" s="83" t="s">
        <v>220</v>
      </c>
      <c r="B5" s="83" t="s">
        <v>221</v>
      </c>
      <c r="C5" s="84" t="s">
        <v>222</v>
      </c>
      <c r="D5" s="83" t="s">
        <v>223</v>
      </c>
      <c r="E5" s="84" t="s">
        <v>224</v>
      </c>
      <c r="F5" s="83" t="s">
        <v>225</v>
      </c>
      <c r="G5" s="84" t="s">
        <v>226</v>
      </c>
      <c r="H5" s="83" t="s">
        <v>227</v>
      </c>
      <c r="I5" s="84" t="s">
        <v>228</v>
      </c>
      <c r="J5" s="83" t="s">
        <v>224</v>
      </c>
      <c r="K5" s="84" t="s">
        <v>229</v>
      </c>
      <c r="L5" s="83" t="s">
        <v>230</v>
      </c>
      <c r="M5" s="84" t="s">
        <v>231</v>
      </c>
      <c r="N5" s="83" t="s">
        <v>232</v>
      </c>
      <c r="P5" s="83" t="s">
        <v>233</v>
      </c>
      <c r="Q5" s="90" t="s">
        <v>234</v>
      </c>
      <c r="R5" s="29" t="s">
        <v>235</v>
      </c>
      <c r="S5" s="29" t="s">
        <v>236</v>
      </c>
      <c r="T5" s="29" t="s">
        <v>237</v>
      </c>
      <c r="U5" s="29"/>
      <c r="V5" s="29"/>
    </row>
    <row r="6" spans="1:22">
      <c r="A6" s="83" t="s">
        <v>238</v>
      </c>
      <c r="B6" s="83" t="s">
        <v>239</v>
      </c>
      <c r="C6" s="84" t="s">
        <v>240</v>
      </c>
      <c r="D6" s="83" t="s">
        <v>241</v>
      </c>
      <c r="E6" s="84" t="s">
        <v>242</v>
      </c>
      <c r="F6" s="83" t="s">
        <v>243</v>
      </c>
      <c r="G6" s="84" t="s">
        <v>244</v>
      </c>
      <c r="H6" s="83" t="s">
        <v>245</v>
      </c>
      <c r="I6" s="84" t="s">
        <v>246</v>
      </c>
      <c r="J6" s="83" t="s">
        <v>247</v>
      </c>
      <c r="K6" s="84" t="s">
        <v>248</v>
      </c>
      <c r="L6" s="83" t="s">
        <v>249</v>
      </c>
      <c r="M6" s="84" t="s">
        <v>250</v>
      </c>
      <c r="N6" s="83" t="s">
        <v>251</v>
      </c>
      <c r="P6" s="83" t="s">
        <v>252</v>
      </c>
      <c r="Q6" s="90" t="s">
        <v>253</v>
      </c>
      <c r="R6" s="29" t="s">
        <v>254</v>
      </c>
      <c r="S6" s="29" t="s">
        <v>255</v>
      </c>
      <c r="T6" s="29" t="s">
        <v>196</v>
      </c>
      <c r="U6" s="29"/>
      <c r="V6" s="29"/>
    </row>
    <row r="7" spans="1:22">
      <c r="A7" s="83" t="s">
        <v>256</v>
      </c>
      <c r="B7" s="83" t="s">
        <v>257</v>
      </c>
      <c r="C7" s="84" t="s">
        <v>258</v>
      </c>
      <c r="D7" s="83" t="s">
        <v>259</v>
      </c>
      <c r="E7" s="84" t="s">
        <v>260</v>
      </c>
      <c r="F7" s="83" t="s">
        <v>261</v>
      </c>
      <c r="G7" s="84" t="s">
        <v>262</v>
      </c>
      <c r="H7" s="83" t="s">
        <v>263</v>
      </c>
      <c r="I7" s="84" t="s">
        <v>264</v>
      </c>
      <c r="J7" s="83" t="s">
        <v>265</v>
      </c>
      <c r="K7" s="84" t="s">
        <v>266</v>
      </c>
      <c r="L7" s="83" t="s">
        <v>267</v>
      </c>
      <c r="M7" s="84" t="s">
        <v>268</v>
      </c>
      <c r="N7" s="83" t="s">
        <v>269</v>
      </c>
      <c r="P7" s="83" t="s">
        <v>270</v>
      </c>
      <c r="Q7" s="83" t="s">
        <v>271</v>
      </c>
      <c r="R7" s="29" t="s">
        <v>272</v>
      </c>
      <c r="S7" s="29" t="s">
        <v>273</v>
      </c>
      <c r="T7" s="29" t="s">
        <v>274</v>
      </c>
      <c r="U7" s="29"/>
      <c r="V7" s="29"/>
    </row>
    <row r="8" spans="1:22">
      <c r="A8" s="83" t="s">
        <v>275</v>
      </c>
      <c r="B8" s="83" t="s">
        <v>276</v>
      </c>
      <c r="C8" s="84" t="s">
        <v>277</v>
      </c>
      <c r="D8" s="83" t="s">
        <v>278</v>
      </c>
      <c r="E8" s="84" t="s">
        <v>279</v>
      </c>
      <c r="F8" s="83" t="s">
        <v>280</v>
      </c>
      <c r="G8" s="84" t="s">
        <v>281</v>
      </c>
      <c r="H8" s="83" t="s">
        <v>282</v>
      </c>
      <c r="I8" s="84" t="s">
        <v>283</v>
      </c>
      <c r="J8" s="83" t="s">
        <v>284</v>
      </c>
      <c r="K8" s="84" t="s">
        <v>285</v>
      </c>
      <c r="L8" s="83" t="s">
        <v>286</v>
      </c>
      <c r="M8" s="84" t="s">
        <v>287</v>
      </c>
      <c r="N8" s="83" t="s">
        <v>288</v>
      </c>
      <c r="P8" t="s">
        <v>289</v>
      </c>
      <c r="Q8" t="s">
        <v>290</v>
      </c>
      <c r="R8" s="83" t="s">
        <v>291</v>
      </c>
      <c r="S8" s="83" t="s">
        <v>292</v>
      </c>
      <c r="T8" t="s">
        <v>293</v>
      </c>
      <c r="U8" s="29"/>
      <c r="V8" s="29"/>
    </row>
    <row r="9" spans="1:22">
      <c r="A9" s="83" t="s">
        <v>294</v>
      </c>
      <c r="B9" s="83" t="s">
        <v>295</v>
      </c>
      <c r="C9" s="84" t="s">
        <v>296</v>
      </c>
      <c r="D9" s="83" t="s">
        <v>297</v>
      </c>
      <c r="E9" s="84" t="s">
        <v>298</v>
      </c>
      <c r="F9" s="83" t="s">
        <v>299</v>
      </c>
      <c r="G9" s="84" t="s">
        <v>300</v>
      </c>
      <c r="H9" s="83" t="s">
        <v>301</v>
      </c>
      <c r="I9" s="84" t="s">
        <v>302</v>
      </c>
      <c r="J9" s="83" t="s">
        <v>303</v>
      </c>
      <c r="K9" s="84" t="s">
        <v>304</v>
      </c>
      <c r="L9" s="83" t="s">
        <v>305</v>
      </c>
      <c r="M9" s="84" t="s">
        <v>306</v>
      </c>
      <c r="N9" s="83" t="s">
        <v>307</v>
      </c>
      <c r="P9" s="83" t="s">
        <v>308</v>
      </c>
      <c r="Q9" t="s">
        <v>309</v>
      </c>
      <c r="R9" t="s">
        <v>310</v>
      </c>
      <c r="S9" s="83" t="s">
        <v>311</v>
      </c>
      <c r="T9" t="s">
        <v>312</v>
      </c>
      <c r="U9" s="29"/>
      <c r="V9" s="29"/>
    </row>
    <row r="10" spans="1:20">
      <c r="A10" s="83" t="s">
        <v>313</v>
      </c>
      <c r="B10" s="83" t="s">
        <v>314</v>
      </c>
      <c r="C10" s="84" t="s">
        <v>315</v>
      </c>
      <c r="D10" s="83" t="s">
        <v>316</v>
      </c>
      <c r="E10" s="84" t="s">
        <v>317</v>
      </c>
      <c r="F10" s="83" t="s">
        <v>318</v>
      </c>
      <c r="I10" s="84" t="s">
        <v>319</v>
      </c>
      <c r="J10" s="83" t="s">
        <v>320</v>
      </c>
      <c r="K10" s="84" t="s">
        <v>321</v>
      </c>
      <c r="L10" s="83" t="s">
        <v>322</v>
      </c>
      <c r="M10" s="84" t="s">
        <v>323</v>
      </c>
      <c r="N10" s="83" t="s">
        <v>324</v>
      </c>
      <c r="P10" s="83" t="s">
        <v>325</v>
      </c>
      <c r="Q10" t="s">
        <v>326</v>
      </c>
      <c r="R10" t="s">
        <v>327</v>
      </c>
      <c r="T10" t="s">
        <v>328</v>
      </c>
    </row>
    <row r="11" spans="1:20">
      <c r="A11" s="83" t="s">
        <v>329</v>
      </c>
      <c r="B11" s="83" t="s">
        <v>330</v>
      </c>
      <c r="C11" s="84" t="s">
        <v>331</v>
      </c>
      <c r="D11" s="83" t="s">
        <v>332</v>
      </c>
      <c r="E11" s="84" t="s">
        <v>333</v>
      </c>
      <c r="F11" s="83" t="s">
        <v>334</v>
      </c>
      <c r="I11" s="84" t="s">
        <v>335</v>
      </c>
      <c r="J11" s="83" t="s">
        <v>336</v>
      </c>
      <c r="K11" s="84" t="s">
        <v>337</v>
      </c>
      <c r="L11" s="83" t="s">
        <v>338</v>
      </c>
      <c r="M11" s="89" t="s">
        <v>339</v>
      </c>
      <c r="N11" s="83" t="s">
        <v>340</v>
      </c>
      <c r="P11" s="83" t="s">
        <v>341</v>
      </c>
      <c r="Q11" s="83" t="s">
        <v>342</v>
      </c>
      <c r="R11" t="s">
        <v>343</v>
      </c>
      <c r="T11" t="s">
        <v>344</v>
      </c>
    </row>
    <row r="12" spans="1:18">
      <c r="A12" s="83" t="s">
        <v>345</v>
      </c>
      <c r="B12" s="83" t="s">
        <v>346</v>
      </c>
      <c r="C12" s="84" t="s">
        <v>347</v>
      </c>
      <c r="D12" s="83" t="s">
        <v>348</v>
      </c>
      <c r="E12" s="84" t="s">
        <v>349</v>
      </c>
      <c r="F12" s="83" t="s">
        <v>350</v>
      </c>
      <c r="I12" s="84" t="s">
        <v>351</v>
      </c>
      <c r="J12" s="83" t="s">
        <v>352</v>
      </c>
      <c r="K12" s="84" t="s">
        <v>353</v>
      </c>
      <c r="M12" s="84" t="s">
        <v>354</v>
      </c>
      <c r="N12" s="83" t="s">
        <v>355</v>
      </c>
      <c r="P12" t="s">
        <v>356</v>
      </c>
      <c r="Q12" s="83"/>
      <c r="R12" t="s">
        <v>357</v>
      </c>
    </row>
    <row r="13" spans="1:18">
      <c r="A13" s="83" t="s">
        <v>358</v>
      </c>
      <c r="B13" s="83" t="s">
        <v>359</v>
      </c>
      <c r="C13" s="84" t="s">
        <v>191</v>
      </c>
      <c r="D13" s="83" t="s">
        <v>360</v>
      </c>
      <c r="E13" s="84" t="s">
        <v>361</v>
      </c>
      <c r="F13" s="83" t="s">
        <v>362</v>
      </c>
      <c r="J13" s="83" t="s">
        <v>186</v>
      </c>
      <c r="K13" s="84" t="s">
        <v>363</v>
      </c>
      <c r="M13" s="84" t="s">
        <v>364</v>
      </c>
      <c r="N13" s="83" t="s">
        <v>365</v>
      </c>
      <c r="P13" t="s">
        <v>366</v>
      </c>
      <c r="Q13" s="83"/>
      <c r="R13" t="s">
        <v>367</v>
      </c>
    </row>
    <row r="14" spans="1:18">
      <c r="A14" s="83" t="s">
        <v>368</v>
      </c>
      <c r="B14" s="83" t="s">
        <v>239</v>
      </c>
      <c r="C14" s="84" t="s">
        <v>369</v>
      </c>
      <c r="D14" s="83" t="s">
        <v>370</v>
      </c>
      <c r="E14" s="84" t="s">
        <v>371</v>
      </c>
      <c r="F14" s="83" t="s">
        <v>372</v>
      </c>
      <c r="J14" s="83" t="s">
        <v>307</v>
      </c>
      <c r="K14" s="84" t="s">
        <v>373</v>
      </c>
      <c r="M14" s="84" t="s">
        <v>374</v>
      </c>
      <c r="N14" s="83" t="s">
        <v>375</v>
      </c>
      <c r="P14" t="s">
        <v>376</v>
      </c>
      <c r="R14" s="83"/>
    </row>
    <row r="15" spans="1:15">
      <c r="A15" s="83" t="s">
        <v>377</v>
      </c>
      <c r="B15" s="83" t="s">
        <v>257</v>
      </c>
      <c r="C15" s="84" t="s">
        <v>378</v>
      </c>
      <c r="D15" s="83" t="s">
        <v>379</v>
      </c>
      <c r="F15" s="83" t="s">
        <v>380</v>
      </c>
      <c r="N15" s="83" t="s">
        <v>381</v>
      </c>
      <c r="O15"/>
    </row>
    <row r="16" spans="1:15">
      <c r="A16" s="83" t="s">
        <v>382</v>
      </c>
      <c r="B16" s="83" t="s">
        <v>383</v>
      </c>
      <c r="D16" s="83" t="s">
        <v>384</v>
      </c>
      <c r="N16" s="83" t="s">
        <v>385</v>
      </c>
      <c r="O16"/>
    </row>
    <row r="17" spans="1:15">
      <c r="A17" s="83" t="s">
        <v>386</v>
      </c>
      <c r="B17" s="83" t="s">
        <v>387</v>
      </c>
      <c r="N17" s="83" t="s">
        <v>388</v>
      </c>
      <c r="O17"/>
    </row>
    <row r="18" spans="1:15">
      <c r="A18" s="83" t="s">
        <v>389</v>
      </c>
      <c r="B18" s="83" t="s">
        <v>390</v>
      </c>
      <c r="L18"/>
      <c r="N18" s="83" t="s">
        <v>391</v>
      </c>
      <c r="O18"/>
    </row>
    <row r="19" spans="1:15">
      <c r="A19" s="83" t="s">
        <v>383</v>
      </c>
      <c r="B19" s="83" t="s">
        <v>392</v>
      </c>
      <c r="L19"/>
      <c r="N19" t="s">
        <v>393</v>
      </c>
      <c r="O19"/>
    </row>
    <row r="20" spans="1:15">
      <c r="A20" s="83" t="s">
        <v>394</v>
      </c>
      <c r="B20" s="83" t="s">
        <v>395</v>
      </c>
      <c r="L20"/>
      <c r="N20" t="s">
        <v>396</v>
      </c>
      <c r="O20"/>
    </row>
    <row r="21" spans="1:15">
      <c r="A21" s="83" t="s">
        <v>397</v>
      </c>
      <c r="B21" s="83" t="s">
        <v>398</v>
      </c>
      <c r="L21"/>
      <c r="O21"/>
    </row>
    <row r="22" spans="1:15">
      <c r="A22" s="83" t="s">
        <v>399</v>
      </c>
      <c r="B22" s="83" t="s">
        <v>400</v>
      </c>
      <c r="L22"/>
      <c r="O22"/>
    </row>
    <row r="23" spans="1:15">
      <c r="A23" s="83" t="s">
        <v>401</v>
      </c>
      <c r="B23" s="83" t="s">
        <v>402</v>
      </c>
      <c r="L23"/>
      <c r="O23"/>
    </row>
    <row r="24" spans="1:15">
      <c r="A24" s="83" t="s">
        <v>403</v>
      </c>
      <c r="B24" s="83" t="s">
        <v>345</v>
      </c>
      <c r="L24"/>
      <c r="O24"/>
    </row>
    <row r="25" spans="1:15">
      <c r="A25" s="83" t="s">
        <v>404</v>
      </c>
      <c r="B25" s="83" t="s">
        <v>405</v>
      </c>
      <c r="L25"/>
      <c r="N25"/>
      <c r="O25"/>
    </row>
    <row r="26" spans="1:15">
      <c r="A26" s="83" t="s">
        <v>406</v>
      </c>
      <c r="B26" s="83" t="s">
        <v>407</v>
      </c>
      <c r="L26"/>
      <c r="N26"/>
      <c r="O26"/>
    </row>
    <row r="27" spans="1:15">
      <c r="A27" s="83" t="s">
        <v>408</v>
      </c>
      <c r="B27" s="83" t="s">
        <v>402</v>
      </c>
      <c r="L27"/>
      <c r="N27"/>
      <c r="O27"/>
    </row>
    <row r="28" spans="1:15">
      <c r="A28" s="83" t="s">
        <v>409</v>
      </c>
      <c r="B28" s="83" t="s">
        <v>410</v>
      </c>
      <c r="L28"/>
      <c r="N28"/>
      <c r="O28"/>
    </row>
    <row r="29" spans="1:15">
      <c r="A29" s="83" t="s">
        <v>411</v>
      </c>
      <c r="B29" s="83" t="s">
        <v>412</v>
      </c>
      <c r="L29"/>
      <c r="N29"/>
      <c r="O29"/>
    </row>
    <row r="30" spans="1:15">
      <c r="A30" t="s">
        <v>413</v>
      </c>
      <c r="B30" s="83" t="s">
        <v>414</v>
      </c>
      <c r="L30"/>
      <c r="N30"/>
      <c r="O30"/>
    </row>
    <row r="31" spans="1:20">
      <c r="A31" t="s">
        <v>415</v>
      </c>
      <c r="B31" s="83" t="s">
        <v>416</v>
      </c>
      <c r="K31" s="89"/>
      <c r="L31" s="4"/>
      <c r="M31" s="89"/>
      <c r="N31" s="4"/>
      <c r="O31" s="4"/>
      <c r="P31" s="4"/>
      <c r="Q31" s="4"/>
      <c r="R31" s="4"/>
      <c r="S31" s="4"/>
      <c r="T31" s="4"/>
    </row>
    <row r="32" spans="1:20">
      <c r="A32" t="s">
        <v>417</v>
      </c>
      <c r="B32" s="83" t="s">
        <v>418</v>
      </c>
      <c r="K32" s="89"/>
      <c r="L32" s="4"/>
      <c r="M32" s="89"/>
      <c r="N32" s="4"/>
      <c r="O32" s="4"/>
      <c r="P32" s="4"/>
      <c r="Q32" s="4"/>
      <c r="R32" s="4"/>
      <c r="S32" s="4"/>
      <c r="T32" s="4"/>
    </row>
    <row r="33" spans="1:20">
      <c r="A33" t="s">
        <v>419</v>
      </c>
      <c r="B33" s="83" t="s">
        <v>420</v>
      </c>
      <c r="K33" s="89"/>
      <c r="L33" s="4"/>
      <c r="M33" s="89"/>
      <c r="N33" s="4"/>
      <c r="O33" s="4"/>
      <c r="P33" s="4"/>
      <c r="Q33" s="4"/>
      <c r="R33" s="4"/>
      <c r="S33" s="4"/>
      <c r="T33" s="4"/>
    </row>
    <row r="34" spans="2:2">
      <c r="B34" s="83" t="s">
        <v>421</v>
      </c>
    </row>
    <row r="35" spans="2:2">
      <c r="B35" s="83" t="s">
        <v>422</v>
      </c>
    </row>
    <row r="36" spans="2:2">
      <c r="B36" s="83" t="s">
        <v>423</v>
      </c>
    </row>
    <row r="37" spans="2:2">
      <c r="B37" s="83" t="s">
        <v>424</v>
      </c>
    </row>
    <row r="38" spans="2:2">
      <c r="B38" s="83" t="s">
        <v>368</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425</v>
      </c>
      <c r="C1" s="73" t="s">
        <v>121</v>
      </c>
      <c r="D1" s="73" t="s">
        <v>426</v>
      </c>
      <c r="E1" s="73" t="s">
        <v>172</v>
      </c>
      <c r="F1" s="73" t="s">
        <v>171</v>
      </c>
      <c r="G1" s="73" t="s">
        <v>173</v>
      </c>
      <c r="H1" s="73" t="s">
        <v>170</v>
      </c>
      <c r="I1" s="73" t="s">
        <v>168</v>
      </c>
      <c r="J1" s="73" t="s">
        <v>167</v>
      </c>
      <c r="K1" s="73" t="s">
        <v>427</v>
      </c>
    </row>
    <row r="2" spans="1:11">
      <c r="A2" s="73"/>
      <c r="B2" s="73"/>
      <c r="C2" s="73"/>
      <c r="D2" s="73"/>
      <c r="E2" s="73"/>
      <c r="F2" s="73"/>
      <c r="G2" s="73"/>
      <c r="H2" s="73"/>
      <c r="I2" s="73"/>
      <c r="J2" s="73"/>
      <c r="K2" s="73"/>
    </row>
    <row r="3" spans="1:14">
      <c r="A3" s="74" t="s">
        <v>177</v>
      </c>
      <c r="B3" s="75">
        <v>0</v>
      </c>
      <c r="C3" s="76">
        <v>3</v>
      </c>
      <c r="D3" s="77">
        <v>1</v>
      </c>
      <c r="E3" s="77">
        <v>2</v>
      </c>
      <c r="F3" s="77">
        <v>3</v>
      </c>
      <c r="G3" s="77">
        <v>2</v>
      </c>
      <c r="H3" s="77">
        <v>0</v>
      </c>
      <c r="I3" s="77">
        <v>4</v>
      </c>
      <c r="J3" s="77">
        <v>9</v>
      </c>
      <c r="K3" s="77">
        <f>SUM(D3:J3)</f>
        <v>21</v>
      </c>
      <c r="N3">
        <f>K3/D3/1.5</f>
        <v>14</v>
      </c>
    </row>
    <row r="4" spans="1:14">
      <c r="A4" s="74" t="s">
        <v>178</v>
      </c>
      <c r="B4" s="75">
        <v>1</v>
      </c>
      <c r="C4" s="76">
        <v>1</v>
      </c>
      <c r="D4" s="77">
        <v>2</v>
      </c>
      <c r="E4" s="77">
        <v>2</v>
      </c>
      <c r="F4" s="77">
        <v>5</v>
      </c>
      <c r="G4" s="77">
        <v>3</v>
      </c>
      <c r="H4" s="77">
        <v>1</v>
      </c>
      <c r="I4" s="77">
        <v>5</v>
      </c>
      <c r="J4" s="77">
        <v>10</v>
      </c>
      <c r="K4" s="77">
        <f>SUM(D4:J4)</f>
        <v>28</v>
      </c>
      <c r="N4">
        <f>K4/D4/1.5</f>
        <v>9.33333333333333</v>
      </c>
    </row>
    <row r="5" spans="1:14">
      <c r="A5" s="74" t="s">
        <v>180</v>
      </c>
      <c r="B5" s="75">
        <v>2</v>
      </c>
      <c r="C5" s="76">
        <v>2</v>
      </c>
      <c r="D5" s="77">
        <v>3</v>
      </c>
      <c r="E5" s="77">
        <v>3</v>
      </c>
      <c r="F5" s="77">
        <v>7</v>
      </c>
      <c r="G5" s="77">
        <v>4</v>
      </c>
      <c r="H5" s="77">
        <v>1</v>
      </c>
      <c r="I5" s="77">
        <v>6</v>
      </c>
      <c r="J5" s="77">
        <v>11</v>
      </c>
      <c r="K5" s="77">
        <f>SUM(D5:J5)</f>
        <v>35</v>
      </c>
      <c r="N5">
        <f>K5/D5/1.5</f>
        <v>7.77777777777778</v>
      </c>
    </row>
    <row r="6" spans="1:14">
      <c r="A6" s="74" t="s">
        <v>179</v>
      </c>
      <c r="B6" s="75">
        <v>3</v>
      </c>
      <c r="C6" s="76">
        <v>4</v>
      </c>
      <c r="D6" s="77">
        <v>4</v>
      </c>
      <c r="E6" s="77">
        <v>3</v>
      </c>
      <c r="F6" s="77">
        <v>9</v>
      </c>
      <c r="G6" s="77">
        <v>5</v>
      </c>
      <c r="H6" s="77">
        <v>1</v>
      </c>
      <c r="I6" s="77">
        <v>7</v>
      </c>
      <c r="J6" s="77">
        <v>12</v>
      </c>
      <c r="K6" s="77">
        <f>SUM(D6:J6)</f>
        <v>41</v>
      </c>
      <c r="N6">
        <f>K6/D6/1.5</f>
        <v>6.83333333333333</v>
      </c>
    </row>
    <row r="7" spans="1:14">
      <c r="A7" s="74" t="s">
        <v>428</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429</v>
      </c>
      <c r="N19" s="4" t="s">
        <v>119</v>
      </c>
      <c r="P19" s="4" t="s">
        <v>430</v>
      </c>
      <c r="Q19" s="4" t="s">
        <v>119</v>
      </c>
      <c r="S19" s="4" t="s">
        <v>431</v>
      </c>
      <c r="V19" s="4" t="s">
        <v>432</v>
      </c>
    </row>
    <row r="20" spans="13:23">
      <c r="M20" s="4" t="s">
        <v>433</v>
      </c>
      <c r="N20" s="4" t="s">
        <v>434</v>
      </c>
      <c r="P20" s="4" t="s">
        <v>435</v>
      </c>
      <c r="Q20" s="4" t="s">
        <v>436</v>
      </c>
      <c r="S20" s="4" t="s">
        <v>177</v>
      </c>
      <c r="V20" s="4" t="s">
        <v>135</v>
      </c>
      <c r="W20" s="4" t="s">
        <v>437</v>
      </c>
    </row>
    <row r="21" spans="13:23">
      <c r="M21" s="4" t="s">
        <v>438</v>
      </c>
      <c r="N21" s="4" t="s">
        <v>439</v>
      </c>
      <c r="P21" s="4" t="s">
        <v>440</v>
      </c>
      <c r="Q21" s="4" t="s">
        <v>441</v>
      </c>
      <c r="S21" s="4" t="s">
        <v>428</v>
      </c>
      <c r="V21" s="4" t="s">
        <v>129</v>
      </c>
      <c r="W21" s="4" t="s">
        <v>442</v>
      </c>
    </row>
    <row r="22" spans="13:23">
      <c r="M22" s="4" t="s">
        <v>443</v>
      </c>
      <c r="N22" s="4" t="s">
        <v>444</v>
      </c>
      <c r="P22" s="4" t="s">
        <v>445</v>
      </c>
      <c r="S22" s="4" t="s">
        <v>180</v>
      </c>
      <c r="V22" s="4" t="s">
        <v>138</v>
      </c>
      <c r="W22" s="4" t="s">
        <v>446</v>
      </c>
    </row>
    <row r="23" spans="1:23">
      <c r="A23" s="78" t="s">
        <v>447</v>
      </c>
      <c r="B23" s="78"/>
      <c r="C23" s="79" t="s">
        <v>448</v>
      </c>
      <c r="D23" s="79"/>
      <c r="E23" s="79" t="s">
        <v>449</v>
      </c>
      <c r="F23" s="79"/>
      <c r="G23" s="79" t="s">
        <v>450</v>
      </c>
      <c r="H23" s="79"/>
      <c r="M23" s="4" t="s">
        <v>451</v>
      </c>
      <c r="N23" s="4" t="s">
        <v>452</v>
      </c>
      <c r="P23" s="4" t="s">
        <v>453</v>
      </c>
      <c r="Q23" s="4" t="s">
        <v>454</v>
      </c>
      <c r="S23" s="4" t="s">
        <v>178</v>
      </c>
      <c r="V23" s="4" t="s">
        <v>140</v>
      </c>
      <c r="W23" s="4" t="s">
        <v>455</v>
      </c>
    </row>
    <row r="24" spans="1:23">
      <c r="A24" s="78"/>
      <c r="B24" s="78"/>
      <c r="C24" s="78" t="s">
        <v>456</v>
      </c>
      <c r="D24" s="78" t="s">
        <v>457</v>
      </c>
      <c r="E24" s="78" t="s">
        <v>456</v>
      </c>
      <c r="F24" s="78" t="s">
        <v>457</v>
      </c>
      <c r="G24" s="78" t="s">
        <v>456</v>
      </c>
      <c r="H24" s="78" t="s">
        <v>457</v>
      </c>
      <c r="M24" s="4" t="s">
        <v>458</v>
      </c>
      <c r="N24" s="4" t="s">
        <v>420</v>
      </c>
      <c r="P24" s="4" t="s">
        <v>459</v>
      </c>
      <c r="S24" s="4" t="s">
        <v>179</v>
      </c>
      <c r="V24" s="4" t="s">
        <v>142</v>
      </c>
      <c r="W24" s="4" t="s">
        <v>460</v>
      </c>
    </row>
    <row r="25" spans="1:23">
      <c r="A25" s="80" t="s">
        <v>461</v>
      </c>
      <c r="B25" s="80"/>
      <c r="C25" s="81" t="s">
        <v>462</v>
      </c>
      <c r="D25" s="82"/>
      <c r="E25" s="81" t="s">
        <v>463</v>
      </c>
      <c r="F25" s="82" t="s">
        <v>464</v>
      </c>
      <c r="G25" s="81" t="s">
        <v>465</v>
      </c>
      <c r="H25" s="82" t="s">
        <v>466</v>
      </c>
      <c r="M25" s="4" t="s">
        <v>467</v>
      </c>
      <c r="N25" s="4" t="s">
        <v>468</v>
      </c>
      <c r="P25" s="4" t="s">
        <v>469</v>
      </c>
      <c r="Q25" s="4" t="s">
        <v>470</v>
      </c>
      <c r="V25" s="4" t="s">
        <v>130</v>
      </c>
      <c r="W25" s="4" t="s">
        <v>471</v>
      </c>
    </row>
    <row r="26" spans="1:23">
      <c r="A26" s="80" t="s">
        <v>472</v>
      </c>
      <c r="B26" s="80"/>
      <c r="C26" s="81" t="s">
        <v>473</v>
      </c>
      <c r="D26" s="82"/>
      <c r="E26" s="81" t="s">
        <v>474</v>
      </c>
      <c r="F26" s="82" t="s">
        <v>475</v>
      </c>
      <c r="G26" s="81" t="s">
        <v>476</v>
      </c>
      <c r="H26" s="82" t="s">
        <v>477</v>
      </c>
      <c r="M26" s="4" t="s">
        <v>478</v>
      </c>
      <c r="N26" s="4" t="s">
        <v>479</v>
      </c>
      <c r="P26" s="4" t="s">
        <v>480</v>
      </c>
      <c r="Q26" s="4" t="s">
        <v>481</v>
      </c>
      <c r="V26" s="4" t="s">
        <v>145</v>
      </c>
      <c r="W26" s="4" t="s">
        <v>482</v>
      </c>
    </row>
    <row r="27" spans="1:23">
      <c r="A27" s="80" t="s">
        <v>483</v>
      </c>
      <c r="B27" s="80"/>
      <c r="C27" s="81" t="s">
        <v>484</v>
      </c>
      <c r="D27" s="82"/>
      <c r="E27" s="81" t="s">
        <v>485</v>
      </c>
      <c r="F27" s="82" t="s">
        <v>486</v>
      </c>
      <c r="G27" s="81" t="s">
        <v>487</v>
      </c>
      <c r="H27" s="82" t="s">
        <v>488</v>
      </c>
      <c r="M27" s="4" t="s">
        <v>489</v>
      </c>
      <c r="N27" s="4" t="s">
        <v>490</v>
      </c>
      <c r="V27" s="4" t="s">
        <v>147</v>
      </c>
      <c r="W27" s="4" t="s">
        <v>491</v>
      </c>
    </row>
    <row r="28" spans="1:23">
      <c r="A28" s="80" t="s">
        <v>492</v>
      </c>
      <c r="B28" s="80"/>
      <c r="C28" s="81" t="s">
        <v>493</v>
      </c>
      <c r="D28" s="82"/>
      <c r="E28" s="81" t="s">
        <v>494</v>
      </c>
      <c r="F28" s="82"/>
      <c r="G28" s="81" t="s">
        <v>495</v>
      </c>
      <c r="H28" s="82" t="s">
        <v>496</v>
      </c>
      <c r="M28" s="4"/>
      <c r="N28" s="4"/>
      <c r="O28" s="4"/>
      <c r="P28" s="4"/>
      <c r="Q28" s="4"/>
      <c r="R28" s="4"/>
      <c r="S28" s="4"/>
      <c r="T28" s="4"/>
      <c r="U28" s="4"/>
      <c r="V28" s="4" t="s">
        <v>149</v>
      </c>
      <c r="W28" s="4" t="s">
        <v>497</v>
      </c>
    </row>
    <row r="29" spans="1:23">
      <c r="A29" s="80" t="s">
        <v>498</v>
      </c>
      <c r="B29" s="80"/>
      <c r="C29" s="81" t="s">
        <v>499</v>
      </c>
      <c r="D29" s="82"/>
      <c r="E29" s="81" t="s">
        <v>500</v>
      </c>
      <c r="F29" s="82"/>
      <c r="G29" s="81" t="s">
        <v>501</v>
      </c>
      <c r="H29" s="82" t="s">
        <v>502</v>
      </c>
      <c r="M29" s="4"/>
      <c r="N29" s="4"/>
      <c r="O29" s="4"/>
      <c r="P29" s="4"/>
      <c r="Q29" s="4"/>
      <c r="R29" s="4"/>
      <c r="S29" s="4"/>
      <c r="T29" s="4"/>
      <c r="U29" s="4"/>
      <c r="V29" s="4" t="s">
        <v>132</v>
      </c>
      <c r="W29" s="4" t="s">
        <v>503</v>
      </c>
    </row>
    <row r="30" spans="1:23">
      <c r="A30" s="80" t="s">
        <v>504</v>
      </c>
      <c r="B30" s="80"/>
      <c r="C30" s="81" t="s">
        <v>505</v>
      </c>
      <c r="D30" s="82"/>
      <c r="E30" s="81"/>
      <c r="F30" s="82"/>
      <c r="G30" s="81" t="s">
        <v>506</v>
      </c>
      <c r="H30" s="82" t="s">
        <v>465</v>
      </c>
      <c r="M30" s="4"/>
      <c r="N30" s="4"/>
      <c r="O30" s="4"/>
      <c r="P30" s="4"/>
      <c r="Q30" s="4"/>
      <c r="R30" s="4"/>
      <c r="S30" s="4"/>
      <c r="T30" s="4"/>
      <c r="U30" s="4"/>
      <c r="V30" s="4" t="s">
        <v>152</v>
      </c>
      <c r="W30" s="4" t="s">
        <v>507</v>
      </c>
    </row>
    <row r="31" spans="1:23">
      <c r="A31" s="80" t="s">
        <v>508</v>
      </c>
      <c r="B31" s="80"/>
      <c r="C31" s="81" t="s">
        <v>509</v>
      </c>
      <c r="D31" s="82"/>
      <c r="E31" s="81"/>
      <c r="F31" s="82"/>
      <c r="G31" s="81" t="s">
        <v>510</v>
      </c>
      <c r="H31" s="82"/>
      <c r="M31" s="4"/>
      <c r="N31" s="4"/>
      <c r="O31" s="4"/>
      <c r="P31" s="4"/>
      <c r="Q31" s="4"/>
      <c r="R31" s="4"/>
      <c r="S31" s="4"/>
      <c r="T31" s="4"/>
      <c r="U31" s="4"/>
      <c r="V31" s="4" t="s">
        <v>154</v>
      </c>
      <c r="W31" s="4" t="s">
        <v>511</v>
      </c>
    </row>
    <row r="32" spans="1:22">
      <c r="A32" s="80" t="s">
        <v>512</v>
      </c>
      <c r="B32" s="80"/>
      <c r="C32" s="81" t="s">
        <v>513</v>
      </c>
      <c r="D32" s="82"/>
      <c r="E32" s="81"/>
      <c r="F32" s="82"/>
      <c r="G32" s="81" t="s">
        <v>514</v>
      </c>
      <c r="H32" s="82"/>
      <c r="M32" s="4" t="s">
        <v>515</v>
      </c>
      <c r="V32" s="4" t="s">
        <v>156</v>
      </c>
    </row>
    <row r="33" spans="1:22">
      <c r="A33" s="80" t="s">
        <v>516</v>
      </c>
      <c r="B33" s="80"/>
      <c r="C33" s="81" t="s">
        <v>517</v>
      </c>
      <c r="D33" s="82"/>
      <c r="E33" s="81"/>
      <c r="F33" s="82"/>
      <c r="G33" s="81" t="s">
        <v>518</v>
      </c>
      <c r="H33" s="82"/>
      <c r="M33" s="4"/>
      <c r="N33" s="4"/>
      <c r="O33" s="4"/>
      <c r="P33" s="4"/>
      <c r="Q33" s="4"/>
      <c r="R33" s="4"/>
      <c r="S33" s="4"/>
      <c r="T33" s="4"/>
      <c r="U33" s="4"/>
      <c r="V33" s="4" t="s">
        <v>158</v>
      </c>
    </row>
    <row r="34" spans="1:23">
      <c r="A34" s="80" t="s">
        <v>519</v>
      </c>
      <c r="B34" s="80"/>
      <c r="C34" s="81"/>
      <c r="D34" s="82"/>
      <c r="E34" s="81"/>
      <c r="F34" s="82"/>
      <c r="G34" s="81" t="s">
        <v>520</v>
      </c>
      <c r="H34" s="82"/>
      <c r="M34" s="4" t="s">
        <v>521</v>
      </c>
      <c r="V34" s="4" t="s">
        <v>160</v>
      </c>
      <c r="W34" s="4" t="s">
        <v>522</v>
      </c>
    </row>
    <row r="35" spans="1:22">
      <c r="A35" s="80" t="s">
        <v>523</v>
      </c>
      <c r="B35" s="80"/>
      <c r="C35" s="81"/>
      <c r="D35" s="82"/>
      <c r="E35" s="81"/>
      <c r="F35" s="82"/>
      <c r="G35" s="81" t="s">
        <v>524</v>
      </c>
      <c r="H35" s="82"/>
      <c r="M35" s="4"/>
      <c r="N35" s="4"/>
      <c r="O35" s="4"/>
      <c r="P35" s="4"/>
      <c r="Q35" s="4"/>
      <c r="R35" s="4"/>
      <c r="S35" s="4"/>
      <c r="T35" s="4"/>
      <c r="U35" s="4"/>
      <c r="V35" s="4" t="s">
        <v>162</v>
      </c>
    </row>
    <row r="36" spans="1:22">
      <c r="A36" s="80" t="s">
        <v>525</v>
      </c>
      <c r="B36" s="80"/>
      <c r="C36" s="81"/>
      <c r="D36" s="82"/>
      <c r="E36" s="81"/>
      <c r="F36" s="82"/>
      <c r="G36" s="81" t="s">
        <v>502</v>
      </c>
      <c r="H36" s="82"/>
      <c r="M36" s="4"/>
      <c r="N36" s="4"/>
      <c r="O36" s="4"/>
      <c r="P36" s="4"/>
      <c r="Q36" s="4"/>
      <c r="R36" s="4"/>
      <c r="S36" s="4"/>
      <c r="T36" s="4"/>
      <c r="U36" s="4"/>
      <c r="V36" s="4"/>
    </row>
    <row r="37" spans="1:22">
      <c r="A37" s="80"/>
      <c r="B37" s="80"/>
      <c r="C37" s="81"/>
      <c r="D37" s="82"/>
      <c r="E37" s="81"/>
      <c r="F37" s="82"/>
      <c r="G37" s="81" t="s">
        <v>526</v>
      </c>
      <c r="H37" s="82"/>
      <c r="M37" s="4"/>
      <c r="N37" s="4"/>
      <c r="O37" s="4"/>
      <c r="P37" s="4"/>
      <c r="Q37" s="4"/>
      <c r="R37" s="4"/>
      <c r="S37" s="4"/>
      <c r="T37" s="4"/>
      <c r="U37" s="4"/>
      <c r="V37" s="4"/>
    </row>
    <row r="38" spans="1:8">
      <c r="A38" s="80"/>
      <c r="B38" s="80"/>
      <c r="C38" s="81"/>
      <c r="D38" s="82"/>
      <c r="E38" s="81"/>
      <c r="F38" s="82"/>
      <c r="G38" s="81" t="s">
        <v>527</v>
      </c>
      <c r="H38" s="82"/>
    </row>
    <row r="39" spans="1:8">
      <c r="A39" s="80"/>
      <c r="B39" s="80"/>
      <c r="C39" s="81"/>
      <c r="D39" s="82"/>
      <c r="E39" s="81"/>
      <c r="F39" s="82"/>
      <c r="G39" s="81" t="s">
        <v>496</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528</v>
      </c>
      <c r="E1" s="52"/>
      <c r="F1" s="52"/>
      <c r="G1" s="52"/>
      <c r="H1" s="52" t="s">
        <v>529</v>
      </c>
      <c r="I1" s="69" t="s">
        <v>530</v>
      </c>
      <c r="J1" s="69" t="s">
        <v>531</v>
      </c>
      <c r="K1" s="69" t="s">
        <v>532</v>
      </c>
      <c r="L1" s="69" t="s">
        <v>533</v>
      </c>
      <c r="M1" s="52" t="s">
        <v>534</v>
      </c>
      <c r="N1" s="52"/>
    </row>
    <row r="2" spans="1:14">
      <c r="A2" s="52"/>
      <c r="B2" s="52"/>
      <c r="C2" s="52"/>
      <c r="D2" s="32" t="s">
        <v>242</v>
      </c>
      <c r="E2" s="32" t="s">
        <v>535</v>
      </c>
      <c r="F2" s="32" t="s">
        <v>536</v>
      </c>
      <c r="G2" s="32" t="s">
        <v>537</v>
      </c>
      <c r="H2" s="52"/>
      <c r="I2" s="69"/>
      <c r="J2" s="69"/>
      <c r="K2" s="69"/>
      <c r="L2" s="69"/>
      <c r="M2" s="52"/>
      <c r="N2" s="52"/>
    </row>
    <row r="3" spans="1:13">
      <c r="A3" t="s">
        <v>538</v>
      </c>
      <c r="B3" t="s">
        <v>539</v>
      </c>
      <c r="C3" t="s">
        <v>540</v>
      </c>
      <c r="D3" s="10">
        <v>1</v>
      </c>
      <c r="E3" s="16">
        <v>4</v>
      </c>
      <c r="F3" s="16">
        <v>4</v>
      </c>
      <c r="G3" s="10">
        <v>3</v>
      </c>
      <c r="H3" s="52">
        <f>SUM(D3:G3)</f>
        <v>12</v>
      </c>
      <c r="I3" s="52">
        <f>E3*50</f>
        <v>200</v>
      </c>
      <c r="J3" s="70">
        <f>POWER(0.95,F3)</f>
        <v>0.81450625</v>
      </c>
      <c r="K3" s="70">
        <f>POWER(1.05,G3)</f>
        <v>1.157625</v>
      </c>
      <c r="L3" s="70">
        <f>3+(D3-1)*0.3</f>
        <v>3</v>
      </c>
      <c r="M3" s="71" t="s">
        <v>541</v>
      </c>
    </row>
    <row r="4" spans="1:13">
      <c r="A4" t="s">
        <v>542</v>
      </c>
      <c r="B4" t="s">
        <v>543</v>
      </c>
      <c r="C4" t="s">
        <v>544</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403</v>
      </c>
      <c r="B5" t="s">
        <v>545</v>
      </c>
      <c r="C5" t="s">
        <v>546</v>
      </c>
      <c r="D5" s="10">
        <v>2</v>
      </c>
      <c r="E5" s="16">
        <v>6</v>
      </c>
      <c r="F5" s="10">
        <v>3</v>
      </c>
      <c r="G5" s="10">
        <v>1</v>
      </c>
      <c r="H5" s="52">
        <f t="shared" si="0"/>
        <v>12</v>
      </c>
      <c r="I5" s="52">
        <f t="shared" si="1"/>
        <v>300</v>
      </c>
      <c r="J5" s="70">
        <f t="shared" si="2"/>
        <v>0.857375</v>
      </c>
      <c r="K5" s="70">
        <f t="shared" si="3"/>
        <v>1.05</v>
      </c>
      <c r="L5" s="70">
        <f t="shared" si="4"/>
        <v>3.3</v>
      </c>
      <c r="M5" s="71" t="s">
        <v>547</v>
      </c>
    </row>
    <row r="6" spans="1:13">
      <c r="A6" t="s">
        <v>548</v>
      </c>
      <c r="B6" t="s">
        <v>549</v>
      </c>
      <c r="C6" t="s">
        <v>550</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551</v>
      </c>
      <c r="B7" t="s">
        <v>552</v>
      </c>
      <c r="C7" t="s">
        <v>553</v>
      </c>
      <c r="D7" s="10">
        <v>4</v>
      </c>
      <c r="E7" s="10">
        <v>1</v>
      </c>
      <c r="F7" s="16">
        <v>3</v>
      </c>
      <c r="G7" s="10">
        <v>4</v>
      </c>
      <c r="H7" s="52">
        <f t="shared" si="0"/>
        <v>12</v>
      </c>
      <c r="I7" s="52">
        <f t="shared" si="1"/>
        <v>50</v>
      </c>
      <c r="J7" s="70">
        <f t="shared" si="2"/>
        <v>0.857375</v>
      </c>
      <c r="K7" s="70">
        <f t="shared" si="3"/>
        <v>1.21550625</v>
      </c>
      <c r="L7" s="70">
        <f t="shared" si="4"/>
        <v>3.9</v>
      </c>
      <c r="M7" s="72"/>
    </row>
    <row r="8" spans="1:13">
      <c r="A8" t="s">
        <v>554</v>
      </c>
      <c r="B8" t="s">
        <v>294</v>
      </c>
      <c r="C8" t="s">
        <v>555</v>
      </c>
      <c r="D8" s="10">
        <v>3</v>
      </c>
      <c r="E8" s="16">
        <v>5</v>
      </c>
      <c r="F8" s="10">
        <v>2</v>
      </c>
      <c r="G8" s="10">
        <v>2</v>
      </c>
      <c r="H8" s="52">
        <f t="shared" si="0"/>
        <v>12</v>
      </c>
      <c r="I8" s="52">
        <f t="shared" si="1"/>
        <v>250</v>
      </c>
      <c r="J8" s="70">
        <f t="shared" si="2"/>
        <v>0.9025</v>
      </c>
      <c r="K8" s="70">
        <f t="shared" si="3"/>
        <v>1.1025</v>
      </c>
      <c r="L8" s="70">
        <f t="shared" si="4"/>
        <v>3.6</v>
      </c>
      <c r="M8" s="71" t="s">
        <v>556</v>
      </c>
    </row>
    <row r="9" spans="1:13">
      <c r="A9" t="s">
        <v>258</v>
      </c>
      <c r="B9" t="s">
        <v>557</v>
      </c>
      <c r="C9" t="s">
        <v>558</v>
      </c>
      <c r="D9" s="10">
        <v>6</v>
      </c>
      <c r="E9" s="10">
        <v>2</v>
      </c>
      <c r="F9" s="10">
        <v>1</v>
      </c>
      <c r="G9" s="10">
        <v>3</v>
      </c>
      <c r="H9" s="52">
        <f t="shared" si="0"/>
        <v>12</v>
      </c>
      <c r="I9" s="52">
        <f t="shared" si="1"/>
        <v>100</v>
      </c>
      <c r="J9" s="70">
        <f t="shared" si="2"/>
        <v>0.95</v>
      </c>
      <c r="K9" s="70">
        <f t="shared" si="3"/>
        <v>1.157625</v>
      </c>
      <c r="L9" s="70">
        <f t="shared" si="4"/>
        <v>4.5</v>
      </c>
      <c r="M9" s="72"/>
    </row>
    <row r="10" spans="1:13">
      <c r="A10" t="s">
        <v>559</v>
      </c>
      <c r="B10" t="s">
        <v>560</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561</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562</v>
      </c>
    </row>
    <row r="12" customFormat="1" spans="1:10">
      <c r="A12" s="1"/>
      <c r="B12" s="1"/>
      <c r="C12" s="1"/>
      <c r="D12" s="2"/>
      <c r="E12" s="2"/>
      <c r="F12" s="2"/>
      <c r="G12" s="2"/>
      <c r="H12" s="2"/>
      <c r="I12" s="2"/>
      <c r="J12" s="52"/>
    </row>
    <row r="13" s="1" customFormat="1"/>
    <row r="14" s="1" customFormat="1"/>
    <row r="16" spans="1:1">
      <c r="A16" s="1" t="s">
        <v>563</v>
      </c>
    </row>
    <row r="17" spans="1:12">
      <c r="A17" s="52" t="s">
        <v>119</v>
      </c>
      <c r="B17" s="52"/>
      <c r="C17" s="52"/>
      <c r="D17" s="52" t="s">
        <v>528</v>
      </c>
      <c r="E17" s="52"/>
      <c r="F17" s="52"/>
      <c r="G17" s="52"/>
      <c r="H17" s="52" t="s">
        <v>529</v>
      </c>
      <c r="I17" s="69" t="s">
        <v>530</v>
      </c>
      <c r="J17" s="69" t="s">
        <v>531</v>
      </c>
      <c r="K17" s="69" t="s">
        <v>532</v>
      </c>
      <c r="L17" s="69" t="s">
        <v>533</v>
      </c>
    </row>
    <row r="18" spans="1:12">
      <c r="A18" s="52"/>
      <c r="B18" s="52"/>
      <c r="C18" s="52"/>
      <c r="D18" s="32" t="s">
        <v>242</v>
      </c>
      <c r="E18" s="32" t="s">
        <v>535</v>
      </c>
      <c r="F18" s="32" t="s">
        <v>536</v>
      </c>
      <c r="G18" s="32" t="s">
        <v>537</v>
      </c>
      <c r="H18" s="52"/>
      <c r="I18" s="69"/>
      <c r="J18" s="69"/>
      <c r="K18" s="69"/>
      <c r="L18" s="69"/>
    </row>
    <row r="19" spans="1:12">
      <c r="A19" t="s">
        <v>538</v>
      </c>
      <c r="B19" t="s">
        <v>539</v>
      </c>
      <c r="C19" t="s">
        <v>540</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542</v>
      </c>
      <c r="B20" t="s">
        <v>543</v>
      </c>
      <c r="C20" t="s">
        <v>544</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403</v>
      </c>
      <c r="B21" t="s">
        <v>545</v>
      </c>
      <c r="C21" t="s">
        <v>546</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548</v>
      </c>
      <c r="B22" t="s">
        <v>549</v>
      </c>
      <c r="C22" t="s">
        <v>550</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551</v>
      </c>
      <c r="B23" t="s">
        <v>552</v>
      </c>
      <c r="C23" t="s">
        <v>553</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554</v>
      </c>
      <c r="B24" t="s">
        <v>294</v>
      </c>
      <c r="C24" t="s">
        <v>555</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258</v>
      </c>
      <c r="B25" t="s">
        <v>557</v>
      </c>
      <c r="C25" t="s">
        <v>558</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559</v>
      </c>
      <c r="B26" t="s">
        <v>560</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561</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574</v>
      </c>
      <c r="D1" s="53" t="s">
        <v>575</v>
      </c>
      <c r="E1" s="53" t="s">
        <v>576</v>
      </c>
      <c r="F1" s="53" t="s">
        <v>577</v>
      </c>
      <c r="G1" s="53" t="s">
        <v>578</v>
      </c>
    </row>
    <row r="2" spans="1:7">
      <c r="A2" s="54" t="s">
        <v>579</v>
      </c>
      <c r="B2" s="54" t="s">
        <v>28</v>
      </c>
      <c r="C2" s="54"/>
      <c r="D2" s="54" t="b">
        <v>0</v>
      </c>
      <c r="E2" s="54" t="b">
        <v>0</v>
      </c>
      <c r="F2" s="54">
        <v>5</v>
      </c>
      <c r="G2" s="55" t="s">
        <v>580</v>
      </c>
    </row>
    <row r="3" spans="1:7">
      <c r="A3" s="54" t="s">
        <v>581</v>
      </c>
      <c r="B3" s="54" t="s">
        <v>28</v>
      </c>
      <c r="C3" s="54"/>
      <c r="D3" s="54" t="b">
        <v>0</v>
      </c>
      <c r="E3" s="54" t="b">
        <v>0</v>
      </c>
      <c r="F3" s="54">
        <v>3</v>
      </c>
      <c r="G3" s="56" t="s">
        <v>582</v>
      </c>
    </row>
    <row r="4" spans="1:7">
      <c r="A4" s="57"/>
      <c r="B4" s="57"/>
      <c r="C4" s="57"/>
      <c r="D4" s="57"/>
      <c r="E4" s="57"/>
      <c r="F4" s="57"/>
      <c r="G4" s="58"/>
    </row>
    <row r="5" spans="1:7">
      <c r="A5" s="59" t="s">
        <v>583</v>
      </c>
      <c r="B5" s="59" t="s">
        <v>35</v>
      </c>
      <c r="C5" s="59"/>
      <c r="D5" s="59" t="b">
        <v>0</v>
      </c>
      <c r="E5" s="59" t="b">
        <v>0</v>
      </c>
      <c r="F5" s="59">
        <v>4</v>
      </c>
      <c r="G5" s="60" t="s">
        <v>584</v>
      </c>
    </row>
    <row r="6" spans="1:12">
      <c r="A6" s="59" t="s">
        <v>585</v>
      </c>
      <c r="B6" s="59" t="s">
        <v>35</v>
      </c>
      <c r="C6" s="59"/>
      <c r="D6" s="59" t="b">
        <v>0</v>
      </c>
      <c r="E6" s="59" t="b">
        <v>0</v>
      </c>
      <c r="F6" s="59">
        <v>3</v>
      </c>
      <c r="G6" s="60" t="s">
        <v>586</v>
      </c>
      <c r="L6" s="52"/>
    </row>
    <row r="7" spans="1:7">
      <c r="A7" s="57"/>
      <c r="B7" s="57"/>
      <c r="C7" s="57"/>
      <c r="D7" s="57"/>
      <c r="E7" s="57"/>
      <c r="F7" s="57"/>
      <c r="G7" s="58"/>
    </row>
    <row r="8" spans="1:7">
      <c r="A8" s="54" t="s">
        <v>587</v>
      </c>
      <c r="B8" s="54" t="s">
        <v>49</v>
      </c>
      <c r="C8" s="54"/>
      <c r="D8" s="54" t="b">
        <v>0</v>
      </c>
      <c r="E8" s="54" t="b">
        <v>0</v>
      </c>
      <c r="F8" s="54">
        <v>3</v>
      </c>
      <c r="G8" s="55" t="s">
        <v>588</v>
      </c>
    </row>
    <row r="9" spans="1:7">
      <c r="A9" s="54" t="s">
        <v>589</v>
      </c>
      <c r="B9" s="54" t="s">
        <v>49</v>
      </c>
      <c r="C9" s="54"/>
      <c r="D9" s="54" t="b">
        <v>0</v>
      </c>
      <c r="E9" s="54" t="b">
        <v>1</v>
      </c>
      <c r="F9" s="54">
        <v>4</v>
      </c>
      <c r="G9" s="55" t="s">
        <v>590</v>
      </c>
    </row>
    <row r="10" spans="1:7">
      <c r="A10" s="57"/>
      <c r="B10" s="57"/>
      <c r="C10" s="57"/>
      <c r="D10" s="57"/>
      <c r="E10" s="57"/>
      <c r="F10" s="57"/>
      <c r="G10" s="58"/>
    </row>
    <row r="11" spans="1:7">
      <c r="A11" s="59" t="s">
        <v>591</v>
      </c>
      <c r="B11" s="59" t="s">
        <v>42</v>
      </c>
      <c r="C11" s="59"/>
      <c r="D11" s="59" t="b">
        <v>0</v>
      </c>
      <c r="E11" s="59" t="b">
        <v>1</v>
      </c>
      <c r="F11" s="59">
        <v>4</v>
      </c>
      <c r="G11" s="60" t="s">
        <v>592</v>
      </c>
    </row>
    <row r="12" spans="1:7">
      <c r="A12" s="59" t="s">
        <v>593</v>
      </c>
      <c r="B12" s="59" t="s">
        <v>42</v>
      </c>
      <c r="C12" s="59"/>
      <c r="D12" s="59" t="b">
        <v>0</v>
      </c>
      <c r="E12" s="59" t="b">
        <v>1</v>
      </c>
      <c r="F12" s="59">
        <v>5</v>
      </c>
      <c r="G12" s="60" t="s">
        <v>594</v>
      </c>
    </row>
    <row r="13" spans="1:7">
      <c r="A13" s="57"/>
      <c r="B13" s="57"/>
      <c r="C13" s="57"/>
      <c r="D13" s="57"/>
      <c r="E13" s="57"/>
      <c r="F13" s="57"/>
      <c r="G13" s="58"/>
    </row>
    <row r="14" spans="1:7">
      <c r="A14" s="54" t="s">
        <v>371</v>
      </c>
      <c r="B14" s="54" t="s">
        <v>20</v>
      </c>
      <c r="C14" s="54"/>
      <c r="D14" s="54" t="b">
        <v>0</v>
      </c>
      <c r="E14" s="54" t="b">
        <v>1</v>
      </c>
      <c r="F14" s="54">
        <v>4</v>
      </c>
      <c r="G14" s="55" t="s">
        <v>595</v>
      </c>
    </row>
    <row r="15" spans="1:7">
      <c r="A15" s="54" t="s">
        <v>596</v>
      </c>
      <c r="B15" s="54" t="s">
        <v>20</v>
      </c>
      <c r="C15" s="54"/>
      <c r="D15" s="54" t="b">
        <v>0</v>
      </c>
      <c r="E15" s="54" t="b">
        <v>1</v>
      </c>
      <c r="F15" s="54">
        <v>5</v>
      </c>
      <c r="G15" s="55" t="s">
        <v>597</v>
      </c>
    </row>
    <row r="16" spans="1:7">
      <c r="A16" s="57"/>
      <c r="B16" s="57"/>
      <c r="C16" s="57"/>
      <c r="D16" s="57"/>
      <c r="E16" s="57"/>
      <c r="F16" s="57"/>
      <c r="G16" s="58"/>
    </row>
    <row r="17" spans="1:7">
      <c r="A17" s="61" t="s">
        <v>598</v>
      </c>
      <c r="B17" s="61" t="s">
        <v>599</v>
      </c>
      <c r="C17" s="61" t="s">
        <v>600</v>
      </c>
      <c r="D17" s="61" t="b">
        <v>1</v>
      </c>
      <c r="E17" s="61" t="b">
        <v>0</v>
      </c>
      <c r="F17" s="61">
        <v>3</v>
      </c>
      <c r="G17" s="62" t="s">
        <v>601</v>
      </c>
    </row>
    <row r="18" spans="1:7">
      <c r="A18" s="61" t="s">
        <v>602</v>
      </c>
      <c r="B18" s="61" t="s">
        <v>599</v>
      </c>
      <c r="C18" s="61"/>
      <c r="D18" s="61" t="b">
        <v>1</v>
      </c>
      <c r="E18" s="61" t="b">
        <v>0</v>
      </c>
      <c r="F18" s="61">
        <v>5</v>
      </c>
      <c r="G18" s="62" t="s">
        <v>603</v>
      </c>
    </row>
    <row r="19" spans="1:7">
      <c r="A19" s="63"/>
      <c r="B19" s="63"/>
      <c r="C19" s="63"/>
      <c r="D19" s="63"/>
      <c r="E19" s="63"/>
      <c r="F19" s="63"/>
      <c r="G19" s="64"/>
    </row>
    <row r="20" spans="1:7">
      <c r="A20" s="61" t="s">
        <v>604</v>
      </c>
      <c r="B20" s="61" t="s">
        <v>605</v>
      </c>
      <c r="C20" s="61" t="s">
        <v>606</v>
      </c>
      <c r="D20" s="61" t="b">
        <v>1</v>
      </c>
      <c r="E20" s="61" t="b">
        <v>0</v>
      </c>
      <c r="F20" s="61">
        <v>4</v>
      </c>
      <c r="G20" s="62" t="s">
        <v>607</v>
      </c>
    </row>
    <row r="21" spans="1:7">
      <c r="A21" s="61" t="s">
        <v>608</v>
      </c>
      <c r="B21" s="61" t="s">
        <v>605</v>
      </c>
      <c r="C21" s="61"/>
      <c r="D21" s="61" t="b">
        <v>1</v>
      </c>
      <c r="E21" s="61" t="b">
        <v>0</v>
      </c>
      <c r="F21" s="61">
        <v>3</v>
      </c>
      <c r="G21" s="62" t="s">
        <v>609</v>
      </c>
    </row>
    <row r="22" spans="1:7">
      <c r="A22" s="63"/>
      <c r="B22" s="63"/>
      <c r="C22" s="63"/>
      <c r="D22" s="63"/>
      <c r="E22" s="63"/>
      <c r="F22" s="63"/>
      <c r="G22" s="64"/>
    </row>
    <row r="23" spans="1:7">
      <c r="A23" s="65" t="s">
        <v>610</v>
      </c>
      <c r="B23" s="65" t="s">
        <v>611</v>
      </c>
      <c r="C23" s="65" t="s">
        <v>612</v>
      </c>
      <c r="D23" s="65" t="b">
        <v>1</v>
      </c>
      <c r="E23" s="65" t="b">
        <v>0</v>
      </c>
      <c r="F23" s="65">
        <v>1</v>
      </c>
      <c r="G23" s="66" t="s">
        <v>613</v>
      </c>
    </row>
    <row r="24" spans="1:7">
      <c r="A24" s="65" t="s">
        <v>614</v>
      </c>
      <c r="B24" s="65" t="s">
        <v>611</v>
      </c>
      <c r="C24" s="65"/>
      <c r="D24" s="65" t="b">
        <v>0</v>
      </c>
      <c r="E24" s="65" t="b">
        <v>0</v>
      </c>
      <c r="F24" s="65">
        <v>5</v>
      </c>
      <c r="G24" s="66" t="s">
        <v>615</v>
      </c>
    </row>
    <row r="25" spans="1:7">
      <c r="A25" s="63"/>
      <c r="B25" s="63"/>
      <c r="C25" s="63"/>
      <c r="D25" s="63"/>
      <c r="E25" s="63"/>
      <c r="F25" s="63"/>
      <c r="G25" s="64"/>
    </row>
    <row r="26" spans="1:7">
      <c r="A26" s="61" t="s">
        <v>616</v>
      </c>
      <c r="B26" s="61" t="s">
        <v>617</v>
      </c>
      <c r="C26" s="61" t="s">
        <v>618</v>
      </c>
      <c r="D26" s="61" t="b">
        <v>0</v>
      </c>
      <c r="E26" s="61" t="b">
        <v>0</v>
      </c>
      <c r="F26" s="61">
        <v>3</v>
      </c>
      <c r="G26" s="62" t="s">
        <v>619</v>
      </c>
    </row>
    <row r="27" spans="1:7">
      <c r="A27" s="61" t="s">
        <v>620</v>
      </c>
      <c r="B27" s="61" t="s">
        <v>617</v>
      </c>
      <c r="C27" s="61"/>
      <c r="D27" s="61" t="b">
        <v>0</v>
      </c>
      <c r="E27" s="61" t="b">
        <v>0</v>
      </c>
      <c r="F27" s="61">
        <v>2</v>
      </c>
      <c r="G27" s="62" t="s">
        <v>621</v>
      </c>
    </row>
    <row r="28" spans="1:7">
      <c r="A28" s="63"/>
      <c r="B28" s="63"/>
      <c r="C28" s="63"/>
      <c r="D28" s="63"/>
      <c r="E28" s="63"/>
      <c r="F28" s="63"/>
      <c r="G28" s="64"/>
    </row>
    <row r="29" spans="1:7">
      <c r="A29" s="65" t="s">
        <v>622</v>
      </c>
      <c r="B29" s="65" t="s">
        <v>623</v>
      </c>
      <c r="C29" s="65" t="s">
        <v>624</v>
      </c>
      <c r="D29" s="65" t="b">
        <v>0</v>
      </c>
      <c r="E29" s="65" t="b">
        <v>0</v>
      </c>
      <c r="F29" s="65">
        <v>3</v>
      </c>
      <c r="G29" s="66" t="s">
        <v>625</v>
      </c>
    </row>
    <row r="30" spans="1:7">
      <c r="A30" s="65" t="s">
        <v>626</v>
      </c>
      <c r="B30" s="65" t="s">
        <v>623</v>
      </c>
      <c r="C30" s="65"/>
      <c r="D30" s="65" t="b">
        <v>0</v>
      </c>
      <c r="E30" s="65" t="b">
        <v>0</v>
      </c>
      <c r="F30" s="65">
        <v>3</v>
      </c>
      <c r="G30" s="66" t="s">
        <v>627</v>
      </c>
    </row>
    <row r="31" spans="1:7">
      <c r="A31" s="63"/>
      <c r="B31" s="63"/>
      <c r="C31" s="63"/>
      <c r="D31" s="63"/>
      <c r="E31" s="63"/>
      <c r="F31" s="63"/>
      <c r="G31" s="64"/>
    </row>
    <row r="32" spans="1:7">
      <c r="A32" s="61" t="s">
        <v>628</v>
      </c>
      <c r="B32" s="61" t="s">
        <v>629</v>
      </c>
      <c r="C32" s="61" t="s">
        <v>630</v>
      </c>
      <c r="D32" s="61" t="b">
        <v>0</v>
      </c>
      <c r="E32" s="61" t="b">
        <v>0</v>
      </c>
      <c r="F32" s="61">
        <v>1</v>
      </c>
      <c r="G32" s="62" t="s">
        <v>631</v>
      </c>
    </row>
    <row r="33" spans="1:7">
      <c r="A33" s="61" t="s">
        <v>632</v>
      </c>
      <c r="B33" s="61" t="s">
        <v>629</v>
      </c>
      <c r="C33" s="61"/>
      <c r="D33" s="61" t="b">
        <v>0</v>
      </c>
      <c r="E33" s="61" t="b">
        <v>0</v>
      </c>
      <c r="F33" s="61">
        <v>5</v>
      </c>
      <c r="G33" s="62" t="s">
        <v>633</v>
      </c>
    </row>
    <row r="34" spans="1:7">
      <c r="A34" s="63"/>
      <c r="B34" s="63"/>
      <c r="C34" s="63"/>
      <c r="D34" s="63"/>
      <c r="E34" s="63"/>
      <c r="F34" s="63"/>
      <c r="G34" s="64"/>
    </row>
    <row r="35" spans="1:7">
      <c r="A35" s="65" t="s">
        <v>634</v>
      </c>
      <c r="B35" s="65" t="s">
        <v>635</v>
      </c>
      <c r="C35" s="65" t="s">
        <v>636</v>
      </c>
      <c r="D35" s="65" t="b">
        <v>0</v>
      </c>
      <c r="E35" s="65" t="b">
        <v>0</v>
      </c>
      <c r="F35" s="65">
        <v>4</v>
      </c>
      <c r="G35" s="66" t="s">
        <v>637</v>
      </c>
    </row>
    <row r="36" spans="1:7">
      <c r="A36" s="65" t="s">
        <v>638</v>
      </c>
      <c r="B36" s="65" t="s">
        <v>635</v>
      </c>
      <c r="C36" s="65"/>
      <c r="D36" s="65" t="b">
        <v>1</v>
      </c>
      <c r="E36" s="65" t="b">
        <v>0</v>
      </c>
      <c r="F36" s="65">
        <v>4</v>
      </c>
      <c r="G36" s="66" t="s">
        <v>639</v>
      </c>
    </row>
    <row r="37" spans="1:7">
      <c r="A37" s="63"/>
      <c r="B37" s="63"/>
      <c r="C37" s="63"/>
      <c r="D37" s="63"/>
      <c r="E37" s="63"/>
      <c r="F37" s="63"/>
      <c r="G37" s="64"/>
    </row>
    <row r="38" spans="1:7">
      <c r="A38" s="61" t="s">
        <v>640</v>
      </c>
      <c r="B38" s="61" t="s">
        <v>641</v>
      </c>
      <c r="C38" s="61" t="s">
        <v>642</v>
      </c>
      <c r="D38" s="61" t="b">
        <v>0</v>
      </c>
      <c r="E38" s="61" t="b">
        <v>0</v>
      </c>
      <c r="F38" s="61">
        <v>3</v>
      </c>
      <c r="G38" s="62" t="s">
        <v>643</v>
      </c>
    </row>
    <row r="39" spans="1:7">
      <c r="A39" s="61" t="s">
        <v>644</v>
      </c>
      <c r="B39" s="61" t="s">
        <v>641</v>
      </c>
      <c r="C39" s="61"/>
      <c r="D39" s="61" t="b">
        <v>1</v>
      </c>
      <c r="E39" s="61" t="b">
        <v>0</v>
      </c>
      <c r="F39" s="61">
        <v>3</v>
      </c>
      <c r="G39" s="62" t="s">
        <v>645</v>
      </c>
    </row>
    <row r="40" spans="1:7">
      <c r="A40" s="63"/>
      <c r="B40" s="63"/>
      <c r="C40" s="63"/>
      <c r="D40" s="63"/>
      <c r="E40" s="63"/>
      <c r="F40" s="63"/>
      <c r="G40" s="64"/>
    </row>
    <row r="41" spans="1:7">
      <c r="A41" s="65" t="s">
        <v>646</v>
      </c>
      <c r="B41" s="65" t="s">
        <v>647</v>
      </c>
      <c r="C41" s="65" t="s">
        <v>648</v>
      </c>
      <c r="D41" s="65" t="b">
        <v>0</v>
      </c>
      <c r="E41" s="65" t="b">
        <v>0</v>
      </c>
      <c r="F41" s="65">
        <v>4</v>
      </c>
      <c r="G41" s="66" t="s">
        <v>649</v>
      </c>
    </row>
    <row r="42" spans="1:7">
      <c r="A42" s="65" t="s">
        <v>650</v>
      </c>
      <c r="B42" s="65" t="s">
        <v>647</v>
      </c>
      <c r="C42" s="65"/>
      <c r="D42" s="65" t="b">
        <v>1</v>
      </c>
      <c r="E42" s="65" t="b">
        <v>0</v>
      </c>
      <c r="F42" s="65">
        <v>3</v>
      </c>
      <c r="G42" s="66"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652</v>
      </c>
      <c r="B1" s="43"/>
      <c r="C1" s="44" t="s">
        <v>247</v>
      </c>
      <c r="D1" s="44"/>
      <c r="E1" s="45" t="s">
        <v>653</v>
      </c>
      <c r="F1" s="45"/>
    </row>
    <row r="2" spans="1:8">
      <c r="A2" s="46"/>
      <c r="B2" s="47" t="s">
        <v>654</v>
      </c>
      <c r="C2" s="47" t="s">
        <v>119</v>
      </c>
      <c r="D2" s="47" t="s">
        <v>655</v>
      </c>
      <c r="E2" s="47" t="s">
        <v>119</v>
      </c>
      <c r="F2" s="47" t="s">
        <v>655</v>
      </c>
      <c r="H2"/>
    </row>
    <row r="3" spans="1:6">
      <c r="A3" s="48" t="s">
        <v>656</v>
      </c>
      <c r="B3" s="48" t="s">
        <v>657</v>
      </c>
      <c r="C3" s="48" t="s">
        <v>658</v>
      </c>
      <c r="D3" s="49" t="s">
        <v>659</v>
      </c>
      <c r="E3" s="48" t="s">
        <v>660</v>
      </c>
      <c r="F3" s="49" t="s">
        <v>661</v>
      </c>
    </row>
    <row r="4" spans="1:13">
      <c r="A4" s="50" t="s">
        <v>662</v>
      </c>
      <c r="B4" s="50" t="s">
        <v>663</v>
      </c>
      <c r="C4" s="50" t="s">
        <v>664</v>
      </c>
      <c r="D4" s="51" t="s">
        <v>665</v>
      </c>
      <c r="E4" s="50" t="s">
        <v>666</v>
      </c>
      <c r="F4" s="51" t="s">
        <v>667</v>
      </c>
      <c r="J4"/>
      <c r="K4"/>
      <c r="L4"/>
      <c r="M4"/>
    </row>
    <row r="5" spans="1:6">
      <c r="A5" s="48" t="s">
        <v>381</v>
      </c>
      <c r="B5" s="48" t="s">
        <v>668</v>
      </c>
      <c r="C5" s="48" t="s">
        <v>669</v>
      </c>
      <c r="D5" s="49" t="s">
        <v>670</v>
      </c>
      <c r="E5" s="48" t="s">
        <v>671</v>
      </c>
      <c r="F5" s="49" t="s">
        <v>672</v>
      </c>
    </row>
    <row r="6" spans="1:6">
      <c r="A6" s="50" t="s">
        <v>673</v>
      </c>
      <c r="B6" s="50" t="s">
        <v>674</v>
      </c>
      <c r="C6" s="50" t="s">
        <v>675</v>
      </c>
      <c r="D6" s="51" t="s">
        <v>676</v>
      </c>
      <c r="E6" s="50" t="s">
        <v>677</v>
      </c>
      <c r="F6" s="51" t="s">
        <v>678</v>
      </c>
    </row>
    <row r="7" spans="1:6">
      <c r="A7" s="48" t="s">
        <v>679</v>
      </c>
      <c r="B7" s="48" t="s">
        <v>680</v>
      </c>
      <c r="C7" s="48" t="s">
        <v>681</v>
      </c>
      <c r="D7" s="49" t="s">
        <v>682</v>
      </c>
      <c r="E7" s="48" t="s">
        <v>683</v>
      </c>
      <c r="F7" s="49" t="s">
        <v>684</v>
      </c>
    </row>
    <row r="8" spans="1:6">
      <c r="A8" s="50" t="s">
        <v>685</v>
      </c>
      <c r="B8" s="50" t="s">
        <v>686</v>
      </c>
      <c r="C8" s="50" t="s">
        <v>687</v>
      </c>
      <c r="D8" s="51" t="s">
        <v>688</v>
      </c>
      <c r="E8" s="50" t="s">
        <v>689</v>
      </c>
      <c r="F8" s="51" t="s">
        <v>690</v>
      </c>
    </row>
    <row r="9" spans="1:6">
      <c r="A9" s="48" t="s">
        <v>691</v>
      </c>
      <c r="B9" s="48" t="s">
        <v>692</v>
      </c>
      <c r="C9" s="48" t="s">
        <v>693</v>
      </c>
      <c r="D9" s="48" t="s">
        <v>694</v>
      </c>
      <c r="E9" s="48" t="s">
        <v>695</v>
      </c>
      <c r="F9" s="48" t="s">
        <v>696</v>
      </c>
    </row>
    <row r="10" spans="1:6">
      <c r="A10" s="50" t="s">
        <v>697</v>
      </c>
      <c r="B10" s="50" t="s">
        <v>698</v>
      </c>
      <c r="C10" s="50" t="s">
        <v>699</v>
      </c>
      <c r="D10" s="51" t="s">
        <v>700</v>
      </c>
      <c r="E10" s="50" t="s">
        <v>701</v>
      </c>
      <c r="F10" s="51" t="s">
        <v>702</v>
      </c>
    </row>
    <row r="11" spans="1:6">
      <c r="A11" s="48" t="s">
        <v>703</v>
      </c>
      <c r="B11" s="48" t="s">
        <v>704</v>
      </c>
      <c r="C11" s="48" t="s">
        <v>705</v>
      </c>
      <c r="D11" s="48" t="s">
        <v>706</v>
      </c>
      <c r="E11" s="48" t="s">
        <v>707</v>
      </c>
      <c r="F11" s="48" t="s">
        <v>702</v>
      </c>
    </row>
    <row r="12" spans="1:6">
      <c r="A12" s="50" t="s">
        <v>708</v>
      </c>
      <c r="B12" s="50" t="s">
        <v>709</v>
      </c>
      <c r="C12" s="50" t="s">
        <v>664</v>
      </c>
      <c r="D12" s="50" t="s">
        <v>710</v>
      </c>
      <c r="E12" s="50" t="s">
        <v>711</v>
      </c>
      <c r="F12" s="50" t="s">
        <v>712</v>
      </c>
    </row>
    <row r="13" spans="1:6">
      <c r="A13" s="48" t="s">
        <v>713</v>
      </c>
      <c r="B13" s="48" t="s">
        <v>714</v>
      </c>
      <c r="C13" s="48" t="s">
        <v>715</v>
      </c>
      <c r="D13" s="48" t="s">
        <v>716</v>
      </c>
      <c r="E13" s="48" t="s">
        <v>717</v>
      </c>
      <c r="F13" s="48" t="s">
        <v>718</v>
      </c>
    </row>
    <row r="14" spans="1:6">
      <c r="A14" s="50" t="s">
        <v>719</v>
      </c>
      <c r="B14" s="50" t="s">
        <v>720</v>
      </c>
      <c r="C14" s="50" t="s">
        <v>721</v>
      </c>
      <c r="D14" s="50" t="s">
        <v>722</v>
      </c>
      <c r="E14" s="50" t="s">
        <v>723</v>
      </c>
      <c r="F14" s="51" t="s">
        <v>724</v>
      </c>
    </row>
    <row r="15" spans="1:6">
      <c r="A15" s="48" t="s">
        <v>725</v>
      </c>
      <c r="B15" s="48" t="s">
        <v>726</v>
      </c>
      <c r="C15" s="48" t="s">
        <v>727</v>
      </c>
      <c r="D15" s="49" t="s">
        <v>728</v>
      </c>
      <c r="E15" s="48" t="s">
        <v>729</v>
      </c>
      <c r="F15" s="49" t="s">
        <v>730</v>
      </c>
    </row>
    <row r="16" spans="1:6">
      <c r="A16" s="50" t="s">
        <v>731</v>
      </c>
      <c r="B16" s="50" t="s">
        <v>732</v>
      </c>
      <c r="C16" s="50" t="s">
        <v>733</v>
      </c>
      <c r="D16" s="51" t="s">
        <v>734</v>
      </c>
      <c r="E16" s="50" t="s">
        <v>735</v>
      </c>
      <c r="F16" s="51" t="s">
        <v>736</v>
      </c>
    </row>
    <row r="17" spans="1:6">
      <c r="A17" s="48" t="s">
        <v>737</v>
      </c>
      <c r="B17" s="48" t="s">
        <v>738</v>
      </c>
      <c r="C17" s="48" t="s">
        <v>739</v>
      </c>
      <c r="D17" s="49" t="s">
        <v>740</v>
      </c>
      <c r="E17" s="48" t="s">
        <v>741</v>
      </c>
      <c r="F17" s="49" t="s">
        <v>742</v>
      </c>
    </row>
    <row r="18" spans="1:6">
      <c r="A18" s="50" t="s">
        <v>743</v>
      </c>
      <c r="B18" s="50" t="s">
        <v>744</v>
      </c>
      <c r="C18" s="50" t="s">
        <v>745</v>
      </c>
      <c r="D18" s="51" t="s">
        <v>746</v>
      </c>
      <c r="E18" s="50" t="s">
        <v>747</v>
      </c>
      <c r="F18" s="51" t="s">
        <v>748</v>
      </c>
    </row>
    <row r="19" spans="1:6">
      <c r="A19" s="48" t="s">
        <v>749</v>
      </c>
      <c r="B19" s="48" t="s">
        <v>750</v>
      </c>
      <c r="C19" s="48" t="s">
        <v>751</v>
      </c>
      <c r="D19" s="49" t="s">
        <v>752</v>
      </c>
      <c r="E19" s="48" t="s">
        <v>753</v>
      </c>
      <c r="F19" s="49" t="s">
        <v>748</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2018-08-21T07:56:21Z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