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工作文件夹\账单\bill\"/>
    </mc:Choice>
  </mc:AlternateContent>
  <bookViews>
    <workbookView xWindow="0" yWindow="0" windowWidth="16380" windowHeight="8190" tabRatio="987" activeTab="3" xr2:uid="{00000000-000D-0000-FFFF-FFFF00000000}"/>
  </bookViews>
  <sheets>
    <sheet name="1期" sheetId="1" r:id="rId1"/>
    <sheet name="2期" sheetId="2" r:id="rId2"/>
    <sheet name="3期" sheetId="3" r:id="rId3"/>
    <sheet name="4期" sheetId="4" r:id="rId4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7" i="4" l="1"/>
  <c r="D17" i="4"/>
  <c r="E16" i="4"/>
  <c r="E15" i="4" l="1"/>
  <c r="D14" i="4"/>
  <c r="D13" i="4" l="1"/>
  <c r="D12" i="4" l="1"/>
  <c r="D10" i="4"/>
  <c r="D7" i="4"/>
  <c r="D2" i="4"/>
  <c r="G9" i="3"/>
  <c r="G8" i="3"/>
  <c r="G5" i="3"/>
  <c r="E4" i="3"/>
  <c r="E3" i="3"/>
  <c r="G22" i="2"/>
  <c r="G21" i="2"/>
  <c r="H5" i="2"/>
  <c r="H6" i="2" s="1"/>
  <c r="H7" i="2" s="1"/>
  <c r="H8" i="2" s="1"/>
  <c r="H9" i="2" s="1"/>
  <c r="H10" i="2" s="1"/>
  <c r="H11" i="2" s="1"/>
  <c r="H12" i="2" s="1"/>
  <c r="H13" i="2" s="1"/>
  <c r="H17" i="2" s="1"/>
  <c r="H18" i="2" s="1"/>
  <c r="H19" i="2" s="1"/>
  <c r="H20" i="2" s="1"/>
  <c r="H21" i="2" s="1"/>
  <c r="H22" i="2" s="1"/>
  <c r="H2" i="3" s="1"/>
  <c r="H3" i="3" s="1"/>
  <c r="H5" i="3" s="1"/>
  <c r="H6" i="3" s="1"/>
  <c r="H7" i="3" s="1"/>
  <c r="H8" i="3" s="1"/>
  <c r="H9" i="3" s="1"/>
  <c r="H10" i="3" s="1"/>
  <c r="H11" i="3" s="1"/>
  <c r="E2" i="4" s="1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5" i="2"/>
  <c r="H4" i="2"/>
  <c r="E4" i="2"/>
  <c r="H3" i="2"/>
  <c r="E3" i="2"/>
  <c r="H2" i="2"/>
  <c r="G43" i="1"/>
  <c r="H41" i="1"/>
  <c r="F41" i="1"/>
  <c r="F40" i="1"/>
  <c r="F39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G18" i="1"/>
  <c r="E18" i="1"/>
  <c r="E17" i="1"/>
  <c r="E16" i="1"/>
  <c r="E15" i="1"/>
  <c r="E14" i="1"/>
  <c r="E13" i="1"/>
  <c r="E12" i="1"/>
  <c r="E10" i="1"/>
  <c r="E9" i="1"/>
  <c r="G8" i="1"/>
  <c r="E8" i="1"/>
  <c r="E7" i="1"/>
  <c r="H6" i="1"/>
  <c r="H7" i="1" s="1"/>
  <c r="H8" i="1" s="1"/>
  <c r="H11" i="1" s="1"/>
  <c r="H12" i="1" s="1"/>
  <c r="H13" i="1" s="1"/>
  <c r="H14" i="1" s="1"/>
  <c r="H15" i="1" s="1"/>
  <c r="H16" i="1" s="1"/>
  <c r="H17" i="1" s="1"/>
  <c r="H18" i="1" s="1"/>
  <c r="H23" i="1" s="1"/>
  <c r="H24" i="1" s="1"/>
  <c r="H31" i="1" s="1"/>
  <c r="H32" i="1" s="1"/>
  <c r="H33" i="1" s="1"/>
  <c r="H34" i="1" s="1"/>
  <c r="H39" i="1" s="1"/>
  <c r="H40" i="1" s="1"/>
  <c r="H42" i="1" s="1"/>
  <c r="H43" i="1" s="1"/>
  <c r="H5" i="1"/>
  <c r="E4" i="1"/>
  <c r="H3" i="1"/>
  <c r="E3" i="1"/>
</calcChain>
</file>

<file path=xl/sharedStrings.xml><?xml version="1.0" encoding="utf-8"?>
<sst xmlns="http://schemas.openxmlformats.org/spreadsheetml/2006/main" count="133" uniqueCount="99">
  <si>
    <t>日期</t>
  </si>
  <si>
    <t>项目</t>
  </si>
  <si>
    <t>数量</t>
  </si>
  <si>
    <t>单价</t>
  </si>
  <si>
    <t>总价(元)</t>
  </si>
  <si>
    <t>商铺名称</t>
  </si>
  <si>
    <t>资金合计</t>
  </si>
  <si>
    <t>持有现金</t>
  </si>
  <si>
    <t>备注</t>
  </si>
  <si>
    <t>扎带</t>
  </si>
  <si>
    <t>钻头</t>
  </si>
  <si>
    <t>树莓派计算模块3</t>
  </si>
  <si>
    <t>大菠萝数码专营店</t>
  </si>
  <si>
    <t>网关打板/SMT</t>
  </si>
  <si>
    <t>嘉利创</t>
  </si>
  <si>
    <t>LAN9512</t>
  </si>
  <si>
    <t>迅宏科技</t>
  </si>
  <si>
    <t xml:space="preserve">AP7115-25SEG  </t>
  </si>
  <si>
    <t>彬兴数码专营店</t>
  </si>
  <si>
    <t>PAM2306AYPKE</t>
  </si>
  <si>
    <t xml:space="preserve"> SS9014</t>
  </si>
  <si>
    <t>11-15号维护网关打车费用</t>
  </si>
  <si>
    <t>MINISMDC014F-2【POLYSWITCH .14A RESET FUSE SMD】</t>
  </si>
  <si>
    <t>SDM20U40-7【DIODE SCHOTTKY 40V 0.25A SOD523】</t>
  </si>
  <si>
    <t>NLV32T-4R7J-PF【INDUCTOR POWER 4.7UH 1210】</t>
  </si>
  <si>
    <t>DMG1012T-7【MOSFET N-CH 20V 630MA SOT-523】</t>
  </si>
  <si>
    <t>100uF 0603</t>
  </si>
  <si>
    <t>1k 0603</t>
  </si>
  <si>
    <t xml:space="preserve"> 迷你USB母座 5P梯形口 贴片 MINI-USB USB插座 母头</t>
  </si>
  <si>
    <t>久久红电子84403292</t>
  </si>
  <si>
    <t xml:space="preserve"> 笔记本内存插槽 DDR2 200P 9.2高 1.8V 正卡 SODIMM</t>
  </si>
  <si>
    <t>USB 2.0接口 AF 90度 USB A型母座 A母 卧式 白色 电脑接口 插脚</t>
  </si>
  <si>
    <t>254070FB007S120ZL进口 MICRO SD 卡座 TF T-Flash 外焊 自弹卡座</t>
  </si>
  <si>
    <t xml:space="preserve">
RJ45母座 单口 10P 网络 插座 网络接口 9803 10P10C 屏蔽不带灯</t>
  </si>
  <si>
    <t>SMA 弯脚 SMA-KWE外螺内孔 内针天线座 PCB插座SMA弯头射频座 [交易快照]</t>
  </si>
  <si>
    <t>1欧 10欧 100欧 1K 10K 100K 1M 10M 0603贴片电阻 1% 厚生品牌 [交易快照]</t>
  </si>
  <si>
    <t>易购元件企业店</t>
  </si>
  <si>
    <t>100uf 63V 电解电容 8x12mm (10个)</t>
  </si>
  <si>
    <t>3PF 30PF 33PF 330PF 3.3NF 33NF 330NF 3.3UF 0603贴片电容 三星</t>
  </si>
  <si>
    <t>25MHZ 3225 SMD贴片 4P无源晶振 3.2x2.5mm</t>
  </si>
  <si>
    <t>1.5PF 15PF 150PF 1.5NF 15NF 150NF 0603贴片电容 三星</t>
  </si>
  <si>
    <t>47uf 63V 电解电容 6x12mm 105度 (10支)</t>
  </si>
  <si>
    <t>49.9欧 499欧 4.99K 49.9K 51.1欧 511欧 5.11K 51.1K 0603电阻1%</t>
  </si>
  <si>
    <t>新节点打样</t>
  </si>
  <si>
    <t>网关维护打车费用</t>
  </si>
  <si>
    <t>TTL转485模块</t>
  </si>
  <si>
    <t>连接器40P一排杜邦线1P-1P母/公对母/公线长20CM两头带座子 40根 [交易快照]</t>
  </si>
  <si>
    <t>编带 Micro USB 贴片 母座 麦克接口 贴片 加长针 长针脚 SMD [交易快照]</t>
  </si>
  <si>
    <t>百兆带灯网口 vision 911105A RJ45 带滤波变压器 代替HR911105A [交易快照]</t>
  </si>
  <si>
    <t>MTS102 摇头摇臂开关 3脚2档 MTS 102 拨动开关 钮子开关 MTS-102 [交易快照]</t>
  </si>
  <si>
    <t>树莓派 计算模块3/3 Lite扩展板 兼容Compute Module IO Board V3 [交易快照]</t>
  </si>
  <si>
    <t>打板</t>
  </si>
  <si>
    <t>元件</t>
  </si>
  <si>
    <t>网关维护打车</t>
  </si>
  <si>
    <t>合计</t>
  </si>
  <si>
    <t>收入</t>
  </si>
  <si>
    <t>超小型整流滤波板 供电电源板 小电源模块 非稳压电源 单电源板 [交易快照]</t>
  </si>
  <si>
    <t xml:space="preserve">
MCP4725 模块 I2C DAC 开发板 MCP4725模块 I2C DAC 开发板 [交易快照]</t>
  </si>
  <si>
    <t xml:space="preserve">
HPD14A-433MHzSX1278无线收发模块LoRa扩频通讯SPI安防报警合普顿 [交易快照]</t>
  </si>
  <si>
    <t>节点盒子</t>
  </si>
  <si>
    <t>热熔胶棒*50</t>
  </si>
  <si>
    <t>新版节点元器件</t>
  </si>
  <si>
    <t>购买水管、打车、元器件</t>
  </si>
  <si>
    <t xml:space="preserve">
T型插头对接插座 T形电源连接器 公母一对 公头 母头接插件线 [交易快照]</t>
  </si>
  <si>
    <t xml:space="preserve">
LM2596S-ADJ DC-DC可调降压稳压电源模块板 3A 12/24V转12/5/3.3V [交易快照]</t>
  </si>
  <si>
    <t>MCP4725 模块 I2C DAC 开发板 MCP4725模块 I2C DAC 开发板 [交易快照]</t>
  </si>
  <si>
    <t>TTL转RS485模块 485转串口UART电平互转 硬件自动流向控制 [交易快照]</t>
  </si>
  <si>
    <t>网关打板</t>
  </si>
  <si>
    <t>厂家网络安防塑胶外壳 塑料接线盒 网络塑胶盒 电子仪器仪表壳体 [交易快照]</t>
  </si>
  <si>
    <t>带耳塑胶盒接线盒透明仪表仪器塑料 防水盒电源防水箱控制器外壳 [交易快照]</t>
  </si>
  <si>
    <t>11N 瑞昱RTL8188 USB-WIFI模块 150M 无线网卡 linux和wince驱动 [交易快照]</t>
  </si>
  <si>
    <t xml:space="preserve">
线束加工定做排线电子线连接线杜邦2.54XH2510CHVH3.96PH等端子线 [交易快照]
颜色分类：深紫色
</t>
  </si>
  <si>
    <t>节点网关新样式打样</t>
  </si>
  <si>
    <t>RS232转TTL/公串口转TTL/串口模块/刷机板MAX3232芯片 [交易快照]</t>
  </si>
  <si>
    <t>100只5种颜色 3MM（红绿黄蓝白）LED灯珠 发光二极管LED灯包 [交易快照]</t>
  </si>
  <si>
    <t>节点打样</t>
  </si>
  <si>
    <t>ESP8266串口wifi模块 NodeMcu Lua WIFI V3 物联网 开发 CH340 [交易快照]</t>
  </si>
  <si>
    <t>网关盒子</t>
  </si>
  <si>
    <t>盒子单价22+加工费13</t>
  </si>
  <si>
    <t>运费40+税金90+盒子1450</t>
  </si>
  <si>
    <t>节点维护打车费用</t>
  </si>
  <si>
    <t>放大器,电阻</t>
  </si>
  <si>
    <t>risym旗舰店</t>
  </si>
  <si>
    <t>毫伏/微伏电压放大器信号放大器 AD623/AD620仪表放大器模块 D4B6 [交易快照]</t>
  </si>
  <si>
    <t>玉佳电子</t>
  </si>
  <si>
    <t>精密电阻RX70高精密标准电流取样采样校准低温漂电阻 0.25W 250R欧 0.01% [交易快照]</t>
  </si>
  <si>
    <t>金程电子</t>
  </si>
  <si>
    <t>各类型号电阻，运放</t>
  </si>
  <si>
    <t xml:space="preserve">1/4W金属膜电阻1%五色环1K 10K 2K 4.7K 100欧姆5.1 3.3 1R-2.2M
颜色分类：100K (100个)
1.68
1  
待确认收货
6天10时
1/4W金属膜电阻1%五色环1K 10K 2K 4.7K 100欧姆5.1 3.3 1R-2.2M
颜色分类：2K (100个)
1.68
1  
待确认收货
6天10时
1/4W金属膜电阻1%五色环1K 10K 2K 4.7K 100欧姆5.1 3.3 1R-2.2M
颜色分类：6.8K (100个)
1.68
1  
待确认收货
6天10时
1/4W金属膜电阻1%五色环1K 10K 2K 4.7K 100欧姆5.1 3.3 1R-2.2M
颜色分类：1K (100个)
1.68
1  
待确认收货
6天10时
1/4W金属膜电阻1%五色环1K 10K 2K 4.7K 100欧姆5.1 3.3 1R-2.2M
颜色分类：20欧姆 (100个)
1.68
1  
待确认收货
6天10时
1/4W金属膜电阻1%五色环1K 10K 2K 4.7K 100欧姆5.1 3.3 1R-2.2M
颜色分类：200欧姆 (100个)
1.68
1  
待确认收货
6天10时
1/4W金属膜电阻1%五色环1K 10K 2K 4.7K 100欧姆5.1 3.3 1R-2.2M
颜色分类：1欧姆 (100个)
1.68
1  
待确认收货
6天10时
1/4W金属膜电阻1%五色环1K 10K 2K 4.7K 100欧姆5.1 3.3 1R-2.2M
颜色分类：10欧姆 (100个)
1.68
1  
待确认收货
6天10时
1/4W金属膜电阻1%五色环1K 10K 2K 4.7K 100欧姆5.1 3.3 1R-2.2M
颜色分类：5.1K (100个)
1.68
1  
待确认收货
6天10时
1/4W金属膜电阻1%五色环1K 10K 2K 4.7K 100欧姆5.1 3.3 1R-2.2M
颜色分类：100欧姆 (100个)
1.68
1  
待确认收货
6天10时
Risym OP07 OP07CP OP07C 直插DIP8 运算放大器 IC 芯片
2.03
5  
待确认收货
6天10时
万能板万用板电路板洞洞板面包PCB线路板10*15cm实验板焊接9*15
颜色分类：绿油 单面 5*7CM （1张）
1.26
5  
待确认收货
6天10时
Risym LM258P LM258 双运算放大器 直插 封装DIP8 芯片
0.87
5  
待确认收货
6天10时
1/4W金属膜电阻1%五色环1K 10K 2K 4.7K 100欧姆5.1 3.3 1R-2.2M
颜色分类：51K (100个)
1.68
1  
待确认收货
6天10时
1/4W金属膜电阻1%五色环1K 10K 2K 4.7K 100欧姆5.1 3.3 1R-2.2M
颜色分类：510欧姆 (100个)
1.68
1  
待确认收货
6天10时
1/4W金属膜电阻1%五色环1K 10K 2K 4.7K 100欧姆5.1 3.3 1R-2.2M
颜色分类：20K (100个)
1.68
1  
待确认收货
6天10时
1/4W金属膜电阻1%五色环1K 10K 2K 4.7K 100欧姆5.1 3.3 1R-2.2M
颜色分类：51欧姆 (100个)
1.68
1  
待确认收货
6天10时
1/4W金属膜电阻1%五色环1K 10K 2K 4.7K 100欧姆5.1 3.3 1R-2.2M
颜色分类：200K (100个)
1.68
1  
待确认收货
</t>
  </si>
  <si>
    <t>Risym ADS1115超小型16位精密模数转换器模块4通道16位ADC开发板 [交易快照]</t>
  </si>
  <si>
    <t>嘉利创打板</t>
  </si>
  <si>
    <t>洞洞板,电阻,晶振</t>
  </si>
  <si>
    <t>节点打样，贴片</t>
    <phoneticPr fontId="4" type="noConversion"/>
  </si>
  <si>
    <t>元器件</t>
    <phoneticPr fontId="4" type="noConversion"/>
  </si>
  <si>
    <t>电阻精密运放</t>
    <phoneticPr fontId="4" type="noConversion"/>
  </si>
  <si>
    <t>节点打样，贴片-Nbiot</t>
    <phoneticPr fontId="4" type="noConversion"/>
  </si>
  <si>
    <t>元器件</t>
    <phoneticPr fontId="4" type="noConversion"/>
  </si>
  <si>
    <t>NB模块打样</t>
    <phoneticPr fontId="4" type="noConversion"/>
  </si>
  <si>
    <t>EFM最小系统打板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</si>
</sst>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);[Red]\(0.00\)"/>
  </numFmts>
  <fonts count="5" x14ac:knownFonts="1">
    <font>
      <sz val="11"/>
      <color rgb="FF000000"/>
      <name val="等线"/>
      <family val="2"/>
      <charset val="1"/>
    </font>
    <font>
      <b/>
      <sz val="11"/>
      <color rgb="FFFFFFFF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000000"/>
      <name val="等线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58BA"/>
        <bgColor rgb="FF00808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9">
    <border>
      <left/>
      <right/>
      <top/>
      <bottom/>
      <diagonal/>
    </border>
    <border>
      <left style="thick">
        <color rgb="FF404040"/>
      </left>
      <right/>
      <top/>
      <bottom/>
      <diagonal/>
    </border>
    <border>
      <left/>
      <right style="thick">
        <color rgb="FF404040"/>
      </right>
      <top/>
      <bottom/>
      <diagonal/>
    </border>
    <border>
      <left style="thick">
        <color rgb="FF404040"/>
      </left>
      <right style="thin">
        <color rgb="FF7F7F7F"/>
      </right>
      <top style="thick">
        <color rgb="FF40404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ck">
        <color rgb="FF404040"/>
      </top>
      <bottom style="thin">
        <color rgb="FF7F7F7F"/>
      </bottom>
      <diagonal/>
    </border>
    <border>
      <left style="thin">
        <color rgb="FF7F7F7F"/>
      </left>
      <right style="thick">
        <color rgb="FF404040"/>
      </right>
      <top style="thick">
        <color rgb="FF404040"/>
      </top>
      <bottom style="thin">
        <color rgb="FF7F7F7F"/>
      </bottom>
      <diagonal/>
    </border>
    <border>
      <left style="thick">
        <color rgb="FF40404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rgb="FF404040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ck">
        <color rgb="FF404040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 style="thick">
        <color rgb="FF404040"/>
      </left>
      <right style="thin">
        <color rgb="FF7F7F7F"/>
      </right>
      <top style="thin">
        <color rgb="FF7F7F7F"/>
      </top>
      <bottom/>
      <diagonal/>
    </border>
    <border>
      <left style="thick">
        <color rgb="FF404040"/>
      </left>
      <right style="thin">
        <color rgb="FF7F7F7F"/>
      </right>
      <top/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2" xfId="0" applyBorder="1"/>
    <xf numFmtId="176" fontId="1" fillId="2" borderId="3" xfId="0" applyNumberFormat="1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177" fontId="1" fillId="2" borderId="4" xfId="0" applyNumberFormat="1" applyFont="1" applyFill="1" applyBorder="1" applyAlignment="1" applyProtection="1">
      <alignment horizontal="center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176" fontId="2" fillId="3" borderId="6" xfId="0" applyNumberFormat="1" applyFont="1" applyFill="1" applyBorder="1" applyProtection="1">
      <protection locked="0" hidden="1"/>
    </xf>
    <xf numFmtId="0" fontId="2" fillId="3" borderId="7" xfId="0" applyFont="1" applyFill="1" applyBorder="1" applyAlignment="1" applyProtection="1">
      <alignment wrapText="1"/>
      <protection locked="0" hidden="1"/>
    </xf>
    <xf numFmtId="0" fontId="2" fillId="3" borderId="7" xfId="0" applyFont="1" applyFill="1" applyBorder="1" applyProtection="1">
      <protection locked="0" hidden="1"/>
    </xf>
    <xf numFmtId="177" fontId="2" fillId="4" borderId="7" xfId="0" applyNumberFormat="1" applyFont="1" applyFill="1" applyBorder="1" applyProtection="1">
      <protection hidden="1"/>
    </xf>
    <xf numFmtId="0" fontId="2" fillId="3" borderId="8" xfId="0" applyFont="1" applyFill="1" applyBorder="1" applyProtection="1">
      <protection locked="0" hidden="1"/>
    </xf>
    <xf numFmtId="0" fontId="0" fillId="0" borderId="12" xfId="0" applyFont="1" applyBorder="1" applyAlignment="1">
      <alignment horizontal="left"/>
    </xf>
    <xf numFmtId="0" fontId="0" fillId="0" borderId="9" xfId="0" applyFont="1" applyBorder="1"/>
    <xf numFmtId="177" fontId="2" fillId="3" borderId="7" xfId="0" applyNumberFormat="1" applyFont="1" applyFill="1" applyBorder="1" applyProtection="1">
      <protection locked="0" hidden="1"/>
    </xf>
    <xf numFmtId="0" fontId="2" fillId="3" borderId="7" xfId="0" applyFont="1" applyFill="1" applyBorder="1" applyProtection="1">
      <protection locked="0" hidden="1"/>
    </xf>
    <xf numFmtId="176" fontId="2" fillId="3" borderId="15" xfId="0" applyNumberFormat="1" applyFont="1" applyFill="1" applyBorder="1" applyAlignment="1" applyProtection="1">
      <protection locked="0" hidden="1"/>
    </xf>
    <xf numFmtId="0" fontId="0" fillId="0" borderId="2" xfId="0" applyFont="1" applyBorder="1" applyAlignment="1">
      <alignment horizontal="left"/>
    </xf>
    <xf numFmtId="0" fontId="2" fillId="3" borderId="7" xfId="0" applyFont="1" applyFill="1" applyBorder="1" applyAlignment="1" applyProtection="1">
      <alignment wrapText="1"/>
      <protection locked="0" hidden="1"/>
    </xf>
    <xf numFmtId="177" fontId="2" fillId="4" borderId="16" xfId="0" applyNumberFormat="1" applyFont="1" applyFill="1" applyBorder="1" applyAlignment="1" applyProtection="1">
      <alignment horizontal="center"/>
      <protection hidden="1"/>
    </xf>
    <xf numFmtId="177" fontId="2" fillId="4" borderId="17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locked="0" hidden="1"/>
    </xf>
    <xf numFmtId="0" fontId="3" fillId="0" borderId="0" xfId="0" applyFont="1"/>
    <xf numFmtId="0" fontId="1" fillId="2" borderId="18" xfId="0" applyFont="1" applyFill="1" applyBorder="1" applyAlignment="1" applyProtection="1">
      <alignment horizontal="center" wrapText="1"/>
      <protection hidden="1"/>
    </xf>
    <xf numFmtId="177" fontId="1" fillId="2" borderId="0" xfId="0" applyNumberFormat="1" applyFont="1" applyFill="1" applyBorder="1" applyAlignment="1" applyProtection="1">
      <alignment horizontal="center"/>
      <protection hidden="1"/>
    </xf>
    <xf numFmtId="177" fontId="1" fillId="2" borderId="18" xfId="0" applyNumberFormat="1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/>
      <protection hidden="1"/>
    </xf>
    <xf numFmtId="176" fontId="2" fillId="3" borderId="6" xfId="0" applyNumberFormat="1" applyFont="1" applyFill="1" applyBorder="1" applyAlignment="1" applyProtection="1">
      <alignment horizontal="center"/>
      <protection locked="0" hidden="1"/>
    </xf>
    <xf numFmtId="177" fontId="2" fillId="4" borderId="7" xfId="0" applyNumberFormat="1" applyFont="1" applyFill="1" applyBorder="1" applyAlignment="1" applyProtection="1">
      <alignment horizontal="center"/>
      <protection hidden="1"/>
    </xf>
    <xf numFmtId="176" fontId="2" fillId="3" borderId="14" xfId="0" applyNumberFormat="1" applyFont="1" applyFill="1" applyBorder="1" applyAlignment="1" applyProtection="1">
      <alignment horizontal="center"/>
      <protection locked="0" hidden="1"/>
    </xf>
    <xf numFmtId="0" fontId="0" fillId="0" borderId="9" xfId="0" applyFont="1" applyBorder="1" applyAlignment="1">
      <alignment horizontal="center"/>
    </xf>
    <xf numFmtId="177" fontId="2" fillId="4" borderId="10" xfId="0" applyNumberFormat="1" applyFont="1" applyFill="1" applyBorder="1" applyAlignment="1" applyProtection="1">
      <alignment horizontal="center"/>
      <protection hidden="1"/>
    </xf>
    <xf numFmtId="177" fontId="2" fillId="4" borderId="11" xfId="0" applyNumberFormat="1" applyFont="1" applyFill="1" applyBorder="1" applyAlignment="1" applyProtection="1">
      <alignment horizontal="center"/>
      <protection hidden="1"/>
    </xf>
    <xf numFmtId="0" fontId="0" fillId="0" borderId="13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58BA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7.png"/><Relationship Id="rId13" Type="http://schemas.openxmlformats.org/officeDocument/2006/relationships/image" Target="../media/image52.png"/><Relationship Id="rId3" Type="http://schemas.openxmlformats.org/officeDocument/2006/relationships/image" Target="../media/image42.png"/><Relationship Id="rId7" Type="http://schemas.openxmlformats.org/officeDocument/2006/relationships/image" Target="../media/image46.png"/><Relationship Id="rId12" Type="http://schemas.openxmlformats.org/officeDocument/2006/relationships/image" Target="../media/image51.png"/><Relationship Id="rId17" Type="http://schemas.openxmlformats.org/officeDocument/2006/relationships/image" Target="../media/image56.png"/><Relationship Id="rId2" Type="http://schemas.openxmlformats.org/officeDocument/2006/relationships/image" Target="../media/image41.png"/><Relationship Id="rId16" Type="http://schemas.openxmlformats.org/officeDocument/2006/relationships/image" Target="../media/image55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11" Type="http://schemas.openxmlformats.org/officeDocument/2006/relationships/image" Target="../media/image50.png"/><Relationship Id="rId5" Type="http://schemas.openxmlformats.org/officeDocument/2006/relationships/image" Target="../media/image44.png"/><Relationship Id="rId15" Type="http://schemas.openxmlformats.org/officeDocument/2006/relationships/image" Target="../media/image54.png"/><Relationship Id="rId10" Type="http://schemas.openxmlformats.org/officeDocument/2006/relationships/image" Target="../media/image49.png"/><Relationship Id="rId4" Type="http://schemas.openxmlformats.org/officeDocument/2006/relationships/image" Target="../media/image43.png"/><Relationship Id="rId9" Type="http://schemas.openxmlformats.org/officeDocument/2006/relationships/image" Target="../media/image48.png"/><Relationship Id="rId14" Type="http://schemas.openxmlformats.org/officeDocument/2006/relationships/image" Target="../media/image5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64080</xdr:colOff>
      <xdr:row>5</xdr:row>
      <xdr:rowOff>67680</xdr:rowOff>
    </xdr:from>
    <xdr:to>
      <xdr:col>21</xdr:col>
      <xdr:colOff>108360</xdr:colOff>
      <xdr:row>5</xdr:row>
      <xdr:rowOff>570960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959960" y="3249000"/>
          <a:ext cx="10112400" cy="503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718200</xdr:colOff>
      <xdr:row>6</xdr:row>
      <xdr:rowOff>33120</xdr:rowOff>
    </xdr:from>
    <xdr:to>
      <xdr:col>12</xdr:col>
      <xdr:colOff>261000</xdr:colOff>
      <xdr:row>7</xdr:row>
      <xdr:rowOff>93960</xdr:rowOff>
    </xdr:to>
    <xdr:pic>
      <xdr:nvPicPr>
        <xdr:cNvPr id="3" name="图片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852320" y="4424040"/>
          <a:ext cx="4200480" cy="696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57960</xdr:colOff>
      <xdr:row>6</xdr:row>
      <xdr:rowOff>620280</xdr:rowOff>
    </xdr:from>
    <xdr:to>
      <xdr:col>12</xdr:col>
      <xdr:colOff>629640</xdr:colOff>
      <xdr:row>10</xdr:row>
      <xdr:rowOff>3960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953840" y="5011200"/>
          <a:ext cx="4467600" cy="1928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21960</xdr:colOff>
      <xdr:row>3</xdr:row>
      <xdr:rowOff>614520</xdr:rowOff>
    </xdr:from>
    <xdr:to>
      <xdr:col>11</xdr:col>
      <xdr:colOff>163080</xdr:colOff>
      <xdr:row>5</xdr:row>
      <xdr:rowOff>60480</xdr:rowOff>
    </xdr:to>
    <xdr:pic>
      <xdr:nvPicPr>
        <xdr:cNvPr id="5" name="图片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7917840" y="2523240"/>
          <a:ext cx="3351240" cy="718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5</xdr:row>
      <xdr:rowOff>569880</xdr:rowOff>
    </xdr:from>
    <xdr:to>
      <xdr:col>20</xdr:col>
      <xdr:colOff>617400</xdr:colOff>
      <xdr:row>6</xdr:row>
      <xdr:rowOff>75600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7914960" y="3751200"/>
          <a:ext cx="9980640" cy="715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313920</xdr:colOff>
      <xdr:row>10</xdr:row>
      <xdr:rowOff>397080</xdr:rowOff>
    </xdr:from>
    <xdr:to>
      <xdr:col>15</xdr:col>
      <xdr:colOff>315360</xdr:colOff>
      <xdr:row>16</xdr:row>
      <xdr:rowOff>615600</xdr:rowOff>
    </xdr:to>
    <xdr:pic>
      <xdr:nvPicPr>
        <xdr:cNvPr id="7" name="图片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8209800" y="7332840"/>
          <a:ext cx="5954760" cy="4036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190440</xdr:colOff>
      <xdr:row>21</xdr:row>
      <xdr:rowOff>605520</xdr:rowOff>
    </xdr:from>
    <xdr:to>
      <xdr:col>16</xdr:col>
      <xdr:colOff>422640</xdr:colOff>
      <xdr:row>24</xdr:row>
      <xdr:rowOff>5400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8086320" y="14540400"/>
          <a:ext cx="6871320" cy="1308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336240</xdr:colOff>
      <xdr:row>16</xdr:row>
      <xdr:rowOff>496080</xdr:rowOff>
    </xdr:from>
    <xdr:to>
      <xdr:col>14</xdr:col>
      <xdr:colOff>53640</xdr:colOff>
      <xdr:row>22</xdr:row>
      <xdr:rowOff>46080</xdr:rowOff>
    </xdr:to>
    <xdr:pic>
      <xdr:nvPicPr>
        <xdr:cNvPr id="9" name="图片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8232120" y="11249640"/>
          <a:ext cx="4984920" cy="3367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201600</xdr:colOff>
      <xdr:row>24</xdr:row>
      <xdr:rowOff>33480</xdr:rowOff>
    </xdr:from>
    <xdr:to>
      <xdr:col>10</xdr:col>
      <xdr:colOff>132840</xdr:colOff>
      <xdr:row>30</xdr:row>
      <xdr:rowOff>10800</xdr:rowOff>
    </xdr:to>
    <xdr:pic>
      <xdr:nvPicPr>
        <xdr:cNvPr id="10" name="图片 1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8097480" y="15877080"/>
          <a:ext cx="2455560" cy="379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45000</xdr:colOff>
      <xdr:row>30</xdr:row>
      <xdr:rowOff>33480</xdr:rowOff>
    </xdr:from>
    <xdr:to>
      <xdr:col>21</xdr:col>
      <xdr:colOff>339840</xdr:colOff>
      <xdr:row>30</xdr:row>
      <xdr:rowOff>585360</xdr:rowOff>
    </xdr:to>
    <xdr:pic>
      <xdr:nvPicPr>
        <xdr:cNvPr id="11" name="图片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7940880" y="19694880"/>
          <a:ext cx="10362960" cy="551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22320</xdr:colOff>
      <xdr:row>30</xdr:row>
      <xdr:rowOff>549000</xdr:rowOff>
    </xdr:from>
    <xdr:to>
      <xdr:col>14</xdr:col>
      <xdr:colOff>657360</xdr:colOff>
      <xdr:row>32</xdr:row>
      <xdr:rowOff>186480</xdr:rowOff>
    </xdr:to>
    <xdr:pic>
      <xdr:nvPicPr>
        <xdr:cNvPr id="12" name="图片 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7918200" y="20210400"/>
          <a:ext cx="5902560" cy="91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705960</xdr:colOff>
      <xdr:row>32</xdr:row>
      <xdr:rowOff>170280</xdr:rowOff>
    </xdr:from>
    <xdr:to>
      <xdr:col>13</xdr:col>
      <xdr:colOff>409320</xdr:colOff>
      <xdr:row>37</xdr:row>
      <xdr:rowOff>478440</xdr:rowOff>
    </xdr:to>
    <xdr:pic>
      <xdr:nvPicPr>
        <xdr:cNvPr id="13" name="图片 1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7840080" y="21104280"/>
          <a:ext cx="5046840" cy="3489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11160</xdr:colOff>
      <xdr:row>37</xdr:row>
      <xdr:rowOff>444960</xdr:rowOff>
    </xdr:from>
    <xdr:to>
      <xdr:col>16</xdr:col>
      <xdr:colOff>245520</xdr:colOff>
      <xdr:row>39</xdr:row>
      <xdr:rowOff>214560</xdr:rowOff>
    </xdr:to>
    <xdr:pic>
      <xdr:nvPicPr>
        <xdr:cNvPr id="14" name="图片 1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7907040" y="24560280"/>
          <a:ext cx="6873480" cy="10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705960</xdr:colOff>
      <xdr:row>39</xdr:row>
      <xdr:rowOff>212760</xdr:rowOff>
    </xdr:from>
    <xdr:to>
      <xdr:col>21</xdr:col>
      <xdr:colOff>243720</xdr:colOff>
      <xdr:row>40</xdr:row>
      <xdr:rowOff>232560</xdr:rowOff>
    </xdr:to>
    <xdr:pic>
      <xdr:nvPicPr>
        <xdr:cNvPr id="15" name="图片 1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7840080" y="25600680"/>
          <a:ext cx="10367640" cy="65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40</xdr:row>
      <xdr:rowOff>123120</xdr:rowOff>
    </xdr:from>
    <xdr:to>
      <xdr:col>22</xdr:col>
      <xdr:colOff>487440</xdr:colOff>
      <xdr:row>41</xdr:row>
      <xdr:rowOff>152280</xdr:rowOff>
    </xdr:to>
    <xdr:pic>
      <xdr:nvPicPr>
        <xdr:cNvPr id="16" name="图片 1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7895880" y="26147160"/>
          <a:ext cx="11241360" cy="66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1714320</xdr:colOff>
      <xdr:row>41</xdr:row>
      <xdr:rowOff>145800</xdr:rowOff>
    </xdr:from>
    <xdr:to>
      <xdr:col>13</xdr:col>
      <xdr:colOff>192600</xdr:colOff>
      <xdr:row>45</xdr:row>
      <xdr:rowOff>279720</xdr:rowOff>
    </xdr:to>
    <xdr:pic>
      <xdr:nvPicPr>
        <xdr:cNvPr id="17" name="图片 1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9610200" y="26805960"/>
          <a:ext cx="3060000" cy="2679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38160</xdr:colOff>
      <xdr:row>3</xdr:row>
      <xdr:rowOff>621720</xdr:rowOff>
    </xdr:from>
    <xdr:to>
      <xdr:col>12</xdr:col>
      <xdr:colOff>122760</xdr:colOff>
      <xdr:row>4</xdr:row>
      <xdr:rowOff>609120</xdr:rowOff>
    </xdr:to>
    <xdr:pic>
      <xdr:nvPicPr>
        <xdr:cNvPr id="16" name="图片 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629720" y="2530440"/>
          <a:ext cx="3466080" cy="623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66600</xdr:colOff>
      <xdr:row>3</xdr:row>
      <xdr:rowOff>50040</xdr:rowOff>
    </xdr:from>
    <xdr:to>
      <xdr:col>10</xdr:col>
      <xdr:colOff>437040</xdr:colOff>
      <xdr:row>3</xdr:row>
      <xdr:rowOff>590040</xdr:rowOff>
    </xdr:to>
    <xdr:pic>
      <xdr:nvPicPr>
        <xdr:cNvPr id="17" name="图片 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0658160" y="1958760"/>
          <a:ext cx="2380320" cy="5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85680</xdr:colOff>
      <xdr:row>2</xdr:row>
      <xdr:rowOff>59400</xdr:rowOff>
    </xdr:from>
    <xdr:to>
      <xdr:col>10</xdr:col>
      <xdr:colOff>484560</xdr:colOff>
      <xdr:row>2</xdr:row>
      <xdr:rowOff>590040</xdr:rowOff>
    </xdr:to>
    <xdr:pic>
      <xdr:nvPicPr>
        <xdr:cNvPr id="18" name="图片 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0677240" y="1331640"/>
          <a:ext cx="2408760" cy="530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6</xdr:row>
      <xdr:rowOff>21600</xdr:rowOff>
    </xdr:from>
    <xdr:to>
      <xdr:col>13</xdr:col>
      <xdr:colOff>208080</xdr:colOff>
      <xdr:row>7</xdr:row>
      <xdr:rowOff>628200</xdr:rowOff>
    </xdr:to>
    <xdr:pic>
      <xdr:nvPicPr>
        <xdr:cNvPr id="19" name="图片 4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0591560" y="3839040"/>
          <a:ext cx="4275360" cy="1242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57240</xdr:colOff>
      <xdr:row>5</xdr:row>
      <xdr:rowOff>18000</xdr:rowOff>
    </xdr:from>
    <xdr:to>
      <xdr:col>11</xdr:col>
      <xdr:colOff>398880</xdr:colOff>
      <xdr:row>6</xdr:row>
      <xdr:rowOff>28080</xdr:rowOff>
    </xdr:to>
    <xdr:pic>
      <xdr:nvPicPr>
        <xdr:cNvPr id="20" name="图片 5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10648800" y="3199320"/>
          <a:ext cx="3037320" cy="64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104760</xdr:colOff>
      <xdr:row>7</xdr:row>
      <xdr:rowOff>556560</xdr:rowOff>
    </xdr:from>
    <xdr:to>
      <xdr:col>11</xdr:col>
      <xdr:colOff>436680</xdr:colOff>
      <xdr:row>9</xdr:row>
      <xdr:rowOff>570960</xdr:rowOff>
    </xdr:to>
    <xdr:pic>
      <xdr:nvPicPr>
        <xdr:cNvPr id="21" name="图片 6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0696320" y="5010120"/>
          <a:ext cx="3027600" cy="128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127440</xdr:colOff>
      <xdr:row>9</xdr:row>
      <xdr:rowOff>428760</xdr:rowOff>
    </xdr:from>
    <xdr:to>
      <xdr:col>11</xdr:col>
      <xdr:colOff>55800</xdr:colOff>
      <xdr:row>11</xdr:row>
      <xdr:rowOff>66240</xdr:rowOff>
    </xdr:to>
    <xdr:pic>
      <xdr:nvPicPr>
        <xdr:cNvPr id="22" name="图片 7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10719000" y="6154920"/>
          <a:ext cx="2624040" cy="91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42120</xdr:colOff>
      <xdr:row>11</xdr:row>
      <xdr:rowOff>95400</xdr:rowOff>
    </xdr:from>
    <xdr:to>
      <xdr:col>11</xdr:col>
      <xdr:colOff>37080</xdr:colOff>
      <xdr:row>12</xdr:row>
      <xdr:rowOff>18720</xdr:rowOff>
    </xdr:to>
    <xdr:pic>
      <xdr:nvPicPr>
        <xdr:cNvPr id="23" name="图片 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10633680" y="7094160"/>
          <a:ext cx="2690640" cy="559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343080</xdr:colOff>
      <xdr:row>12</xdr:row>
      <xdr:rowOff>57240</xdr:rowOff>
    </xdr:from>
    <xdr:to>
      <xdr:col>15</xdr:col>
      <xdr:colOff>488160</xdr:colOff>
      <xdr:row>16</xdr:row>
      <xdr:rowOff>99360</xdr:rowOff>
    </xdr:to>
    <xdr:pic>
      <xdr:nvPicPr>
        <xdr:cNvPr id="24" name="图片 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13630320" y="7692480"/>
          <a:ext cx="2888280" cy="2586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209520</xdr:colOff>
      <xdr:row>16</xdr:row>
      <xdr:rowOff>516600</xdr:rowOff>
    </xdr:from>
    <xdr:to>
      <xdr:col>15</xdr:col>
      <xdr:colOff>17640</xdr:colOff>
      <xdr:row>18</xdr:row>
      <xdr:rowOff>151920</xdr:rowOff>
    </xdr:to>
    <xdr:pic>
      <xdr:nvPicPr>
        <xdr:cNvPr id="25" name="图片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10801080" y="10696680"/>
          <a:ext cx="5247000" cy="907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285840</xdr:colOff>
      <xdr:row>18</xdr:row>
      <xdr:rowOff>30240</xdr:rowOff>
    </xdr:from>
    <xdr:to>
      <xdr:col>12</xdr:col>
      <xdr:colOff>179640</xdr:colOff>
      <xdr:row>18</xdr:row>
      <xdr:rowOff>618480</xdr:rowOff>
    </xdr:to>
    <xdr:pic>
      <xdr:nvPicPr>
        <xdr:cNvPr id="26" name="图片 1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10877400" y="11482920"/>
          <a:ext cx="3275280" cy="58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531720</xdr:colOff>
      <xdr:row>20</xdr:row>
      <xdr:rowOff>528480</xdr:rowOff>
    </xdr:from>
    <xdr:to>
      <xdr:col>18</xdr:col>
      <xdr:colOff>92160</xdr:colOff>
      <xdr:row>21</xdr:row>
      <xdr:rowOff>465480</xdr:rowOff>
    </xdr:to>
    <xdr:pic>
      <xdr:nvPicPr>
        <xdr:cNvPr id="27" name="图片 12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 rot="10800000">
          <a:off x="14504760" y="13253760"/>
          <a:ext cx="3675240" cy="57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237960</xdr:colOff>
      <xdr:row>20</xdr:row>
      <xdr:rowOff>19440</xdr:rowOff>
    </xdr:from>
    <xdr:to>
      <xdr:col>11</xdr:col>
      <xdr:colOff>617760</xdr:colOff>
      <xdr:row>20</xdr:row>
      <xdr:rowOff>561240</xdr:rowOff>
    </xdr:to>
    <xdr:pic>
      <xdr:nvPicPr>
        <xdr:cNvPr id="28" name="图片 13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10829520" y="12744720"/>
          <a:ext cx="3075480" cy="541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209520</xdr:colOff>
      <xdr:row>16</xdr:row>
      <xdr:rowOff>200160</xdr:rowOff>
    </xdr:from>
    <xdr:to>
      <xdr:col>14</xdr:col>
      <xdr:colOff>240480</xdr:colOff>
      <xdr:row>16</xdr:row>
      <xdr:rowOff>523800</xdr:rowOff>
    </xdr:to>
    <xdr:pic>
      <xdr:nvPicPr>
        <xdr:cNvPr id="29" name="图片 14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10801080" y="10380240"/>
          <a:ext cx="4784040" cy="323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190440</xdr:colOff>
      <xdr:row>16</xdr:row>
      <xdr:rowOff>150480</xdr:rowOff>
    </xdr:from>
    <xdr:to>
      <xdr:col>17</xdr:col>
      <xdr:colOff>370080</xdr:colOff>
      <xdr:row>16</xdr:row>
      <xdr:rowOff>532800</xdr:rowOff>
    </xdr:to>
    <xdr:pic>
      <xdr:nvPicPr>
        <xdr:cNvPr id="30" name="图片 15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15535080" y="10330560"/>
          <a:ext cx="2237040" cy="38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133200</xdr:colOff>
      <xdr:row>20</xdr:row>
      <xdr:rowOff>590760</xdr:rowOff>
    </xdr:from>
    <xdr:to>
      <xdr:col>18</xdr:col>
      <xdr:colOff>588600</xdr:colOff>
      <xdr:row>21</xdr:row>
      <xdr:rowOff>618480</xdr:rowOff>
    </xdr:to>
    <xdr:pic>
      <xdr:nvPicPr>
        <xdr:cNvPr id="31" name="图片 16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10724760" y="13316040"/>
          <a:ext cx="7951680" cy="663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666720</xdr:colOff>
      <xdr:row>20</xdr:row>
      <xdr:rowOff>38520</xdr:rowOff>
    </xdr:from>
    <xdr:to>
      <xdr:col>17</xdr:col>
      <xdr:colOff>245880</xdr:colOff>
      <xdr:row>20</xdr:row>
      <xdr:rowOff>580680</xdr:rowOff>
    </xdr:to>
    <xdr:pic>
      <xdr:nvPicPr>
        <xdr:cNvPr id="32" name="图片 17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13953960" y="12763800"/>
          <a:ext cx="3693960" cy="542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200160</xdr:colOff>
      <xdr:row>2</xdr:row>
      <xdr:rowOff>3600</xdr:rowOff>
    </xdr:from>
    <xdr:to>
      <xdr:col>13</xdr:col>
      <xdr:colOff>522720</xdr:colOff>
      <xdr:row>3</xdr:row>
      <xdr:rowOff>618480</xdr:rowOff>
    </xdr:to>
    <xdr:pic>
      <xdr:nvPicPr>
        <xdr:cNvPr id="33" name="图片 18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411000" y="1275840"/>
          <a:ext cx="4389840" cy="125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28440</xdr:colOff>
      <xdr:row>4</xdr:row>
      <xdr:rowOff>29520</xdr:rowOff>
    </xdr:from>
    <xdr:to>
      <xdr:col>16</xdr:col>
      <xdr:colOff>45720</xdr:colOff>
      <xdr:row>4</xdr:row>
      <xdr:rowOff>542520</xdr:rowOff>
    </xdr:to>
    <xdr:pic>
      <xdr:nvPicPr>
        <xdr:cNvPr id="34" name="图片 19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2239280" y="2574360"/>
          <a:ext cx="6141960" cy="51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181080</xdr:colOff>
      <xdr:row>5</xdr:row>
      <xdr:rowOff>27720</xdr:rowOff>
    </xdr:from>
    <xdr:to>
      <xdr:col>12</xdr:col>
      <xdr:colOff>189360</xdr:colOff>
      <xdr:row>5</xdr:row>
      <xdr:rowOff>609120</xdr:rowOff>
    </xdr:to>
    <xdr:pic>
      <xdr:nvPicPr>
        <xdr:cNvPr id="35" name="图片 20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2391920" y="3209040"/>
          <a:ext cx="3389760" cy="58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1247760</xdr:colOff>
      <xdr:row>5</xdr:row>
      <xdr:rowOff>561960</xdr:rowOff>
    </xdr:from>
    <xdr:to>
      <xdr:col>19</xdr:col>
      <xdr:colOff>503280</xdr:colOff>
      <xdr:row>6</xdr:row>
      <xdr:rowOff>570960</xdr:rowOff>
    </xdr:to>
    <xdr:pic>
      <xdr:nvPicPr>
        <xdr:cNvPr id="36" name="图片 1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2134520" y="3743280"/>
          <a:ext cx="8761680" cy="64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619200</xdr:colOff>
      <xdr:row>6</xdr:row>
      <xdr:rowOff>610560</xdr:rowOff>
    </xdr:from>
    <xdr:to>
      <xdr:col>16</xdr:col>
      <xdr:colOff>78480</xdr:colOff>
      <xdr:row>8</xdr:row>
      <xdr:rowOff>85320</xdr:rowOff>
    </xdr:to>
    <xdr:pic>
      <xdr:nvPicPr>
        <xdr:cNvPr id="37" name="图片 2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14154120" y="4428000"/>
          <a:ext cx="4259880" cy="747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666720</xdr:colOff>
      <xdr:row>7</xdr:row>
      <xdr:rowOff>590760</xdr:rowOff>
    </xdr:from>
    <xdr:to>
      <xdr:col>16</xdr:col>
      <xdr:colOff>84240</xdr:colOff>
      <xdr:row>9</xdr:row>
      <xdr:rowOff>18360</xdr:rowOff>
    </xdr:to>
    <xdr:pic>
      <xdr:nvPicPr>
        <xdr:cNvPr id="38" name="图片 3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4201640" y="5044320"/>
          <a:ext cx="4218120" cy="700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227160</xdr:colOff>
      <xdr:row>3</xdr:row>
      <xdr:rowOff>105480</xdr:rowOff>
    </xdr:from>
    <xdr:to>
      <xdr:col>12</xdr:col>
      <xdr:colOff>378000</xdr:colOff>
      <xdr:row>4</xdr:row>
      <xdr:rowOff>151560</xdr:rowOff>
    </xdr:to>
    <xdr:pic>
      <xdr:nvPicPr>
        <xdr:cNvPr id="39" name="图片 1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 rot="10800000">
          <a:off x="8647200" y="2014200"/>
          <a:ext cx="2208240" cy="68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29160</xdr:colOff>
      <xdr:row>4</xdr:row>
      <xdr:rowOff>28440</xdr:rowOff>
    </xdr:from>
    <xdr:to>
      <xdr:col>11</xdr:col>
      <xdr:colOff>603000</xdr:colOff>
      <xdr:row>5</xdr:row>
      <xdr:rowOff>47160</xdr:rowOff>
    </xdr:to>
    <xdr:pic>
      <xdr:nvPicPr>
        <xdr:cNvPr id="40" name="图片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449200" y="2573280"/>
          <a:ext cx="1945440" cy="655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94680</xdr:colOff>
      <xdr:row>4</xdr:row>
      <xdr:rowOff>619200</xdr:rowOff>
    </xdr:from>
    <xdr:to>
      <xdr:col>7</xdr:col>
      <xdr:colOff>28800</xdr:colOff>
      <xdr:row>6</xdr:row>
      <xdr:rowOff>95040</xdr:rowOff>
    </xdr:to>
    <xdr:pic>
      <xdr:nvPicPr>
        <xdr:cNvPr id="41" name="图片 3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457320" y="3164040"/>
          <a:ext cx="619920" cy="74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533520</xdr:colOff>
      <xdr:row>5</xdr:row>
      <xdr:rowOff>51840</xdr:rowOff>
    </xdr:from>
    <xdr:to>
      <xdr:col>7</xdr:col>
      <xdr:colOff>646560</xdr:colOff>
      <xdr:row>6</xdr:row>
      <xdr:rowOff>18000</xdr:rowOff>
    </xdr:to>
    <xdr:pic>
      <xdr:nvPicPr>
        <xdr:cNvPr id="42" name="图片 4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896160" y="3233160"/>
          <a:ext cx="798840" cy="60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85680</xdr:colOff>
      <xdr:row>5</xdr:row>
      <xdr:rowOff>617760</xdr:rowOff>
    </xdr:from>
    <xdr:to>
      <xdr:col>9</xdr:col>
      <xdr:colOff>255600</xdr:colOff>
      <xdr:row>7</xdr:row>
      <xdr:rowOff>37440</xdr:rowOff>
    </xdr:to>
    <xdr:pic>
      <xdr:nvPicPr>
        <xdr:cNvPr id="43" name="图片 5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6448320" y="3799080"/>
          <a:ext cx="2227320" cy="691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186120</xdr:colOff>
      <xdr:row>7</xdr:row>
      <xdr:rowOff>67320</xdr:rowOff>
    </xdr:from>
    <xdr:to>
      <xdr:col>19</xdr:col>
      <xdr:colOff>141120</xdr:colOff>
      <xdr:row>7</xdr:row>
      <xdr:rowOff>559800</xdr:rowOff>
    </xdr:to>
    <xdr:pic>
      <xdr:nvPicPr>
        <xdr:cNvPr id="44" name="图像 1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6548760" y="4520880"/>
          <a:ext cx="8870400" cy="492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68760</xdr:colOff>
      <xdr:row>7</xdr:row>
      <xdr:rowOff>562680</xdr:rowOff>
    </xdr:from>
    <xdr:to>
      <xdr:col>7</xdr:col>
      <xdr:colOff>229320</xdr:colOff>
      <xdr:row>8</xdr:row>
      <xdr:rowOff>626400</xdr:rowOff>
    </xdr:to>
    <xdr:pic>
      <xdr:nvPicPr>
        <xdr:cNvPr id="45" name="图像 2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6431400" y="5016240"/>
          <a:ext cx="846360" cy="700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78120</xdr:colOff>
      <xdr:row>8</xdr:row>
      <xdr:rowOff>625320</xdr:rowOff>
    </xdr:from>
    <xdr:to>
      <xdr:col>10</xdr:col>
      <xdr:colOff>520560</xdr:colOff>
      <xdr:row>10</xdr:row>
      <xdr:rowOff>18720</xdr:rowOff>
    </xdr:to>
    <xdr:pic>
      <xdr:nvPicPr>
        <xdr:cNvPr id="46" name="图像 3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6440760" y="5715360"/>
          <a:ext cx="3185640" cy="666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415080</xdr:colOff>
      <xdr:row>7</xdr:row>
      <xdr:rowOff>557640</xdr:rowOff>
    </xdr:from>
    <xdr:to>
      <xdr:col>15</xdr:col>
      <xdr:colOff>558720</xdr:colOff>
      <xdr:row>9</xdr:row>
      <xdr:rowOff>606960</xdr:rowOff>
    </xdr:to>
    <xdr:pic>
      <xdr:nvPicPr>
        <xdr:cNvPr id="47" name="图像 4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10206720" y="5011200"/>
          <a:ext cx="2886840" cy="132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16876</xdr:colOff>
      <xdr:row>10</xdr:row>
      <xdr:rowOff>628649</xdr:rowOff>
    </xdr:from>
    <xdr:to>
      <xdr:col>14</xdr:col>
      <xdr:colOff>569415</xdr:colOff>
      <xdr:row>11</xdr:row>
      <xdr:rowOff>387210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425BF53-09DE-4011-9710-75031C84A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77976" y="6978649"/>
          <a:ext cx="5937339" cy="393561"/>
        </a:xfrm>
        <a:prstGeom prst="rect">
          <a:avLst/>
        </a:prstGeom>
      </xdr:spPr>
    </xdr:pic>
    <xdr:clientData/>
  </xdr:twoCellAnchor>
  <xdr:twoCellAnchor editAs="oneCell">
    <xdr:from>
      <xdr:col>5</xdr:col>
      <xdr:colOff>630636</xdr:colOff>
      <xdr:row>11</xdr:row>
      <xdr:rowOff>355600</xdr:rowOff>
    </xdr:from>
    <xdr:to>
      <xdr:col>14</xdr:col>
      <xdr:colOff>579016</xdr:colOff>
      <xdr:row>12</xdr:row>
      <xdr:rowOff>130038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5B5D6CD-4D85-4A70-BBAA-7FF1C9E55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218636" y="6705600"/>
          <a:ext cx="6006280" cy="409438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9</xdr:row>
      <xdr:rowOff>433344</xdr:rowOff>
    </xdr:from>
    <xdr:to>
      <xdr:col>9</xdr:col>
      <xdr:colOff>46426</xdr:colOff>
      <xdr:row>11</xdr:row>
      <xdr:rowOff>82011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CCF9B3-12C8-4FA2-B342-F8E3ED6A5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280150" y="6148344"/>
          <a:ext cx="2046676" cy="918667"/>
        </a:xfrm>
        <a:prstGeom prst="rect">
          <a:avLst/>
        </a:prstGeom>
      </xdr:spPr>
    </xdr:pic>
    <xdr:clientData/>
  </xdr:twoCellAnchor>
  <xdr:twoCellAnchor editAs="oneCell">
    <xdr:from>
      <xdr:col>6</xdr:col>
      <xdr:colOff>50801</xdr:colOff>
      <xdr:row>14</xdr:row>
      <xdr:rowOff>13398</xdr:rowOff>
    </xdr:from>
    <xdr:to>
      <xdr:col>8</xdr:col>
      <xdr:colOff>127001</xdr:colOff>
      <xdr:row>15</xdr:row>
      <xdr:rowOff>43341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C2B2D42-3E34-4BBD-8C32-87CDED195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11901" y="8903398"/>
          <a:ext cx="1422400" cy="664943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12</xdr:row>
      <xdr:rowOff>331901</xdr:rowOff>
    </xdr:from>
    <xdr:to>
      <xdr:col>12</xdr:col>
      <xdr:colOff>214171</xdr:colOff>
      <xdr:row>13</xdr:row>
      <xdr:rowOff>199819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4E2585A-67AD-4A97-AEAC-FD136A145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292850" y="7951901"/>
          <a:ext cx="4221021" cy="502918"/>
        </a:xfrm>
        <a:prstGeom prst="rect">
          <a:avLst/>
        </a:prstGeom>
      </xdr:spPr>
    </xdr:pic>
    <xdr:clientData/>
  </xdr:twoCellAnchor>
  <xdr:twoCellAnchor editAs="oneCell">
    <xdr:from>
      <xdr:col>6</xdr:col>
      <xdr:colOff>82550</xdr:colOff>
      <xdr:row>13</xdr:row>
      <xdr:rowOff>221113</xdr:rowOff>
    </xdr:from>
    <xdr:to>
      <xdr:col>12</xdr:col>
      <xdr:colOff>150421</xdr:colOff>
      <xdr:row>13</xdr:row>
      <xdr:rowOff>628795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705A54B-464F-49A0-AE90-E8970FA5E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343650" y="8476113"/>
          <a:ext cx="4106471" cy="4076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</xdr:colOff>
      <xdr:row>15</xdr:row>
      <xdr:rowOff>145037</xdr:rowOff>
    </xdr:from>
    <xdr:to>
      <xdr:col>16</xdr:col>
      <xdr:colOff>128450</xdr:colOff>
      <xdr:row>16</xdr:row>
      <xdr:rowOff>304599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78CD590-4EDB-418C-A823-C88A617CE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267450" y="9670037"/>
          <a:ext cx="6853100" cy="79456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</xdr:colOff>
      <xdr:row>16</xdr:row>
      <xdr:rowOff>265834</xdr:rowOff>
    </xdr:from>
    <xdr:to>
      <xdr:col>19</xdr:col>
      <xdr:colOff>153717</xdr:colOff>
      <xdr:row>17</xdr:row>
      <xdr:rowOff>320531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27D90DA3-5F67-4A4E-BB76-95C34757E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267450" y="10425834"/>
          <a:ext cx="8897667" cy="689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opLeftCell="A37" zoomScale="85" zoomScaleNormal="85" workbookViewId="0">
      <selection activeCell="I43" sqref="I43"/>
    </sheetView>
  </sheetViews>
  <sheetFormatPr defaultRowHeight="14" x14ac:dyDescent="0.3"/>
  <cols>
    <col min="1" max="1" width="12.83203125" style="1"/>
    <col min="2" max="2" width="23.58203125" style="2"/>
    <col min="3" max="5" width="9.25" style="3"/>
    <col min="6" max="6" width="18.83203125" style="3"/>
    <col min="7" max="7" width="9.25" style="3"/>
    <col min="8" max="8" width="9.83203125" style="3"/>
    <col min="9" max="9" width="23.75" style="4"/>
    <col min="10" max="1025" width="8.83203125"/>
  </cols>
  <sheetData>
    <row r="1" spans="1:9" ht="50.15" customHeight="1" x14ac:dyDescent="0.45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spans="1:9" ht="50.15" customHeight="1" x14ac:dyDescent="0.45">
      <c r="A2" s="10">
        <v>43046</v>
      </c>
      <c r="B2" s="11"/>
      <c r="C2" s="12"/>
      <c r="D2" s="12"/>
      <c r="E2" s="13">
        <v>1650</v>
      </c>
      <c r="F2"/>
      <c r="G2" s="13"/>
      <c r="H2" s="13">
        <v>1650</v>
      </c>
      <c r="I2" s="14"/>
    </row>
    <row r="3" spans="1:9" ht="50.15" customHeight="1" x14ac:dyDescent="0.45">
      <c r="A3" s="30">
        <v>43047</v>
      </c>
      <c r="B3" s="11" t="s">
        <v>9</v>
      </c>
      <c r="C3" s="12">
        <v>2</v>
      </c>
      <c r="D3" s="12">
        <v>15</v>
      </c>
      <c r="E3" s="12">
        <f>D3*C3</f>
        <v>30</v>
      </c>
      <c r="F3" s="33"/>
      <c r="G3" s="34">
        <v>32</v>
      </c>
      <c r="H3" s="35">
        <f>H2-G3</f>
        <v>1618</v>
      </c>
      <c r="I3" s="14"/>
    </row>
    <row r="4" spans="1:9" ht="50.15" customHeight="1" x14ac:dyDescent="0.45">
      <c r="A4" s="30"/>
      <c r="B4" s="11" t="s">
        <v>10</v>
      </c>
      <c r="C4" s="12">
        <v>1</v>
      </c>
      <c r="D4" s="12">
        <v>2</v>
      </c>
      <c r="E4" s="12">
        <f>C4*D4</f>
        <v>2</v>
      </c>
      <c r="F4" s="33"/>
      <c r="G4" s="34"/>
      <c r="H4" s="35"/>
      <c r="I4" s="15"/>
    </row>
    <row r="5" spans="1:9" ht="50.15" customHeight="1" x14ac:dyDescent="0.45">
      <c r="A5" s="10">
        <v>43053</v>
      </c>
      <c r="B5" s="11" t="s">
        <v>11</v>
      </c>
      <c r="C5" s="12">
        <v>1</v>
      </c>
      <c r="D5" s="12">
        <v>235</v>
      </c>
      <c r="E5" s="12">
        <v>241</v>
      </c>
      <c r="F5" s="16" t="s">
        <v>12</v>
      </c>
      <c r="G5" s="13">
        <v>241</v>
      </c>
      <c r="H5" s="13">
        <f>H3-G5</f>
        <v>1377</v>
      </c>
      <c r="I5" s="15"/>
    </row>
    <row r="6" spans="1:9" ht="95.25" customHeight="1" x14ac:dyDescent="0.45">
      <c r="A6" s="10">
        <v>43053</v>
      </c>
      <c r="B6" s="11" t="s">
        <v>13</v>
      </c>
      <c r="C6" s="12">
        <v>5</v>
      </c>
      <c r="D6" s="12"/>
      <c r="E6" s="12">
        <v>108</v>
      </c>
      <c r="F6" s="16" t="s">
        <v>14</v>
      </c>
      <c r="G6" s="13">
        <v>189</v>
      </c>
      <c r="H6" s="13">
        <f>H5-G6</f>
        <v>1188</v>
      </c>
      <c r="I6" s="14"/>
    </row>
    <row r="7" spans="1:9" ht="50.15" customHeight="1" x14ac:dyDescent="0.45">
      <c r="A7" s="10">
        <v>43053</v>
      </c>
      <c r="B7" s="11" t="s">
        <v>15</v>
      </c>
      <c r="C7" s="12">
        <v>5</v>
      </c>
      <c r="D7" s="12">
        <v>12</v>
      </c>
      <c r="E7" s="12">
        <f>D7*C7</f>
        <v>60</v>
      </c>
      <c r="F7" s="16" t="s">
        <v>16</v>
      </c>
      <c r="G7" s="13">
        <v>68</v>
      </c>
      <c r="H7" s="13">
        <f>H6-G7</f>
        <v>1120</v>
      </c>
      <c r="I7" s="14"/>
    </row>
    <row r="8" spans="1:9" ht="50.15" customHeight="1" x14ac:dyDescent="0.45">
      <c r="A8" s="30">
        <v>43053</v>
      </c>
      <c r="B8" s="11" t="s">
        <v>17</v>
      </c>
      <c r="C8" s="12">
        <v>9</v>
      </c>
      <c r="D8" s="12">
        <v>1.21</v>
      </c>
      <c r="E8" s="12">
        <f>D8*C8</f>
        <v>10.89</v>
      </c>
      <c r="F8" s="36" t="s">
        <v>18</v>
      </c>
      <c r="G8" s="31">
        <f>SUM(E8:E10)+6</f>
        <v>59.89</v>
      </c>
      <c r="H8" s="31">
        <f>H7-G8</f>
        <v>1060.1099999999999</v>
      </c>
      <c r="I8" s="14"/>
    </row>
    <row r="9" spans="1:9" ht="50.15" customHeight="1" x14ac:dyDescent="0.45">
      <c r="A9" s="30"/>
      <c r="B9" s="11" t="s">
        <v>19</v>
      </c>
      <c r="C9" s="12">
        <v>0.1</v>
      </c>
      <c r="D9" s="12">
        <v>80</v>
      </c>
      <c r="E9" s="12">
        <f>D9*C9</f>
        <v>8</v>
      </c>
      <c r="F9" s="36"/>
      <c r="G9" s="31"/>
      <c r="H9" s="31"/>
      <c r="I9" s="14"/>
    </row>
    <row r="10" spans="1:9" ht="50.15" customHeight="1" x14ac:dyDescent="0.45">
      <c r="A10" s="30"/>
      <c r="B10" s="11" t="s">
        <v>20</v>
      </c>
      <c r="C10" s="12">
        <v>7</v>
      </c>
      <c r="D10" s="12">
        <v>5</v>
      </c>
      <c r="E10" s="12">
        <f>D10*C10</f>
        <v>35</v>
      </c>
      <c r="F10" s="36"/>
      <c r="G10" s="31"/>
      <c r="H10" s="31"/>
      <c r="I10" s="14"/>
    </row>
    <row r="11" spans="1:9" ht="50.15" customHeight="1" x14ac:dyDescent="0.45">
      <c r="A11" s="10">
        <v>43054</v>
      </c>
      <c r="B11" s="11" t="s">
        <v>21</v>
      </c>
      <c r="C11" s="12"/>
      <c r="D11" s="12"/>
      <c r="E11" s="12">
        <v>102</v>
      </c>
      <c r="F11" s="36"/>
      <c r="G11" s="13"/>
      <c r="H11" s="13">
        <f>H8-E11</f>
        <v>958.1099999999999</v>
      </c>
      <c r="I11" s="14"/>
    </row>
    <row r="12" spans="1:9" ht="50.15" customHeight="1" x14ac:dyDescent="0.45">
      <c r="A12" s="30">
        <v>43054</v>
      </c>
      <c r="B12" s="11" t="s">
        <v>22</v>
      </c>
      <c r="C12" s="12">
        <v>10</v>
      </c>
      <c r="D12" s="12">
        <v>1.92</v>
      </c>
      <c r="E12" s="17">
        <f t="shared" ref="E12:E31" si="0">D12*C12</f>
        <v>19.2</v>
      </c>
      <c r="F12" s="36"/>
      <c r="G12" s="13"/>
      <c r="H12" s="13">
        <f t="shared" ref="H12:H17" si="1">H11-E12</f>
        <v>938.90999999999985</v>
      </c>
      <c r="I12" s="14"/>
    </row>
    <row r="13" spans="1:9" ht="50.15" customHeight="1" x14ac:dyDescent="0.45">
      <c r="A13" s="30"/>
      <c r="B13" s="11" t="s">
        <v>23</v>
      </c>
      <c r="C13" s="12">
        <v>10</v>
      </c>
      <c r="D13" s="12">
        <v>0.65</v>
      </c>
      <c r="E13" s="17">
        <f t="shared" si="0"/>
        <v>6.5</v>
      </c>
      <c r="F13" s="36"/>
      <c r="G13" s="13"/>
      <c r="H13" s="13">
        <f t="shared" si="1"/>
        <v>932.40999999999985</v>
      </c>
      <c r="I13" s="14"/>
    </row>
    <row r="14" spans="1:9" ht="50.15" customHeight="1" x14ac:dyDescent="0.45">
      <c r="A14" s="30"/>
      <c r="B14" s="11" t="s">
        <v>24</v>
      </c>
      <c r="C14" s="12">
        <v>10</v>
      </c>
      <c r="D14" s="12">
        <v>1.1000000000000001</v>
      </c>
      <c r="E14" s="17">
        <f t="shared" si="0"/>
        <v>11</v>
      </c>
      <c r="F14" s="36"/>
      <c r="G14" s="13"/>
      <c r="H14" s="13">
        <f t="shared" si="1"/>
        <v>921.40999999999985</v>
      </c>
      <c r="I14" s="14"/>
    </row>
    <row r="15" spans="1:9" ht="50.15" customHeight="1" x14ac:dyDescent="0.45">
      <c r="A15" s="30"/>
      <c r="B15" s="11" t="s">
        <v>25</v>
      </c>
      <c r="C15" s="12">
        <v>10</v>
      </c>
      <c r="D15" s="12">
        <v>0.76</v>
      </c>
      <c r="E15" s="17">
        <f t="shared" si="0"/>
        <v>7.6</v>
      </c>
      <c r="F15" s="36"/>
      <c r="G15" s="13"/>
      <c r="H15" s="13">
        <f t="shared" si="1"/>
        <v>913.80999999999983</v>
      </c>
      <c r="I15" s="14"/>
    </row>
    <row r="16" spans="1:9" ht="50.15" customHeight="1" x14ac:dyDescent="0.45">
      <c r="A16" s="30"/>
      <c r="B16" s="11" t="s">
        <v>26</v>
      </c>
      <c r="C16" s="18">
        <v>200</v>
      </c>
      <c r="D16" s="12">
        <v>0.03</v>
      </c>
      <c r="E16" s="17">
        <f t="shared" si="0"/>
        <v>6</v>
      </c>
      <c r="F16" s="36"/>
      <c r="G16" s="13"/>
      <c r="H16" s="13">
        <f t="shared" si="1"/>
        <v>907.80999999999983</v>
      </c>
      <c r="I16" s="14"/>
    </row>
    <row r="17" spans="1:9" ht="50.15" customHeight="1" x14ac:dyDescent="0.45">
      <c r="A17" s="30"/>
      <c r="B17" s="11" t="s">
        <v>27</v>
      </c>
      <c r="C17" s="12">
        <v>200</v>
      </c>
      <c r="D17" s="12">
        <v>0.03</v>
      </c>
      <c r="E17" s="17">
        <f t="shared" si="0"/>
        <v>6</v>
      </c>
      <c r="F17" s="36"/>
      <c r="G17" s="13"/>
      <c r="H17" s="13">
        <f t="shared" si="1"/>
        <v>901.80999999999983</v>
      </c>
      <c r="I17" s="14"/>
    </row>
    <row r="18" spans="1:9" ht="50.15" customHeight="1" x14ac:dyDescent="0.45">
      <c r="A18" s="32">
        <v>43056</v>
      </c>
      <c r="B18" s="11" t="s">
        <v>28</v>
      </c>
      <c r="C18" s="12">
        <v>5</v>
      </c>
      <c r="D18" s="12">
        <v>0.2</v>
      </c>
      <c r="E18" s="17">
        <f t="shared" si="0"/>
        <v>1</v>
      </c>
      <c r="F18" s="31" t="s">
        <v>29</v>
      </c>
      <c r="G18" s="31">
        <f>SUM(E18:E22)+7</f>
        <v>73.5</v>
      </c>
      <c r="H18" s="31">
        <f>H17-G18</f>
        <v>828.30999999999983</v>
      </c>
      <c r="I18" s="14"/>
    </row>
    <row r="19" spans="1:9" ht="50.15" customHeight="1" x14ac:dyDescent="0.45">
      <c r="A19" s="32"/>
      <c r="B19" s="11" t="s">
        <v>30</v>
      </c>
      <c r="C19" s="12">
        <v>10</v>
      </c>
      <c r="D19" s="12">
        <v>5</v>
      </c>
      <c r="E19" s="17">
        <f t="shared" si="0"/>
        <v>50</v>
      </c>
      <c r="F19" s="31"/>
      <c r="G19" s="31"/>
      <c r="H19" s="31"/>
      <c r="I19" s="14"/>
    </row>
    <row r="20" spans="1:9" ht="50.15" customHeight="1" x14ac:dyDescent="0.45">
      <c r="A20" s="32"/>
      <c r="B20" s="11" t="s">
        <v>31</v>
      </c>
      <c r="C20" s="12">
        <v>5</v>
      </c>
      <c r="D20" s="12">
        <v>0.1</v>
      </c>
      <c r="E20" s="17">
        <f t="shared" si="0"/>
        <v>0.5</v>
      </c>
      <c r="F20" s="31"/>
      <c r="G20" s="31"/>
      <c r="H20" s="31"/>
      <c r="I20" s="14"/>
    </row>
    <row r="21" spans="1:9" ht="50.15" customHeight="1" x14ac:dyDescent="0.45">
      <c r="A21" s="32"/>
      <c r="B21" s="11" t="s">
        <v>32</v>
      </c>
      <c r="C21" s="12">
        <v>10</v>
      </c>
      <c r="D21" s="12">
        <v>1</v>
      </c>
      <c r="E21" s="17">
        <f t="shared" si="0"/>
        <v>10</v>
      </c>
      <c r="F21" s="31"/>
      <c r="G21" s="31"/>
      <c r="H21" s="31"/>
      <c r="I21" s="14"/>
    </row>
    <row r="22" spans="1:9" ht="50.15" customHeight="1" x14ac:dyDescent="0.45">
      <c r="A22" s="32"/>
      <c r="B22" s="11" t="s">
        <v>33</v>
      </c>
      <c r="C22" s="12">
        <v>10</v>
      </c>
      <c r="D22" s="12">
        <v>0.5</v>
      </c>
      <c r="E22" s="17">
        <f t="shared" si="0"/>
        <v>5</v>
      </c>
      <c r="F22" s="31"/>
      <c r="G22" s="31"/>
      <c r="H22" s="31"/>
      <c r="I22" s="14"/>
    </row>
    <row r="23" spans="1:9" ht="50.15" customHeight="1" x14ac:dyDescent="0.45">
      <c r="A23" s="19">
        <v>43056</v>
      </c>
      <c r="B23" s="11" t="s">
        <v>34</v>
      </c>
      <c r="C23" s="12">
        <v>10</v>
      </c>
      <c r="D23" s="12">
        <v>1.28</v>
      </c>
      <c r="E23" s="17">
        <f t="shared" si="0"/>
        <v>12.8</v>
      </c>
      <c r="F23" s="13"/>
      <c r="G23" s="13">
        <v>16.8</v>
      </c>
      <c r="H23" s="13">
        <f>H18-G23</f>
        <v>811.50999999999988</v>
      </c>
      <c r="I23" s="14"/>
    </row>
    <row r="24" spans="1:9" ht="50.15" customHeight="1" x14ac:dyDescent="0.45">
      <c r="A24" s="32">
        <v>43056</v>
      </c>
      <c r="B24" s="11" t="s">
        <v>35</v>
      </c>
      <c r="C24" s="12">
        <v>1</v>
      </c>
      <c r="D24" s="12">
        <v>0.7</v>
      </c>
      <c r="E24" s="17">
        <f t="shared" si="0"/>
        <v>0.7</v>
      </c>
      <c r="F24" s="31" t="s">
        <v>36</v>
      </c>
      <c r="G24" s="31">
        <v>26.5</v>
      </c>
      <c r="H24" s="31">
        <f>H23-G24</f>
        <v>785.00999999999988</v>
      </c>
      <c r="I24" s="14"/>
    </row>
    <row r="25" spans="1:9" ht="50.15" customHeight="1" x14ac:dyDescent="0.45">
      <c r="A25" s="32"/>
      <c r="B25" s="11" t="s">
        <v>37</v>
      </c>
      <c r="C25" s="12">
        <v>2</v>
      </c>
      <c r="D25" s="12">
        <v>0.9</v>
      </c>
      <c r="E25" s="17">
        <f t="shared" si="0"/>
        <v>1.8</v>
      </c>
      <c r="F25" s="31"/>
      <c r="G25" s="31"/>
      <c r="H25" s="31"/>
      <c r="I25" s="14"/>
    </row>
    <row r="26" spans="1:9" ht="50.15" customHeight="1" x14ac:dyDescent="0.45">
      <c r="A26" s="32"/>
      <c r="B26" s="11" t="s">
        <v>38</v>
      </c>
      <c r="C26" s="12">
        <v>1</v>
      </c>
      <c r="D26" s="12">
        <v>1.4</v>
      </c>
      <c r="E26" s="17">
        <f t="shared" si="0"/>
        <v>1.4</v>
      </c>
      <c r="F26" s="31"/>
      <c r="G26" s="31"/>
      <c r="H26" s="31"/>
      <c r="I26" s="14"/>
    </row>
    <row r="27" spans="1:9" ht="50.15" customHeight="1" x14ac:dyDescent="0.45">
      <c r="A27" s="32"/>
      <c r="B27" s="11" t="s">
        <v>39</v>
      </c>
      <c r="C27" s="12">
        <v>10</v>
      </c>
      <c r="D27" s="12">
        <v>0.8</v>
      </c>
      <c r="E27" s="17">
        <f t="shared" si="0"/>
        <v>8</v>
      </c>
      <c r="F27" s="31"/>
      <c r="G27" s="31"/>
      <c r="H27" s="31"/>
      <c r="I27" s="14"/>
    </row>
    <row r="28" spans="1:9" ht="50.15" customHeight="1" x14ac:dyDescent="0.45">
      <c r="A28" s="32"/>
      <c r="B28" s="11" t="s">
        <v>40</v>
      </c>
      <c r="C28" s="12">
        <v>1</v>
      </c>
      <c r="D28" s="12">
        <v>1.4</v>
      </c>
      <c r="E28" s="17">
        <f t="shared" si="0"/>
        <v>1.4</v>
      </c>
      <c r="F28" s="31"/>
      <c r="G28" s="31"/>
      <c r="H28" s="31"/>
      <c r="I28" s="14"/>
    </row>
    <row r="29" spans="1:9" ht="50.15" customHeight="1" x14ac:dyDescent="0.45">
      <c r="A29" s="32"/>
      <c r="B29" s="11" t="s">
        <v>41</v>
      </c>
      <c r="C29" s="12">
        <v>2</v>
      </c>
      <c r="D29" s="12">
        <v>0.7</v>
      </c>
      <c r="E29" s="17">
        <f t="shared" si="0"/>
        <v>1.4</v>
      </c>
      <c r="F29" s="31"/>
      <c r="G29" s="31"/>
      <c r="H29" s="31"/>
      <c r="I29" s="14"/>
    </row>
    <row r="30" spans="1:9" ht="50.15" customHeight="1" x14ac:dyDescent="0.45">
      <c r="A30" s="32"/>
      <c r="B30" s="11" t="s">
        <v>42</v>
      </c>
      <c r="C30" s="12">
        <v>1</v>
      </c>
      <c r="D30" s="12">
        <v>0.8</v>
      </c>
      <c r="E30" s="17">
        <f t="shared" si="0"/>
        <v>0.8</v>
      </c>
      <c r="F30" s="31"/>
      <c r="G30" s="31"/>
      <c r="H30" s="31"/>
      <c r="I30" s="14"/>
    </row>
    <row r="31" spans="1:9" ht="50.15" customHeight="1" x14ac:dyDescent="0.45">
      <c r="A31" s="10">
        <v>43060</v>
      </c>
      <c r="B31" s="11" t="s">
        <v>43</v>
      </c>
      <c r="C31" s="18">
        <v>1</v>
      </c>
      <c r="D31" s="12">
        <v>49</v>
      </c>
      <c r="E31" s="17">
        <f t="shared" si="0"/>
        <v>49</v>
      </c>
      <c r="F31" s="13"/>
      <c r="G31" s="13"/>
      <c r="H31" s="13">
        <f>H24-E31</f>
        <v>736.00999999999988</v>
      </c>
      <c r="I31" s="14"/>
    </row>
    <row r="32" spans="1:9" ht="50.15" customHeight="1" x14ac:dyDescent="0.45">
      <c r="A32" s="10">
        <v>43060</v>
      </c>
      <c r="B32" s="11" t="s">
        <v>44</v>
      </c>
      <c r="C32" s="12"/>
      <c r="D32" s="12"/>
      <c r="E32" s="17">
        <f>63.5+21.5+48.5+1+1+2+3</f>
        <v>140.5</v>
      </c>
      <c r="F32" s="13"/>
      <c r="G32" s="13"/>
      <c r="H32" s="13">
        <f>H31-E32</f>
        <v>595.50999999999988</v>
      </c>
      <c r="I32" s="14"/>
    </row>
    <row r="33" spans="1:9" ht="50.15" customHeight="1" x14ac:dyDescent="0.45">
      <c r="A33" s="10">
        <v>43062</v>
      </c>
      <c r="B33" s="11" t="s">
        <v>45</v>
      </c>
      <c r="C33" s="12">
        <v>1</v>
      </c>
      <c r="D33" s="12">
        <v>12</v>
      </c>
      <c r="E33" s="17">
        <f>D33*C33</f>
        <v>12</v>
      </c>
      <c r="F33" s="13"/>
      <c r="G33" s="13">
        <v>16</v>
      </c>
      <c r="H33" s="13">
        <f>H32-E33</f>
        <v>583.50999999999988</v>
      </c>
      <c r="I33" s="14"/>
    </row>
    <row r="34" spans="1:9" ht="50.15" customHeight="1" x14ac:dyDescent="0.45">
      <c r="A34" s="30">
        <v>43067</v>
      </c>
      <c r="B34" s="11" t="s">
        <v>46</v>
      </c>
      <c r="C34" s="12"/>
      <c r="D34" s="12"/>
      <c r="E34" s="17"/>
      <c r="F34" s="13"/>
      <c r="G34" s="31">
        <v>40.619999999999997</v>
      </c>
      <c r="H34" s="31">
        <f>H33-G34</f>
        <v>542.88999999999987</v>
      </c>
      <c r="I34" s="14"/>
    </row>
    <row r="35" spans="1:9" ht="50.15" customHeight="1" x14ac:dyDescent="0.45">
      <c r="A35" s="30"/>
      <c r="B35" s="11" t="s">
        <v>47</v>
      </c>
      <c r="C35" s="12"/>
      <c r="D35" s="12"/>
      <c r="E35" s="17"/>
      <c r="F35" s="13"/>
      <c r="G35" s="31"/>
      <c r="H35" s="31"/>
      <c r="I35" s="14"/>
    </row>
    <row r="36" spans="1:9" ht="50.15" customHeight="1" x14ac:dyDescent="0.45">
      <c r="A36" s="30"/>
      <c r="B36" s="11" t="s">
        <v>46</v>
      </c>
      <c r="C36" s="12"/>
      <c r="D36" s="12"/>
      <c r="E36" s="17"/>
      <c r="F36" s="13"/>
      <c r="G36" s="31"/>
      <c r="H36" s="31"/>
      <c r="I36" s="14"/>
    </row>
    <row r="37" spans="1:9" ht="50.15" customHeight="1" x14ac:dyDescent="0.45">
      <c r="A37" s="30"/>
      <c r="B37" s="11" t="s">
        <v>48</v>
      </c>
      <c r="C37" s="12"/>
      <c r="D37" s="12"/>
      <c r="E37" s="17"/>
      <c r="F37" s="13"/>
      <c r="G37" s="31"/>
      <c r="H37" s="31"/>
      <c r="I37" s="14"/>
    </row>
    <row r="38" spans="1:9" ht="50.15" customHeight="1" x14ac:dyDescent="0.45">
      <c r="A38" s="30"/>
      <c r="B38" s="11" t="s">
        <v>49</v>
      </c>
      <c r="C38" s="12"/>
      <c r="D38" s="12"/>
      <c r="E38" s="17"/>
      <c r="F38" s="13"/>
      <c r="G38" s="31"/>
      <c r="H38" s="31"/>
      <c r="I38" s="14"/>
    </row>
    <row r="39" spans="1:9" ht="50.15" customHeight="1" x14ac:dyDescent="0.45">
      <c r="A39" s="10">
        <v>43068</v>
      </c>
      <c r="B39" s="11" t="s">
        <v>50</v>
      </c>
      <c r="C39" s="12"/>
      <c r="D39" s="12"/>
      <c r="E39" s="17"/>
      <c r="F39" s="13" t="str">
        <f>IF(E39="","",IF(OR(#REF!="银行收入",#REF!="银行支出",#REF!="存入银行",#REF!="银行提现"),F38+E39,F38))</f>
        <v/>
      </c>
      <c r="G39" s="13">
        <v>254</v>
      </c>
      <c r="H39" s="13">
        <f>H34-G39</f>
        <v>288.88999999999987</v>
      </c>
      <c r="I39" s="14"/>
    </row>
    <row r="40" spans="1:9" ht="50.15" customHeight="1" x14ac:dyDescent="0.45">
      <c r="A40" s="10">
        <v>43074</v>
      </c>
      <c r="B40" s="11" t="s">
        <v>51</v>
      </c>
      <c r="C40" s="12"/>
      <c r="D40" s="12"/>
      <c r="E40" s="17"/>
      <c r="F40" s="13" t="str">
        <f>IF(E40="","",IF(OR(#REF!="银行收入",#REF!="银行支出",#REF!="存入银行",#REF!="银行提现"),F39+E40,F39))</f>
        <v/>
      </c>
      <c r="G40" s="13">
        <v>203</v>
      </c>
      <c r="H40" s="13">
        <f>H39-G40</f>
        <v>85.889999999999873</v>
      </c>
      <c r="I40" s="14"/>
    </row>
    <row r="41" spans="1:9" ht="50.15" customHeight="1" x14ac:dyDescent="0.45">
      <c r="A41" s="10"/>
      <c r="B41" s="11"/>
      <c r="C41" s="12"/>
      <c r="D41" s="12"/>
      <c r="E41" s="17"/>
      <c r="F41" s="13" t="str">
        <f>IF(E41="","",IF(OR(#REF!="银行收入",#REF!="银行支出",#REF!="存入银行",#REF!="银行提现"),F40+E41,F40))</f>
        <v/>
      </c>
      <c r="G41" s="13"/>
      <c r="H41" s="13" t="str">
        <f>IF(E41="","",IF(OR(#REF!="现金收入",#REF!="现金支出"),H40+E41,IF(OR(#REF!="存入银行",#REF!="银行提现"),H40-E41,H40)))</f>
        <v/>
      </c>
      <c r="I41" s="14"/>
    </row>
    <row r="42" spans="1:9" ht="50.15" customHeight="1" x14ac:dyDescent="0.45">
      <c r="A42" s="10">
        <v>43074</v>
      </c>
      <c r="B42" s="11" t="s">
        <v>52</v>
      </c>
      <c r="C42" s="11"/>
      <c r="D42" s="11"/>
      <c r="E42" s="11"/>
      <c r="F42" s="11"/>
      <c r="G42" s="11">
        <v>16.739999999999998</v>
      </c>
      <c r="H42" s="11">
        <f>H40-G42</f>
        <v>69.149999999999878</v>
      </c>
      <c r="I42" s="11"/>
    </row>
    <row r="43" spans="1:9" ht="50.15" customHeight="1" x14ac:dyDescent="0.45">
      <c r="A43" s="10">
        <v>43074</v>
      </c>
      <c r="B43" s="2" t="s">
        <v>53</v>
      </c>
      <c r="G43" s="11">
        <f>57.5+4+73.5</f>
        <v>135</v>
      </c>
      <c r="H43" s="3">
        <f>H42-G43</f>
        <v>-65.850000000000122</v>
      </c>
    </row>
  </sheetData>
  <mergeCells count="20">
    <mergeCell ref="A3:A4"/>
    <mergeCell ref="F3:F4"/>
    <mergeCell ref="G3:G4"/>
    <mergeCell ref="H3:H4"/>
    <mergeCell ref="A8:A10"/>
    <mergeCell ref="F8:F17"/>
    <mergeCell ref="G8:G10"/>
    <mergeCell ref="H8:H10"/>
    <mergeCell ref="A12:A17"/>
    <mergeCell ref="A34:A38"/>
    <mergeCell ref="G34:G38"/>
    <mergeCell ref="H34:H38"/>
    <mergeCell ref="A18:A22"/>
    <mergeCell ref="F18:F22"/>
    <mergeCell ref="G18:G22"/>
    <mergeCell ref="H18:H22"/>
    <mergeCell ref="A24:A30"/>
    <mergeCell ref="F24:F30"/>
    <mergeCell ref="G24:G30"/>
    <mergeCell ref="H24:H30"/>
  </mergeCells>
  <phoneticPr fontId="4" type="noConversion"/>
  <dataValidations count="5">
    <dataValidation type="date" allowBlank="1" showInputMessage="1" showErrorMessage="1" promptTitle="按标准格式数据日期" prompt="日期格式：2015/1/1" sqref="A2:A3 A5:A8 A11:A12 A18 A24 A31:A34 A39:A43" xr:uid="{00000000-0002-0000-0000-000000000000}">
      <formula1>42005</formula1>
      <formula2>44196</formula2>
    </dataValidation>
    <dataValidation type="list" allowBlank="1" showInputMessage="1" showErrorMessage="1" sqref="B2:B32 C16 C31 B33:B41" xr:uid="{00000000-0002-0000-0000-000001000000}">
      <formula1>Project</formula1>
      <formula2>0</formula2>
    </dataValidation>
    <dataValidation allowBlank="1" showInputMessage="1" showErrorMessage="1" promptTitle="手动输入备注" prompt="手动输入备忘事项，便于日后追查。" sqref="I2:I41" xr:uid="{00000000-0002-0000-0000-000002000000}">
      <formula1>0</formula1>
      <formula2>0</formula2>
    </dataValidation>
    <dataValidation allowBlank="1" showInputMessage="1" showErrorMessage="1" promptTitle="手动输入金额" prompt="手动输于业务金额，注意区分正负值。" sqref="E12:E42" xr:uid="{00000000-0002-0000-0000-000003000000}">
      <formula1>0</formula1>
      <formula2>0</formula2>
    </dataValidation>
    <dataValidation allowBlank="1" showInputMessage="1" showErrorMessage="1" promptTitle="手动录入摘要" prompt="手动录入账目摘要" sqref="C2:D15 E3:E11 D16:D31 C17:D30 C32:D41" xr:uid="{00000000-0002-0000-0000-000004000000}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6"/>
  <sheetViews>
    <sheetView topLeftCell="A13" zoomScale="85" zoomScaleNormal="85" workbookViewId="0">
      <selection activeCell="H22" sqref="H22"/>
    </sheetView>
  </sheetViews>
  <sheetFormatPr defaultRowHeight="14" x14ac:dyDescent="0.3"/>
  <cols>
    <col min="1" max="9" width="17.08203125"/>
    <col min="10" max="1025" width="8.83203125"/>
  </cols>
  <sheetData>
    <row r="1" spans="1:9" ht="50.15" customHeight="1" x14ac:dyDescent="0.45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54</v>
      </c>
      <c r="H1" s="8" t="s">
        <v>7</v>
      </c>
      <c r="I1" s="9" t="s">
        <v>8</v>
      </c>
    </row>
    <row r="2" spans="1:9" ht="50.15" customHeight="1" x14ac:dyDescent="0.45">
      <c r="A2" s="10">
        <v>43076</v>
      </c>
      <c r="B2" s="11" t="s">
        <v>55</v>
      </c>
      <c r="C2" s="12"/>
      <c r="D2" s="12"/>
      <c r="E2" s="12">
        <v>2000</v>
      </c>
      <c r="F2" s="16"/>
      <c r="G2" s="13"/>
      <c r="H2" s="13">
        <f>-65.85+E2</f>
        <v>1934.15</v>
      </c>
      <c r="I2" s="15"/>
    </row>
    <row r="3" spans="1:9" ht="50.15" customHeight="1" x14ac:dyDescent="0.45">
      <c r="A3" s="10">
        <v>43076</v>
      </c>
      <c r="B3" s="11" t="s">
        <v>56</v>
      </c>
      <c r="C3" s="12">
        <v>3</v>
      </c>
      <c r="D3" s="12">
        <v>1.43</v>
      </c>
      <c r="E3" s="12">
        <f>D3*C3</f>
        <v>4.29</v>
      </c>
      <c r="F3" s="16"/>
      <c r="G3" s="13">
        <v>10.3</v>
      </c>
      <c r="H3" s="13">
        <f t="shared" ref="H3:H13" si="0">H2-G3</f>
        <v>1923.8500000000001</v>
      </c>
      <c r="I3" s="20"/>
    </row>
    <row r="4" spans="1:9" ht="50.15" customHeight="1" x14ac:dyDescent="0.45">
      <c r="A4" s="10">
        <v>43077</v>
      </c>
      <c r="B4" s="11" t="s">
        <v>57</v>
      </c>
      <c r="C4" s="12">
        <v>3</v>
      </c>
      <c r="D4" s="12">
        <v>7.53</v>
      </c>
      <c r="E4" s="12">
        <f>D4*C4</f>
        <v>22.59</v>
      </c>
      <c r="F4" s="16"/>
      <c r="G4" s="13">
        <v>26.6</v>
      </c>
      <c r="H4" s="13">
        <f t="shared" si="0"/>
        <v>1897.2500000000002</v>
      </c>
      <c r="I4" s="14"/>
    </row>
    <row r="5" spans="1:9" ht="50.15" customHeight="1" x14ac:dyDescent="0.45">
      <c r="A5" s="10">
        <v>43080</v>
      </c>
      <c r="B5" s="11" t="s">
        <v>58</v>
      </c>
      <c r="C5" s="12">
        <v>20</v>
      </c>
      <c r="D5" s="12">
        <v>20.5</v>
      </c>
      <c r="E5" s="12">
        <f>D5*C5</f>
        <v>410</v>
      </c>
      <c r="F5" s="16"/>
      <c r="G5" s="13">
        <v>410</v>
      </c>
      <c r="H5" s="13">
        <f t="shared" si="0"/>
        <v>1487.2500000000002</v>
      </c>
      <c r="I5" s="14"/>
    </row>
    <row r="6" spans="1:9" ht="50.15" customHeight="1" x14ac:dyDescent="0.45">
      <c r="A6" s="10">
        <v>43082</v>
      </c>
      <c r="B6" s="11" t="s">
        <v>52</v>
      </c>
      <c r="C6" s="12"/>
      <c r="D6" s="12"/>
      <c r="E6" s="12"/>
      <c r="F6" s="16"/>
      <c r="G6" s="13">
        <v>16.84</v>
      </c>
      <c r="H6" s="13">
        <f t="shared" si="0"/>
        <v>1470.4100000000003</v>
      </c>
      <c r="I6" s="15"/>
    </row>
    <row r="7" spans="1:9" ht="50.15" customHeight="1" x14ac:dyDescent="0.45">
      <c r="A7" s="10">
        <v>43083</v>
      </c>
      <c r="B7" s="11" t="s">
        <v>52</v>
      </c>
      <c r="C7" s="12"/>
      <c r="D7" s="12"/>
      <c r="E7" s="12"/>
      <c r="F7" s="16"/>
      <c r="G7" s="13">
        <v>29.86</v>
      </c>
      <c r="H7" s="13">
        <f t="shared" si="0"/>
        <v>1440.5500000000004</v>
      </c>
      <c r="I7" s="14"/>
    </row>
    <row r="8" spans="1:9" ht="50.15" customHeight="1" x14ac:dyDescent="0.45">
      <c r="A8" s="10">
        <v>43087</v>
      </c>
      <c r="B8" s="11" t="s">
        <v>59</v>
      </c>
      <c r="C8" s="12"/>
      <c r="D8" s="12"/>
      <c r="E8" s="12"/>
      <c r="F8" s="16"/>
      <c r="G8" s="13">
        <v>86.5</v>
      </c>
      <c r="H8" s="13">
        <f t="shared" si="0"/>
        <v>1354.0500000000004</v>
      </c>
      <c r="I8" s="14"/>
    </row>
    <row r="9" spans="1:9" ht="50.15" customHeight="1" x14ac:dyDescent="0.45">
      <c r="A9" s="10">
        <v>43090</v>
      </c>
      <c r="B9" s="11" t="s">
        <v>43</v>
      </c>
      <c r="C9" s="12"/>
      <c r="D9" s="12"/>
      <c r="E9" s="12"/>
      <c r="F9" s="16"/>
      <c r="G9" s="13">
        <v>162</v>
      </c>
      <c r="H9" s="13">
        <f t="shared" si="0"/>
        <v>1192.0500000000004</v>
      </c>
      <c r="I9" s="15"/>
    </row>
    <row r="10" spans="1:9" ht="50.15" customHeight="1" x14ac:dyDescent="0.45">
      <c r="A10" s="10">
        <v>43090</v>
      </c>
      <c r="B10" s="11" t="s">
        <v>60</v>
      </c>
      <c r="C10" s="12"/>
      <c r="D10" s="12"/>
      <c r="E10" s="12"/>
      <c r="F10" s="16"/>
      <c r="G10" s="13">
        <v>9.6</v>
      </c>
      <c r="H10" s="13">
        <f t="shared" si="0"/>
        <v>1182.4500000000005</v>
      </c>
      <c r="I10" s="14"/>
    </row>
    <row r="11" spans="1:9" ht="50.15" customHeight="1" x14ac:dyDescent="0.45">
      <c r="A11" s="10">
        <v>43090</v>
      </c>
      <c r="B11" s="11" t="s">
        <v>61</v>
      </c>
      <c r="C11" s="12"/>
      <c r="D11" s="12"/>
      <c r="E11" s="12"/>
      <c r="F11" s="16"/>
      <c r="G11" s="13">
        <v>12.46</v>
      </c>
      <c r="H11" s="13">
        <f t="shared" si="0"/>
        <v>1169.9900000000005</v>
      </c>
      <c r="I11" s="14"/>
    </row>
    <row r="12" spans="1:9" ht="50.15" customHeight="1" x14ac:dyDescent="0.45">
      <c r="A12" s="10">
        <v>43095</v>
      </c>
      <c r="B12" s="11" t="s">
        <v>62</v>
      </c>
      <c r="C12" s="12"/>
      <c r="D12" s="12"/>
      <c r="E12" s="12"/>
      <c r="F12" s="16"/>
      <c r="G12" s="13">
        <v>443</v>
      </c>
      <c r="H12" s="13">
        <f t="shared" si="0"/>
        <v>726.99000000000046</v>
      </c>
      <c r="I12" s="14"/>
    </row>
    <row r="13" spans="1:9" ht="50.15" customHeight="1" x14ac:dyDescent="0.45">
      <c r="A13" s="10">
        <v>43099</v>
      </c>
      <c r="B13" s="11" t="s">
        <v>63</v>
      </c>
      <c r="C13" s="12"/>
      <c r="D13" s="12"/>
      <c r="E13" s="12"/>
      <c r="F13" s="16"/>
      <c r="G13" s="34">
        <v>77.099999999999994</v>
      </c>
      <c r="H13" s="35">
        <f t="shared" si="0"/>
        <v>649.89000000000044</v>
      </c>
      <c r="I13" s="14"/>
    </row>
    <row r="14" spans="1:9" ht="50.15" customHeight="1" x14ac:dyDescent="0.45">
      <c r="A14" s="10"/>
      <c r="B14" s="21" t="s">
        <v>64</v>
      </c>
      <c r="C14" s="12"/>
      <c r="D14" s="12"/>
      <c r="E14" s="12"/>
      <c r="F14" s="16"/>
      <c r="G14" s="34"/>
      <c r="H14" s="35"/>
      <c r="I14" s="15"/>
    </row>
    <row r="15" spans="1:9" ht="50.15" customHeight="1" x14ac:dyDescent="0.45">
      <c r="A15" s="10"/>
      <c r="B15" s="11" t="s">
        <v>65</v>
      </c>
      <c r="C15" s="12"/>
      <c r="D15" s="12"/>
      <c r="E15" s="12"/>
      <c r="F15" s="16"/>
      <c r="G15" s="34"/>
      <c r="H15" s="35"/>
      <c r="I15" s="14"/>
    </row>
    <row r="16" spans="1:9" ht="50.15" customHeight="1" x14ac:dyDescent="0.45">
      <c r="A16" s="10"/>
      <c r="B16" s="11" t="s">
        <v>66</v>
      </c>
      <c r="C16" s="12"/>
      <c r="D16" s="12"/>
      <c r="E16" s="12"/>
      <c r="F16" s="16"/>
      <c r="G16" s="34"/>
      <c r="H16" s="35"/>
      <c r="I16" s="14"/>
    </row>
    <row r="17" spans="1:12" ht="50.15" customHeight="1" x14ac:dyDescent="0.45">
      <c r="A17" s="10">
        <v>43103</v>
      </c>
      <c r="B17" s="11" t="s">
        <v>67</v>
      </c>
      <c r="C17" s="12"/>
      <c r="D17" s="12"/>
      <c r="E17" s="12"/>
      <c r="F17" s="16"/>
      <c r="G17" s="22">
        <v>54</v>
      </c>
      <c r="H17" s="23">
        <f>H13-G17</f>
        <v>595.89000000000044</v>
      </c>
      <c r="I17" s="24"/>
    </row>
    <row r="18" spans="1:12" ht="50.15" customHeight="1" x14ac:dyDescent="0.45">
      <c r="A18" s="10">
        <v>43109</v>
      </c>
      <c r="B18" s="11" t="s">
        <v>68</v>
      </c>
      <c r="C18" s="12"/>
      <c r="D18" s="12"/>
      <c r="E18" s="12"/>
      <c r="F18" s="16"/>
      <c r="G18" s="13">
        <v>32</v>
      </c>
      <c r="H18" s="13">
        <f>H17-G18</f>
        <v>563.89000000000044</v>
      </c>
      <c r="I18" s="15"/>
    </row>
    <row r="19" spans="1:12" ht="50.15" customHeight="1" x14ac:dyDescent="0.45">
      <c r="A19" s="10">
        <v>43110</v>
      </c>
      <c r="B19" s="11" t="s">
        <v>69</v>
      </c>
      <c r="C19" s="12"/>
      <c r="D19" s="12"/>
      <c r="E19" s="12"/>
      <c r="F19" s="16"/>
      <c r="G19" s="13">
        <v>83</v>
      </c>
      <c r="H19" s="13">
        <f>H18-G19</f>
        <v>480.89000000000044</v>
      </c>
      <c r="I19" s="14"/>
      <c r="L19" s="25"/>
    </row>
    <row r="20" spans="1:12" ht="50.15" customHeight="1" x14ac:dyDescent="0.45">
      <c r="A20" s="10"/>
      <c r="B20" s="11" t="s">
        <v>70</v>
      </c>
      <c r="C20" s="12"/>
      <c r="D20" s="12"/>
      <c r="E20" s="12"/>
      <c r="F20" s="16"/>
      <c r="G20" s="13">
        <v>26</v>
      </c>
      <c r="H20" s="13">
        <f>H19-G20</f>
        <v>454.89000000000044</v>
      </c>
      <c r="I20" s="14"/>
    </row>
    <row r="21" spans="1:12" ht="50.15" customHeight="1" x14ac:dyDescent="0.45">
      <c r="A21" s="10">
        <v>43112</v>
      </c>
      <c r="B21" s="11" t="s">
        <v>71</v>
      </c>
      <c r="C21" s="12"/>
      <c r="D21" s="12"/>
      <c r="E21" s="12"/>
      <c r="F21" s="16"/>
      <c r="G21" s="13">
        <f>11+196</f>
        <v>207</v>
      </c>
      <c r="H21" s="13">
        <f>H20-G21</f>
        <v>247.89000000000044</v>
      </c>
      <c r="I21" s="15"/>
    </row>
    <row r="22" spans="1:12" ht="50.15" customHeight="1" x14ac:dyDescent="0.45">
      <c r="A22" s="10">
        <v>43115</v>
      </c>
      <c r="B22" s="11" t="s">
        <v>72</v>
      </c>
      <c r="C22" s="12"/>
      <c r="D22" s="12"/>
      <c r="E22" s="12"/>
      <c r="F22" s="16"/>
      <c r="G22" s="13">
        <f>116+49</f>
        <v>165</v>
      </c>
      <c r="H22" s="13">
        <f>H21-G22</f>
        <v>82.890000000000441</v>
      </c>
      <c r="I22" s="14"/>
    </row>
    <row r="23" spans="1:12" ht="50.15" customHeight="1" x14ac:dyDescent="0.45">
      <c r="A23" s="10"/>
      <c r="B23" s="11"/>
      <c r="C23" s="12"/>
      <c r="D23" s="12"/>
      <c r="E23" s="12"/>
      <c r="F23" s="16"/>
      <c r="G23" s="13"/>
      <c r="H23" s="13"/>
      <c r="I23" s="14"/>
    </row>
    <row r="24" spans="1:12" ht="50.15" customHeight="1" x14ac:dyDescent="0.45">
      <c r="A24" s="10"/>
      <c r="B24" s="11"/>
      <c r="C24" s="12"/>
      <c r="D24" s="12"/>
      <c r="E24" s="12"/>
      <c r="F24" s="16"/>
      <c r="G24" s="13"/>
      <c r="H24" s="13"/>
      <c r="I24" s="15"/>
    </row>
    <row r="25" spans="1:12" ht="50.15" customHeight="1" x14ac:dyDescent="0.45">
      <c r="A25" s="10"/>
      <c r="B25" s="11"/>
      <c r="C25" s="12"/>
      <c r="D25" s="12"/>
      <c r="E25" s="12"/>
      <c r="F25" s="16"/>
      <c r="G25" s="13"/>
      <c r="H25" s="13"/>
      <c r="I25" s="14"/>
    </row>
    <row r="26" spans="1:12" ht="50.15" customHeight="1" x14ac:dyDescent="0.45">
      <c r="A26" s="10"/>
      <c r="B26" s="11"/>
      <c r="C26" s="12"/>
      <c r="D26" s="12"/>
      <c r="E26" s="12"/>
      <c r="F26" s="16"/>
      <c r="G26" s="13"/>
      <c r="H26" s="13"/>
      <c r="I26" s="14"/>
    </row>
    <row r="27" spans="1:12" ht="50.15" customHeight="1" x14ac:dyDescent="0.45">
      <c r="A27" s="10"/>
      <c r="B27" s="11"/>
      <c r="C27" s="12"/>
      <c r="D27" s="12"/>
      <c r="E27" s="12"/>
      <c r="F27" s="16"/>
      <c r="G27" s="13"/>
      <c r="H27" s="13"/>
      <c r="I27" s="15"/>
    </row>
    <row r="28" spans="1:12" ht="50.15" customHeight="1" x14ac:dyDescent="0.45">
      <c r="A28" s="10"/>
      <c r="B28" s="11"/>
      <c r="C28" s="12"/>
      <c r="D28" s="12"/>
      <c r="E28" s="12"/>
      <c r="F28" s="16"/>
      <c r="G28" s="13"/>
      <c r="H28" s="13"/>
      <c r="I28" s="14"/>
    </row>
    <row r="29" spans="1:12" ht="50.15" customHeight="1" x14ac:dyDescent="0.45">
      <c r="A29" s="10"/>
      <c r="B29" s="11"/>
      <c r="C29" s="12"/>
      <c r="D29" s="12"/>
      <c r="E29" s="12"/>
      <c r="F29" s="16"/>
      <c r="G29" s="13"/>
      <c r="H29" s="13"/>
      <c r="I29" s="14"/>
    </row>
    <row r="30" spans="1:12" ht="50.15" customHeight="1" x14ac:dyDescent="0.45">
      <c r="A30" s="10"/>
      <c r="B30" s="11"/>
      <c r="C30" s="12"/>
      <c r="D30" s="12"/>
      <c r="E30" s="12"/>
      <c r="F30" s="16"/>
      <c r="G30" s="13"/>
      <c r="H30" s="13"/>
      <c r="I30" s="15"/>
    </row>
    <row r="31" spans="1:12" ht="50.15" customHeight="1" x14ac:dyDescent="0.45">
      <c r="A31" s="10"/>
      <c r="B31" s="11"/>
      <c r="C31" s="12"/>
      <c r="D31" s="12"/>
      <c r="E31" s="12"/>
      <c r="F31" s="16"/>
      <c r="G31" s="13"/>
      <c r="H31" s="13"/>
      <c r="I31" s="14"/>
    </row>
    <row r="32" spans="1:12" ht="50.15" customHeight="1" x14ac:dyDescent="0.45">
      <c r="A32" s="10"/>
      <c r="B32" s="11"/>
      <c r="C32" s="12"/>
      <c r="D32" s="12"/>
      <c r="E32" s="12"/>
      <c r="F32" s="16"/>
      <c r="G32" s="13"/>
      <c r="H32" s="13"/>
      <c r="I32" s="14"/>
    </row>
    <row r="33" spans="1:9" ht="50.15" customHeight="1" x14ac:dyDescent="0.45">
      <c r="A33" s="10"/>
      <c r="B33" s="11"/>
      <c r="C33" s="12"/>
      <c r="D33" s="12"/>
      <c r="E33" s="12"/>
      <c r="F33" s="16"/>
      <c r="G33" s="13"/>
      <c r="H33" s="13"/>
      <c r="I33" s="15"/>
    </row>
    <row r="34" spans="1:9" ht="50.15" customHeight="1" x14ac:dyDescent="0.45">
      <c r="A34" s="10"/>
      <c r="B34" s="11"/>
      <c r="C34" s="12"/>
      <c r="D34" s="12"/>
      <c r="E34" s="12"/>
      <c r="F34" s="16"/>
      <c r="G34" s="13"/>
      <c r="H34" s="13"/>
      <c r="I34" s="14"/>
    </row>
    <row r="35" spans="1:9" ht="50.15" customHeight="1" x14ac:dyDescent="0.45">
      <c r="A35" s="10"/>
      <c r="B35" s="11"/>
      <c r="C35" s="12"/>
      <c r="D35" s="12"/>
      <c r="E35" s="12"/>
      <c r="F35" s="16"/>
      <c r="G35" s="13"/>
      <c r="H35" s="13"/>
      <c r="I35" s="14"/>
    </row>
    <row r="36" spans="1:9" ht="50.15" customHeight="1" x14ac:dyDescent="0.45">
      <c r="A36" s="10"/>
      <c r="B36" s="11"/>
      <c r="C36" s="12"/>
      <c r="D36" s="12"/>
      <c r="E36" s="12"/>
      <c r="F36" s="16"/>
      <c r="G36" s="13"/>
      <c r="H36" s="13"/>
      <c r="I36" s="15"/>
    </row>
    <row r="37" spans="1:9" ht="50.15" customHeight="1" x14ac:dyDescent="0.45">
      <c r="A37" s="10"/>
      <c r="B37" s="11"/>
      <c r="C37" s="12"/>
      <c r="D37" s="12"/>
      <c r="E37" s="12"/>
      <c r="F37" s="16"/>
      <c r="G37" s="13"/>
      <c r="H37" s="13"/>
      <c r="I37" s="14"/>
    </row>
    <row r="38" spans="1:9" ht="50.15" customHeight="1" x14ac:dyDescent="0.45">
      <c r="A38" s="10"/>
      <c r="B38" s="11"/>
      <c r="C38" s="12"/>
      <c r="D38" s="12"/>
      <c r="E38" s="12"/>
      <c r="F38" s="16"/>
      <c r="G38" s="13"/>
      <c r="H38" s="13"/>
      <c r="I38" s="14"/>
    </row>
    <row r="39" spans="1:9" ht="50.15" customHeight="1" x14ac:dyDescent="0.45">
      <c r="A39" s="10"/>
      <c r="B39" s="11"/>
      <c r="C39" s="12"/>
      <c r="D39" s="12"/>
      <c r="E39" s="12"/>
      <c r="F39" s="16"/>
      <c r="G39" s="13"/>
      <c r="H39" s="13"/>
      <c r="I39" s="15"/>
    </row>
    <row r="40" spans="1:9" ht="50.15" customHeight="1" x14ac:dyDescent="0.45">
      <c r="A40" s="10"/>
      <c r="B40" s="11"/>
      <c r="C40" s="12"/>
      <c r="D40" s="12"/>
      <c r="E40" s="12"/>
      <c r="F40" s="16"/>
      <c r="G40" s="13"/>
      <c r="H40" s="13"/>
      <c r="I40" s="14"/>
    </row>
    <row r="41" spans="1:9" ht="50.15" customHeight="1" x14ac:dyDescent="0.45">
      <c r="A41" s="10"/>
      <c r="B41" s="11"/>
      <c r="C41" s="12"/>
      <c r="D41" s="12"/>
      <c r="E41" s="12"/>
      <c r="F41" s="16"/>
      <c r="G41" s="13"/>
      <c r="H41" s="13"/>
      <c r="I41" s="14"/>
    </row>
    <row r="42" spans="1:9" ht="50.15" customHeight="1" x14ac:dyDescent="0.45">
      <c r="A42" s="10"/>
      <c r="B42" s="11"/>
      <c r="C42" s="12"/>
      <c r="D42" s="12"/>
      <c r="E42" s="12"/>
      <c r="F42" s="16"/>
      <c r="G42" s="13"/>
      <c r="H42" s="13"/>
      <c r="I42" s="15"/>
    </row>
    <row r="43" spans="1:9" ht="50.15" customHeight="1" x14ac:dyDescent="0.45">
      <c r="A43" s="10"/>
      <c r="B43" s="11"/>
      <c r="C43" s="12"/>
      <c r="D43" s="12"/>
      <c r="E43" s="12"/>
      <c r="F43" s="16"/>
      <c r="G43" s="13"/>
      <c r="H43" s="13"/>
      <c r="I43" s="14"/>
    </row>
    <row r="44" spans="1:9" ht="50.15" customHeight="1" x14ac:dyDescent="0.45">
      <c r="A44" s="10"/>
      <c r="B44" s="11"/>
      <c r="C44" s="12"/>
      <c r="D44" s="12"/>
      <c r="E44" s="12"/>
      <c r="F44" s="16"/>
      <c r="G44" s="13"/>
      <c r="H44" s="13"/>
      <c r="I44" s="14"/>
    </row>
    <row r="45" spans="1:9" ht="50.15" customHeight="1" x14ac:dyDescent="0.45">
      <c r="A45" s="10"/>
      <c r="B45" s="11"/>
      <c r="C45" s="12"/>
      <c r="D45" s="12"/>
      <c r="E45" s="12"/>
      <c r="F45" s="16"/>
      <c r="G45" s="13"/>
      <c r="H45" s="13"/>
      <c r="I45" s="15"/>
    </row>
    <row r="46" spans="1:9" ht="50.15" customHeight="1" x14ac:dyDescent="0.45">
      <c r="A46" s="10"/>
      <c r="B46" s="11"/>
      <c r="C46" s="12"/>
      <c r="D46" s="12"/>
      <c r="E46" s="12"/>
      <c r="F46" s="16"/>
      <c r="G46" s="13"/>
      <c r="H46" s="13"/>
      <c r="I46" s="14"/>
    </row>
    <row r="47" spans="1:9" ht="50.15" customHeight="1" x14ac:dyDescent="0.45">
      <c r="A47" s="10"/>
      <c r="B47" s="11"/>
      <c r="C47" s="12"/>
      <c r="D47" s="12"/>
      <c r="E47" s="12"/>
      <c r="F47" s="16"/>
      <c r="G47" s="13"/>
      <c r="H47" s="13"/>
      <c r="I47" s="14"/>
    </row>
    <row r="48" spans="1:9" ht="50.15" customHeight="1" x14ac:dyDescent="0.45">
      <c r="A48" s="10"/>
      <c r="B48" s="11"/>
      <c r="C48" s="12"/>
      <c r="D48" s="12"/>
      <c r="E48" s="12"/>
      <c r="F48" s="16"/>
      <c r="G48" s="13"/>
      <c r="H48" s="13"/>
      <c r="I48" s="15"/>
    </row>
    <row r="49" spans="1:9" ht="50.15" customHeight="1" x14ac:dyDescent="0.45">
      <c r="A49" s="10"/>
      <c r="B49" s="11"/>
      <c r="C49" s="12"/>
      <c r="D49" s="12"/>
      <c r="E49" s="12"/>
      <c r="F49" s="16"/>
      <c r="G49" s="13"/>
      <c r="H49" s="13"/>
      <c r="I49" s="14"/>
    </row>
    <row r="50" spans="1:9" ht="50.15" customHeight="1" x14ac:dyDescent="0.45">
      <c r="A50" s="10"/>
      <c r="B50" s="11"/>
      <c r="C50" s="12"/>
      <c r="D50" s="12"/>
      <c r="E50" s="12"/>
      <c r="F50" s="16"/>
      <c r="G50" s="13"/>
      <c r="H50" s="13"/>
      <c r="I50" s="14"/>
    </row>
    <row r="51" spans="1:9" ht="50.15" customHeight="1" x14ac:dyDescent="0.45">
      <c r="A51" s="10"/>
      <c r="B51" s="11"/>
      <c r="C51" s="12"/>
      <c r="D51" s="12"/>
      <c r="E51" s="12"/>
      <c r="F51" s="16"/>
      <c r="G51" s="13"/>
      <c r="H51" s="13"/>
      <c r="I51" s="15"/>
    </row>
    <row r="52" spans="1:9" ht="50.15" customHeight="1" x14ac:dyDescent="0.45">
      <c r="A52" s="10"/>
      <c r="B52" s="11"/>
      <c r="C52" s="12"/>
      <c r="D52" s="12"/>
      <c r="E52" s="12"/>
      <c r="F52" s="16"/>
      <c r="G52" s="13"/>
      <c r="H52" s="13"/>
      <c r="I52" s="14"/>
    </row>
    <row r="53" spans="1:9" ht="50.15" customHeight="1" x14ac:dyDescent="0.45">
      <c r="A53" s="10"/>
      <c r="B53" s="11"/>
      <c r="C53" s="12"/>
      <c r="D53" s="12"/>
      <c r="E53" s="12"/>
      <c r="F53" s="16"/>
      <c r="G53" s="13"/>
      <c r="H53" s="13"/>
      <c r="I53" s="14"/>
    </row>
    <row r="54" spans="1:9" ht="50.15" customHeight="1" x14ac:dyDescent="0.45">
      <c r="A54" s="10"/>
      <c r="B54" s="11"/>
      <c r="C54" s="12"/>
      <c r="D54" s="12"/>
      <c r="E54" s="12"/>
      <c r="F54" s="16"/>
      <c r="G54" s="13"/>
      <c r="H54" s="13"/>
      <c r="I54" s="15"/>
    </row>
    <row r="55" spans="1:9" ht="50.15" customHeight="1" x14ac:dyDescent="0.45">
      <c r="A55" s="10"/>
      <c r="B55" s="11"/>
      <c r="C55" s="12"/>
      <c r="D55" s="12"/>
      <c r="E55" s="12"/>
      <c r="F55" s="16"/>
      <c r="G55" s="13"/>
      <c r="H55" s="13"/>
      <c r="I55" s="14"/>
    </row>
    <row r="56" spans="1:9" ht="50.15" customHeight="1" x14ac:dyDescent="0.45">
      <c r="A56" s="10"/>
      <c r="B56" s="11"/>
      <c r="C56" s="12"/>
      <c r="D56" s="12"/>
      <c r="E56" s="12"/>
      <c r="F56" s="16"/>
      <c r="G56" s="13"/>
      <c r="H56" s="13"/>
      <c r="I56" s="14"/>
    </row>
    <row r="57" spans="1:9" ht="50.15" customHeight="1" x14ac:dyDescent="0.45">
      <c r="A57" s="10"/>
      <c r="B57" s="11"/>
      <c r="C57" s="12"/>
      <c r="D57" s="12"/>
      <c r="E57" s="12"/>
      <c r="F57" s="16"/>
      <c r="G57" s="13"/>
      <c r="H57" s="13"/>
      <c r="I57" s="15"/>
    </row>
    <row r="58" spans="1:9" ht="50.15" customHeight="1" x14ac:dyDescent="0.45">
      <c r="A58" s="10"/>
      <c r="B58" s="11"/>
      <c r="C58" s="12"/>
      <c r="D58" s="12"/>
      <c r="E58" s="12"/>
      <c r="F58" s="16"/>
      <c r="G58" s="13"/>
      <c r="H58" s="13"/>
      <c r="I58" s="14"/>
    </row>
    <row r="59" spans="1:9" ht="50.15" customHeight="1" x14ac:dyDescent="0.45">
      <c r="A59" s="10"/>
      <c r="B59" s="11"/>
      <c r="C59" s="12"/>
      <c r="D59" s="12"/>
      <c r="E59" s="12"/>
      <c r="F59" s="16"/>
      <c r="G59" s="13"/>
      <c r="H59" s="13"/>
      <c r="I59" s="14"/>
    </row>
    <row r="60" spans="1:9" ht="50.15" customHeight="1" x14ac:dyDescent="0.45">
      <c r="A60" s="10"/>
      <c r="B60" s="11"/>
      <c r="C60" s="12"/>
      <c r="D60" s="12"/>
      <c r="E60" s="12"/>
      <c r="F60" s="16"/>
      <c r="G60" s="13"/>
      <c r="H60" s="13"/>
      <c r="I60" s="15"/>
    </row>
    <row r="61" spans="1:9" ht="50.15" customHeight="1" x14ac:dyDescent="0.45">
      <c r="A61" s="10"/>
      <c r="B61" s="11"/>
      <c r="C61" s="12"/>
      <c r="D61" s="12"/>
      <c r="E61" s="12"/>
      <c r="F61" s="16"/>
      <c r="G61" s="13"/>
      <c r="H61" s="13"/>
      <c r="I61" s="14"/>
    </row>
    <row r="62" spans="1:9" ht="50.15" customHeight="1" x14ac:dyDescent="0.45">
      <c r="A62" s="10"/>
      <c r="B62" s="11"/>
      <c r="C62" s="12"/>
      <c r="D62" s="12"/>
      <c r="E62" s="12"/>
      <c r="F62" s="16"/>
      <c r="G62" s="13"/>
      <c r="H62" s="13"/>
      <c r="I62" s="14"/>
    </row>
    <row r="63" spans="1:9" ht="50.15" customHeight="1" x14ac:dyDescent="0.45">
      <c r="A63" s="10"/>
      <c r="B63" s="11"/>
      <c r="C63" s="12"/>
      <c r="D63" s="12"/>
      <c r="E63" s="12"/>
      <c r="F63" s="16"/>
      <c r="G63" s="13"/>
      <c r="H63" s="13"/>
      <c r="I63" s="15"/>
    </row>
    <row r="64" spans="1:9" ht="50.15" customHeight="1" x14ac:dyDescent="0.45">
      <c r="A64" s="10"/>
      <c r="B64" s="11"/>
      <c r="C64" s="12"/>
      <c r="D64" s="12"/>
      <c r="E64" s="12"/>
      <c r="F64" s="16"/>
      <c r="G64" s="13"/>
      <c r="H64" s="13"/>
      <c r="I64" s="14"/>
    </row>
    <row r="65" spans="1:9" ht="50.15" customHeight="1" x14ac:dyDescent="0.45">
      <c r="A65" s="10"/>
      <c r="B65" s="11"/>
      <c r="C65" s="12"/>
      <c r="D65" s="12"/>
      <c r="E65" s="12"/>
      <c r="F65" s="16"/>
      <c r="G65" s="13"/>
      <c r="H65" s="13"/>
      <c r="I65" s="14"/>
    </row>
    <row r="66" spans="1:9" ht="50.15" customHeight="1" x14ac:dyDescent="0.45">
      <c r="A66" s="10"/>
      <c r="B66" s="11"/>
      <c r="C66" s="12"/>
      <c r="D66" s="12"/>
      <c r="E66" s="12"/>
      <c r="F66" s="16"/>
      <c r="G66" s="13"/>
      <c r="H66" s="13"/>
      <c r="I66" s="15"/>
    </row>
    <row r="67" spans="1:9" ht="50.15" customHeight="1" x14ac:dyDescent="0.45">
      <c r="A67" s="10"/>
      <c r="B67" s="11"/>
      <c r="C67" s="12"/>
      <c r="D67" s="12"/>
      <c r="E67" s="12"/>
      <c r="F67" s="16"/>
      <c r="G67" s="13"/>
      <c r="H67" s="13"/>
      <c r="I67" s="14"/>
    </row>
    <row r="68" spans="1:9" ht="50.15" customHeight="1" x14ac:dyDescent="0.45">
      <c r="A68" s="10"/>
      <c r="B68" s="11"/>
      <c r="C68" s="12"/>
      <c r="D68" s="12"/>
      <c r="E68" s="12"/>
      <c r="F68" s="16"/>
      <c r="G68" s="13"/>
      <c r="H68" s="13"/>
      <c r="I68" s="14"/>
    </row>
    <row r="69" spans="1:9" ht="50.15" customHeight="1" x14ac:dyDescent="0.45">
      <c r="A69" s="10"/>
      <c r="B69" s="11"/>
      <c r="C69" s="12"/>
      <c r="D69" s="12"/>
      <c r="E69" s="12"/>
      <c r="F69" s="16"/>
      <c r="G69" s="13"/>
      <c r="H69" s="13"/>
      <c r="I69" s="15"/>
    </row>
    <row r="70" spans="1:9" ht="50.15" customHeight="1" x14ac:dyDescent="0.45">
      <c r="A70" s="10"/>
      <c r="B70" s="11"/>
      <c r="C70" s="12"/>
      <c r="D70" s="12"/>
      <c r="E70" s="12"/>
      <c r="F70" s="16"/>
      <c r="G70" s="13"/>
      <c r="H70" s="13"/>
      <c r="I70" s="14"/>
    </row>
    <row r="71" spans="1:9" ht="50.15" customHeight="1" x14ac:dyDescent="0.45">
      <c r="A71" s="10"/>
      <c r="B71" s="11"/>
      <c r="C71" s="12"/>
      <c r="D71" s="12"/>
      <c r="E71" s="12"/>
      <c r="F71" s="16"/>
      <c r="G71" s="13"/>
      <c r="H71" s="13"/>
      <c r="I71" s="14"/>
    </row>
    <row r="72" spans="1:9" ht="50.15" customHeight="1" x14ac:dyDescent="0.45">
      <c r="A72" s="10"/>
      <c r="B72" s="11"/>
      <c r="C72" s="12"/>
      <c r="D72" s="12"/>
      <c r="E72" s="12"/>
      <c r="F72" s="16"/>
      <c r="G72" s="13"/>
      <c r="H72" s="13"/>
      <c r="I72" s="15"/>
    </row>
    <row r="73" spans="1:9" ht="50.15" customHeight="1" x14ac:dyDescent="0.45">
      <c r="A73" s="10"/>
      <c r="B73" s="11"/>
      <c r="C73" s="12"/>
      <c r="D73" s="12"/>
      <c r="E73" s="12"/>
      <c r="F73" s="16"/>
      <c r="G73" s="13"/>
      <c r="H73" s="13"/>
      <c r="I73" s="14"/>
    </row>
    <row r="74" spans="1:9" ht="50.15" customHeight="1" x14ac:dyDescent="0.45">
      <c r="A74" s="10"/>
      <c r="B74" s="11"/>
      <c r="C74" s="12"/>
      <c r="D74" s="12"/>
      <c r="E74" s="12"/>
      <c r="F74" s="16"/>
      <c r="G74" s="13"/>
      <c r="H74" s="13"/>
      <c r="I74" s="14"/>
    </row>
    <row r="75" spans="1:9" ht="50.15" customHeight="1" x14ac:dyDescent="0.45">
      <c r="A75" s="10"/>
      <c r="B75" s="11"/>
      <c r="C75" s="12"/>
      <c r="D75" s="12"/>
      <c r="E75" s="12"/>
      <c r="F75" s="16"/>
      <c r="G75" s="13"/>
      <c r="H75" s="13"/>
      <c r="I75" s="15"/>
    </row>
    <row r="76" spans="1:9" ht="50.15" customHeight="1" x14ac:dyDescent="0.45">
      <c r="A76" s="10"/>
      <c r="B76" s="11"/>
      <c r="C76" s="12"/>
      <c r="D76" s="12"/>
      <c r="E76" s="12"/>
      <c r="F76" s="16"/>
      <c r="G76" s="13"/>
      <c r="H76" s="13"/>
      <c r="I76" s="14"/>
    </row>
    <row r="77" spans="1:9" ht="50.15" customHeight="1" x14ac:dyDescent="0.45">
      <c r="A77" s="10"/>
      <c r="B77" s="11"/>
      <c r="C77" s="12"/>
      <c r="D77" s="12"/>
      <c r="E77" s="12"/>
      <c r="F77" s="16"/>
      <c r="G77" s="13"/>
      <c r="H77" s="13"/>
      <c r="I77" s="14"/>
    </row>
    <row r="78" spans="1:9" ht="50.15" customHeight="1" x14ac:dyDescent="0.45">
      <c r="A78" s="10"/>
      <c r="B78" s="11"/>
      <c r="C78" s="12"/>
      <c r="D78" s="12"/>
      <c r="E78" s="12"/>
      <c r="F78" s="16"/>
      <c r="G78" s="13"/>
      <c r="H78" s="13"/>
      <c r="I78" s="15"/>
    </row>
    <row r="79" spans="1:9" ht="50.15" customHeight="1" x14ac:dyDescent="0.45">
      <c r="A79" s="10"/>
      <c r="B79" s="11"/>
      <c r="C79" s="12"/>
      <c r="D79" s="12"/>
      <c r="E79" s="12"/>
      <c r="F79" s="16"/>
      <c r="G79" s="13"/>
      <c r="H79" s="13"/>
      <c r="I79" s="14"/>
    </row>
    <row r="80" spans="1:9" ht="50.15" customHeight="1" x14ac:dyDescent="0.45">
      <c r="A80" s="10"/>
      <c r="B80" s="11"/>
      <c r="C80" s="12"/>
      <c r="D80" s="12"/>
      <c r="E80" s="12"/>
      <c r="F80" s="16"/>
      <c r="G80" s="13"/>
      <c r="H80" s="13"/>
      <c r="I80" s="14"/>
    </row>
    <row r="81" spans="1:9" ht="50.15" customHeight="1" x14ac:dyDescent="0.45">
      <c r="A81" s="10"/>
      <c r="B81" s="11"/>
      <c r="C81" s="12"/>
      <c r="D81" s="12"/>
      <c r="E81" s="12"/>
      <c r="F81" s="16"/>
      <c r="G81" s="13"/>
      <c r="H81" s="13"/>
      <c r="I81" s="15"/>
    </row>
    <row r="82" spans="1:9" ht="50.15" customHeight="1" x14ac:dyDescent="0.45">
      <c r="A82" s="10"/>
      <c r="B82" s="11"/>
      <c r="C82" s="12"/>
      <c r="D82" s="12"/>
      <c r="E82" s="12"/>
      <c r="F82" s="16"/>
      <c r="G82" s="13"/>
      <c r="H82" s="13"/>
      <c r="I82" s="14"/>
    </row>
    <row r="83" spans="1:9" ht="50.15" customHeight="1" x14ac:dyDescent="0.45">
      <c r="A83" s="10"/>
      <c r="B83" s="11"/>
      <c r="C83" s="12"/>
      <c r="D83" s="12"/>
      <c r="E83" s="12"/>
      <c r="F83" s="16"/>
      <c r="G83" s="13"/>
      <c r="H83" s="13"/>
      <c r="I83" s="14"/>
    </row>
    <row r="84" spans="1:9" ht="50.15" customHeight="1" x14ac:dyDescent="0.45">
      <c r="A84" s="10"/>
      <c r="B84" s="11"/>
      <c r="C84" s="12"/>
      <c r="D84" s="12"/>
      <c r="E84" s="12"/>
      <c r="F84" s="16"/>
      <c r="G84" s="13"/>
      <c r="H84" s="13"/>
      <c r="I84" s="15"/>
    </row>
    <row r="85" spans="1:9" ht="50.15" customHeight="1" x14ac:dyDescent="0.45">
      <c r="A85" s="10"/>
      <c r="B85" s="11"/>
      <c r="C85" s="12"/>
      <c r="D85" s="12"/>
      <c r="E85" s="12"/>
      <c r="F85" s="16"/>
      <c r="G85" s="13"/>
      <c r="H85" s="13"/>
      <c r="I85" s="14"/>
    </row>
    <row r="86" spans="1:9" ht="50.15" customHeight="1" x14ac:dyDescent="0.45">
      <c r="A86" s="10"/>
      <c r="B86" s="11"/>
      <c r="C86" s="12"/>
      <c r="D86" s="12"/>
      <c r="E86" s="12"/>
      <c r="F86" s="16"/>
      <c r="G86" s="13"/>
      <c r="H86" s="13"/>
      <c r="I86" s="14"/>
    </row>
    <row r="87" spans="1:9" ht="50.15" customHeight="1" x14ac:dyDescent="0.45">
      <c r="A87" s="10"/>
      <c r="B87" s="11"/>
      <c r="C87" s="12"/>
      <c r="D87" s="12"/>
      <c r="E87" s="12"/>
      <c r="F87" s="16"/>
      <c r="G87" s="13"/>
      <c r="H87" s="13"/>
      <c r="I87" s="15"/>
    </row>
    <row r="88" spans="1:9" ht="50.15" customHeight="1" x14ac:dyDescent="0.45">
      <c r="A88" s="10"/>
      <c r="B88" s="11"/>
      <c r="C88" s="12"/>
      <c r="D88" s="12"/>
      <c r="E88" s="12"/>
      <c r="F88" s="16"/>
      <c r="G88" s="13"/>
      <c r="H88" s="13"/>
      <c r="I88" s="14"/>
    </row>
    <row r="89" spans="1:9" ht="50.15" customHeight="1" x14ac:dyDescent="0.45">
      <c r="A89" s="10"/>
      <c r="B89" s="11"/>
      <c r="C89" s="12"/>
      <c r="D89" s="12"/>
      <c r="E89" s="12"/>
      <c r="F89" s="16"/>
      <c r="G89" s="13"/>
      <c r="H89" s="13"/>
      <c r="I89" s="14"/>
    </row>
    <row r="90" spans="1:9" ht="50.15" customHeight="1" x14ac:dyDescent="0.45">
      <c r="A90" s="10"/>
      <c r="B90" s="11"/>
      <c r="C90" s="12"/>
      <c r="D90" s="12"/>
      <c r="E90" s="12"/>
      <c r="F90" s="16"/>
      <c r="G90" s="13"/>
      <c r="H90" s="13"/>
      <c r="I90" s="15"/>
    </row>
    <row r="91" spans="1:9" ht="50.15" customHeight="1" x14ac:dyDescent="0.45">
      <c r="A91" s="10"/>
      <c r="B91" s="11"/>
      <c r="C91" s="12"/>
      <c r="D91" s="12"/>
      <c r="E91" s="12"/>
      <c r="F91" s="16"/>
      <c r="G91" s="13"/>
      <c r="H91" s="13"/>
      <c r="I91" s="14"/>
    </row>
    <row r="92" spans="1:9" ht="50.15" customHeight="1" x14ac:dyDescent="0.45">
      <c r="A92" s="10"/>
      <c r="B92" s="11"/>
      <c r="C92" s="12"/>
      <c r="D92" s="12"/>
      <c r="E92" s="12"/>
      <c r="F92" s="16"/>
      <c r="G92" s="13"/>
      <c r="H92" s="13"/>
      <c r="I92" s="14"/>
    </row>
    <row r="93" spans="1:9" ht="50.15" customHeight="1" x14ac:dyDescent="0.45">
      <c r="A93" s="10"/>
      <c r="B93" s="11"/>
      <c r="C93" s="12"/>
      <c r="D93" s="12"/>
      <c r="E93" s="12"/>
      <c r="F93" s="16"/>
      <c r="G93" s="13"/>
      <c r="H93" s="13"/>
      <c r="I93" s="15"/>
    </row>
    <row r="94" spans="1:9" ht="50.15" customHeight="1" x14ac:dyDescent="0.45">
      <c r="A94" s="10"/>
      <c r="B94" s="11"/>
      <c r="C94" s="12"/>
      <c r="D94" s="12"/>
      <c r="E94" s="12"/>
      <c r="F94" s="16"/>
      <c r="G94" s="13"/>
      <c r="H94" s="13"/>
      <c r="I94" s="14"/>
    </row>
    <row r="95" spans="1:9" ht="50.15" customHeight="1" x14ac:dyDescent="0.45">
      <c r="A95" s="10"/>
      <c r="B95" s="11"/>
      <c r="C95" s="12"/>
      <c r="D95" s="12"/>
      <c r="E95" s="12"/>
      <c r="F95" s="16"/>
      <c r="G95" s="13"/>
      <c r="H95" s="13"/>
      <c r="I95" s="14"/>
    </row>
    <row r="96" spans="1:9" ht="50.15" customHeight="1" x14ac:dyDescent="0.45">
      <c r="A96" s="10"/>
      <c r="B96" s="11"/>
      <c r="C96" s="12"/>
      <c r="D96" s="12"/>
      <c r="E96" s="12"/>
      <c r="F96" s="16"/>
      <c r="G96" s="13"/>
      <c r="H96" s="13"/>
      <c r="I96" s="15"/>
    </row>
    <row r="97" spans="1:9" ht="50.15" customHeight="1" x14ac:dyDescent="0.45">
      <c r="A97" s="10"/>
      <c r="B97" s="11"/>
      <c r="C97" s="12"/>
      <c r="D97" s="12"/>
      <c r="E97" s="12"/>
      <c r="F97" s="16"/>
      <c r="G97" s="13"/>
      <c r="H97" s="13"/>
      <c r="I97" s="14"/>
    </row>
    <row r="98" spans="1:9" ht="50.15" customHeight="1" x14ac:dyDescent="0.45">
      <c r="A98" s="10"/>
      <c r="B98" s="11"/>
      <c r="C98" s="12"/>
      <c r="D98" s="12"/>
      <c r="E98" s="12"/>
      <c r="F98" s="16"/>
      <c r="G98" s="13"/>
      <c r="H98" s="13"/>
      <c r="I98" s="14"/>
    </row>
    <row r="99" spans="1:9" ht="50.15" customHeight="1" x14ac:dyDescent="0.45">
      <c r="A99" s="10"/>
      <c r="B99" s="11"/>
      <c r="C99" s="12"/>
      <c r="D99" s="12"/>
      <c r="E99" s="12"/>
      <c r="F99" s="16"/>
      <c r="G99" s="13"/>
      <c r="H99" s="13"/>
      <c r="I99" s="15"/>
    </row>
    <row r="100" spans="1:9" ht="50.15" customHeight="1" x14ac:dyDescent="0.45">
      <c r="A100" s="10"/>
      <c r="B100" s="11"/>
      <c r="C100" s="12"/>
      <c r="D100" s="12"/>
      <c r="E100" s="12"/>
      <c r="F100" s="16"/>
      <c r="G100" s="13"/>
      <c r="H100" s="13"/>
      <c r="I100" s="14"/>
    </row>
    <row r="101" spans="1:9" ht="50.15" customHeight="1" x14ac:dyDescent="0.45">
      <c r="A101" s="10"/>
      <c r="B101" s="11"/>
      <c r="C101" s="12"/>
      <c r="D101" s="12"/>
      <c r="E101" s="12"/>
      <c r="F101" s="16"/>
      <c r="G101" s="13"/>
      <c r="H101" s="13"/>
      <c r="I101" s="14"/>
    </row>
    <row r="102" spans="1:9" ht="50.15" customHeight="1" x14ac:dyDescent="0.45">
      <c r="A102" s="10"/>
      <c r="B102" s="11"/>
      <c r="C102" s="12"/>
      <c r="D102" s="12"/>
      <c r="E102" s="12"/>
      <c r="F102" s="16"/>
      <c r="G102" s="13"/>
      <c r="H102" s="13"/>
      <c r="I102" s="15"/>
    </row>
    <row r="103" spans="1:9" ht="50.15" customHeight="1" x14ac:dyDescent="0.45">
      <c r="A103" s="10"/>
      <c r="B103" s="11"/>
      <c r="C103" s="12"/>
      <c r="D103" s="12"/>
      <c r="E103" s="12"/>
      <c r="F103" s="16"/>
      <c r="G103" s="13"/>
      <c r="H103" s="13"/>
      <c r="I103" s="14"/>
    </row>
    <row r="104" spans="1:9" ht="50.15" customHeight="1" x14ac:dyDescent="0.45">
      <c r="A104" s="10"/>
      <c r="B104" s="11"/>
      <c r="C104" s="12"/>
      <c r="D104" s="12"/>
      <c r="E104" s="12"/>
      <c r="F104" s="16"/>
      <c r="G104" s="13"/>
      <c r="H104" s="13"/>
      <c r="I104" s="14"/>
    </row>
    <row r="105" spans="1:9" ht="50.15" customHeight="1" x14ac:dyDescent="0.45">
      <c r="A105" s="10"/>
      <c r="B105" s="11"/>
      <c r="C105" s="12"/>
      <c r="D105" s="12"/>
      <c r="E105" s="12"/>
      <c r="F105" s="16"/>
      <c r="G105" s="13"/>
      <c r="H105" s="13"/>
      <c r="I105" s="15"/>
    </row>
    <row r="106" spans="1:9" ht="50.15" customHeight="1" x14ac:dyDescent="0.45">
      <c r="A106" s="10"/>
      <c r="B106" s="11"/>
      <c r="C106" s="12"/>
      <c r="D106" s="12"/>
      <c r="E106" s="12"/>
      <c r="F106" s="16"/>
      <c r="G106" s="13"/>
      <c r="H106" s="13"/>
      <c r="I106" s="14"/>
    </row>
    <row r="107" spans="1:9" ht="50.15" customHeight="1" x14ac:dyDescent="0.45">
      <c r="A107" s="10"/>
      <c r="B107" s="11"/>
      <c r="C107" s="12"/>
      <c r="D107" s="12"/>
      <c r="E107" s="12"/>
      <c r="F107" s="16"/>
      <c r="G107" s="13"/>
      <c r="H107" s="13"/>
      <c r="I107" s="14"/>
    </row>
    <row r="108" spans="1:9" ht="50.15" customHeight="1" x14ac:dyDescent="0.45">
      <c r="A108" s="10"/>
      <c r="B108" s="11"/>
      <c r="C108" s="12"/>
      <c r="D108" s="12"/>
      <c r="E108" s="12"/>
      <c r="F108" s="16"/>
      <c r="G108" s="13"/>
      <c r="H108" s="13"/>
      <c r="I108" s="15"/>
    </row>
    <row r="109" spans="1:9" ht="50.15" customHeight="1" x14ac:dyDescent="0.45">
      <c r="A109" s="10"/>
      <c r="B109" s="11"/>
      <c r="C109" s="12"/>
      <c r="D109" s="12"/>
      <c r="E109" s="12"/>
      <c r="F109" s="16"/>
      <c r="G109" s="13"/>
      <c r="H109" s="13"/>
      <c r="I109" s="14"/>
    </row>
    <row r="110" spans="1:9" ht="50.15" customHeight="1" x14ac:dyDescent="0.45">
      <c r="A110" s="10"/>
      <c r="B110" s="11"/>
      <c r="C110" s="12"/>
      <c r="D110" s="12"/>
      <c r="E110" s="12"/>
      <c r="F110" s="16"/>
      <c r="G110" s="13"/>
      <c r="H110" s="13"/>
      <c r="I110" s="14"/>
    </row>
    <row r="111" spans="1:9" ht="50.15" customHeight="1" x14ac:dyDescent="0.45">
      <c r="A111" s="10"/>
      <c r="B111" s="11"/>
      <c r="C111" s="12"/>
      <c r="D111" s="12"/>
      <c r="E111" s="12"/>
      <c r="F111" s="16"/>
      <c r="G111" s="13"/>
      <c r="H111" s="13"/>
      <c r="I111" s="15"/>
    </row>
    <row r="112" spans="1:9" ht="50.15" customHeight="1" x14ac:dyDescent="0.45">
      <c r="A112" s="10"/>
      <c r="B112" s="11"/>
      <c r="C112" s="12"/>
      <c r="D112" s="12"/>
      <c r="E112" s="12"/>
      <c r="F112" s="16"/>
      <c r="G112" s="13"/>
      <c r="H112" s="13"/>
      <c r="I112" s="14"/>
    </row>
    <row r="113" spans="1:9" ht="50.15" customHeight="1" x14ac:dyDescent="0.45">
      <c r="A113" s="10"/>
      <c r="B113" s="11"/>
      <c r="C113" s="12"/>
      <c r="D113" s="12"/>
      <c r="E113" s="12"/>
      <c r="F113" s="16"/>
      <c r="G113" s="13"/>
      <c r="H113" s="13"/>
      <c r="I113" s="14"/>
    </row>
    <row r="114" spans="1:9" ht="50.15" customHeight="1" x14ac:dyDescent="0.45">
      <c r="A114" s="10"/>
      <c r="B114" s="11"/>
      <c r="C114" s="12"/>
      <c r="D114" s="12"/>
      <c r="E114" s="12"/>
      <c r="F114" s="16"/>
      <c r="G114" s="13"/>
      <c r="H114" s="13"/>
      <c r="I114" s="15"/>
    </row>
    <row r="115" spans="1:9" ht="50.15" customHeight="1" x14ac:dyDescent="0.45">
      <c r="A115" s="10"/>
      <c r="B115" s="11"/>
      <c r="C115" s="12"/>
      <c r="D115" s="12"/>
      <c r="E115" s="12"/>
      <c r="F115" s="16"/>
      <c r="G115" s="13"/>
      <c r="H115" s="13"/>
      <c r="I115" s="14"/>
    </row>
    <row r="116" spans="1:9" ht="50.15" customHeight="1" x14ac:dyDescent="0.45">
      <c r="A116" s="10"/>
      <c r="B116" s="11"/>
      <c r="C116" s="12"/>
      <c r="D116" s="12"/>
      <c r="E116" s="12"/>
      <c r="F116" s="16"/>
      <c r="G116" s="13"/>
      <c r="H116" s="13"/>
      <c r="I116" s="14"/>
    </row>
  </sheetData>
  <mergeCells count="2">
    <mergeCell ref="G13:G16"/>
    <mergeCell ref="H13:H16"/>
  </mergeCells>
  <phoneticPr fontId="4" type="noConversion"/>
  <dataValidations count="4">
    <dataValidation type="date" allowBlank="1" showInputMessage="1" showErrorMessage="1" promptTitle="按标准格式数据日期" prompt="日期格式：2015/1/1" sqref="A2:A116" xr:uid="{00000000-0002-0000-0100-000000000000}">
      <formula1>42005</formula1>
      <formula2>44196</formula2>
    </dataValidation>
    <dataValidation allowBlank="1" showInputMessage="1" showErrorMessage="1" promptTitle="手动输入备注" prompt="手动输入备忘事项，便于日后追查。" sqref="I2:I116" xr:uid="{00000000-0002-0000-0100-000001000000}">
      <formula1>0</formula1>
      <formula2>0</formula2>
    </dataValidation>
    <dataValidation allowBlank="1" showInputMessage="1" showErrorMessage="1" promptTitle="手动录入摘要" prompt="手动录入账目摘要" sqref="C2:E15 B14:E14 C16:E116" xr:uid="{00000000-0002-0000-0100-000002000000}">
      <formula1>0</formula1>
      <formula2>0</formula2>
    </dataValidation>
    <dataValidation type="list" allowBlank="1" showInputMessage="1" showErrorMessage="1" sqref="B2:B13 B15:B116" xr:uid="{00000000-0002-0000-0100-000003000000}">
      <formula1>Project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6"/>
  <sheetViews>
    <sheetView topLeftCell="A4" zoomScaleNormal="100" workbookViewId="0">
      <selection activeCell="H3" sqref="H3:H4"/>
    </sheetView>
  </sheetViews>
  <sheetFormatPr defaultRowHeight="14" x14ac:dyDescent="0.3"/>
  <cols>
    <col min="1" max="2" width="23.1640625"/>
    <col min="3" max="3" width="17.75"/>
    <col min="4" max="4" width="25.33203125"/>
    <col min="5" max="9" width="17.08203125"/>
    <col min="10" max="1025" width="8.83203125"/>
  </cols>
  <sheetData>
    <row r="1" spans="1:9" ht="50.15" customHeight="1" x14ac:dyDescent="0.45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54</v>
      </c>
      <c r="H1" s="8" t="s">
        <v>7</v>
      </c>
      <c r="I1" s="9" t="s">
        <v>8</v>
      </c>
    </row>
    <row r="2" spans="1:9" ht="50.15" customHeight="1" x14ac:dyDescent="0.45">
      <c r="A2" s="10">
        <v>43119</v>
      </c>
      <c r="B2" s="11" t="s">
        <v>55</v>
      </c>
      <c r="C2" s="12"/>
      <c r="D2" s="12"/>
      <c r="E2" s="12"/>
      <c r="F2" s="16"/>
      <c r="G2" s="13">
        <v>2000</v>
      </c>
      <c r="H2" s="13">
        <f>2000+'2期'!H22</f>
        <v>2082.8900000000003</v>
      </c>
      <c r="I2" s="15"/>
    </row>
    <row r="3" spans="1:9" ht="50.15" customHeight="1" x14ac:dyDescent="0.45">
      <c r="A3" s="30">
        <v>43119</v>
      </c>
      <c r="B3" s="11" t="s">
        <v>73</v>
      </c>
      <c r="C3" s="12">
        <v>1</v>
      </c>
      <c r="D3" s="12">
        <v>2.9</v>
      </c>
      <c r="E3" s="12">
        <f>C3*D3</f>
        <v>2.9</v>
      </c>
      <c r="F3" s="16"/>
      <c r="G3" s="34">
        <v>75.900000000000006</v>
      </c>
      <c r="H3" s="31">
        <f>H2-G3</f>
        <v>2006.9900000000002</v>
      </c>
      <c r="I3" s="20"/>
    </row>
    <row r="4" spans="1:9" ht="50.15" customHeight="1" x14ac:dyDescent="0.45">
      <c r="A4" s="30"/>
      <c r="B4" s="11" t="s">
        <v>74</v>
      </c>
      <c r="C4" s="12">
        <v>20</v>
      </c>
      <c r="D4" s="12">
        <v>3.5</v>
      </c>
      <c r="E4" s="12">
        <f>D4*C4</f>
        <v>70</v>
      </c>
      <c r="F4" s="16"/>
      <c r="G4" s="34"/>
      <c r="H4" s="31"/>
      <c r="I4" s="14"/>
    </row>
    <row r="5" spans="1:9" ht="50.15" customHeight="1" x14ac:dyDescent="0.45">
      <c r="A5" s="10">
        <v>43119</v>
      </c>
      <c r="B5" s="11" t="s">
        <v>75</v>
      </c>
      <c r="C5" s="12"/>
      <c r="D5" s="12"/>
      <c r="E5" s="12"/>
      <c r="F5" s="16"/>
      <c r="G5" s="13">
        <f>116+49</f>
        <v>165</v>
      </c>
      <c r="H5" s="13">
        <f>H3-G5</f>
        <v>1841.9900000000002</v>
      </c>
      <c r="I5" s="14"/>
    </row>
    <row r="6" spans="1:9" ht="50.15" customHeight="1" x14ac:dyDescent="0.45">
      <c r="A6" s="10">
        <v>43119</v>
      </c>
      <c r="B6" s="11" t="s">
        <v>76</v>
      </c>
      <c r="C6" s="12"/>
      <c r="D6" s="12"/>
      <c r="E6" s="12"/>
      <c r="F6" s="16"/>
      <c r="G6" s="13">
        <v>34.4</v>
      </c>
      <c r="H6" s="13">
        <f t="shared" ref="H6:H11" si="0">H5-G6</f>
        <v>1807.5900000000001</v>
      </c>
      <c r="I6" s="15"/>
    </row>
    <row r="7" spans="1:9" ht="50.15" customHeight="1" x14ac:dyDescent="0.45">
      <c r="A7" s="10">
        <v>43124</v>
      </c>
      <c r="B7" s="11" t="s">
        <v>75</v>
      </c>
      <c r="C7" s="12"/>
      <c r="D7" s="12"/>
      <c r="E7" s="12"/>
      <c r="F7" s="16"/>
      <c r="G7" s="13">
        <v>49</v>
      </c>
      <c r="H7" s="13">
        <f t="shared" si="0"/>
        <v>1758.5900000000001</v>
      </c>
      <c r="I7" s="14"/>
    </row>
    <row r="8" spans="1:9" ht="50.15" customHeight="1" x14ac:dyDescent="0.45">
      <c r="A8" s="10">
        <v>43125</v>
      </c>
      <c r="B8" s="11" t="s">
        <v>77</v>
      </c>
      <c r="C8" s="12"/>
      <c r="D8" s="12" t="s">
        <v>78</v>
      </c>
      <c r="E8" s="12"/>
      <c r="F8" s="16"/>
      <c r="G8" s="13">
        <f>890+560+40+90+22</f>
        <v>1602</v>
      </c>
      <c r="H8" s="13">
        <f t="shared" si="0"/>
        <v>156.59000000000015</v>
      </c>
      <c r="I8" s="14" t="s">
        <v>79</v>
      </c>
    </row>
    <row r="9" spans="1:9" ht="50.15" customHeight="1" x14ac:dyDescent="0.45">
      <c r="A9" s="10">
        <v>43164</v>
      </c>
      <c r="B9" s="11" t="s">
        <v>80</v>
      </c>
      <c r="C9" s="12"/>
      <c r="D9" s="12"/>
      <c r="E9" s="12"/>
      <c r="F9" s="16"/>
      <c r="G9" s="13">
        <f>53+51</f>
        <v>104</v>
      </c>
      <c r="H9" s="13">
        <f t="shared" si="0"/>
        <v>52.590000000000146</v>
      </c>
      <c r="I9" s="15"/>
    </row>
    <row r="10" spans="1:9" ht="50.15" customHeight="1" x14ac:dyDescent="0.45">
      <c r="A10" s="10">
        <v>43166</v>
      </c>
      <c r="B10" s="11" t="s">
        <v>80</v>
      </c>
      <c r="C10" s="12"/>
      <c r="D10" s="12"/>
      <c r="E10" s="12"/>
      <c r="F10" s="16"/>
      <c r="G10" s="13">
        <v>57</v>
      </c>
      <c r="H10" s="13">
        <f t="shared" si="0"/>
        <v>-4.4099999999998545</v>
      </c>
      <c r="I10" s="14"/>
    </row>
    <row r="11" spans="1:9" ht="50.15" customHeight="1" x14ac:dyDescent="0.45">
      <c r="A11" s="10">
        <v>43168</v>
      </c>
      <c r="B11" s="11" t="s">
        <v>80</v>
      </c>
      <c r="C11" s="12"/>
      <c r="D11" s="12"/>
      <c r="E11" s="12"/>
      <c r="F11" s="16"/>
      <c r="G11" s="13">
        <v>54</v>
      </c>
      <c r="H11" s="13">
        <f t="shared" si="0"/>
        <v>-58.409999999999854</v>
      </c>
      <c r="I11" s="14"/>
    </row>
    <row r="12" spans="1:9" ht="50.15" customHeight="1" x14ac:dyDescent="0.45">
      <c r="A12" s="10"/>
      <c r="B12" s="11"/>
      <c r="C12" s="12"/>
      <c r="D12" s="12"/>
      <c r="E12" s="12"/>
      <c r="F12" s="16"/>
      <c r="G12" s="13"/>
      <c r="H12" s="13"/>
      <c r="I12" s="14"/>
    </row>
    <row r="13" spans="1:9" ht="50.15" customHeight="1" x14ac:dyDescent="0.45">
      <c r="A13" s="10"/>
      <c r="B13" s="11"/>
      <c r="C13" s="12"/>
      <c r="D13" s="12"/>
      <c r="E13" s="12"/>
      <c r="F13" s="16"/>
      <c r="G13" s="34"/>
      <c r="H13" s="35"/>
      <c r="I13" s="14"/>
    </row>
    <row r="14" spans="1:9" ht="50.15" customHeight="1" x14ac:dyDescent="0.45">
      <c r="A14" s="10"/>
      <c r="B14" s="21"/>
      <c r="C14" s="12"/>
      <c r="D14" s="12"/>
      <c r="E14" s="12"/>
      <c r="F14" s="16"/>
      <c r="G14" s="34"/>
      <c r="H14" s="35"/>
      <c r="I14" s="15"/>
    </row>
    <row r="15" spans="1:9" ht="50.15" customHeight="1" x14ac:dyDescent="0.45">
      <c r="A15" s="10"/>
      <c r="B15" s="11"/>
      <c r="C15" s="12"/>
      <c r="D15" s="12"/>
      <c r="E15" s="12"/>
      <c r="F15" s="16"/>
      <c r="G15" s="34"/>
      <c r="H15" s="35"/>
      <c r="I15" s="14"/>
    </row>
    <row r="16" spans="1:9" ht="50.15" customHeight="1" x14ac:dyDescent="0.45">
      <c r="A16" s="10"/>
      <c r="B16" s="11"/>
      <c r="C16" s="12"/>
      <c r="D16" s="12"/>
      <c r="E16" s="12"/>
      <c r="F16" s="16"/>
      <c r="G16" s="34"/>
      <c r="H16" s="35"/>
      <c r="I16" s="14"/>
    </row>
    <row r="17" spans="1:12" ht="50.15" customHeight="1" x14ac:dyDescent="0.45">
      <c r="A17" s="10"/>
      <c r="B17" s="11"/>
      <c r="C17" s="12"/>
      <c r="D17" s="12"/>
      <c r="E17" s="12"/>
      <c r="F17" s="16"/>
      <c r="G17" s="22"/>
      <c r="H17" s="23"/>
      <c r="I17" s="24"/>
    </row>
    <row r="18" spans="1:12" ht="50.15" customHeight="1" x14ac:dyDescent="0.45">
      <c r="A18" s="10"/>
      <c r="B18" s="11"/>
      <c r="C18" s="12"/>
      <c r="D18" s="12"/>
      <c r="E18" s="12"/>
      <c r="F18" s="16"/>
      <c r="G18" s="13"/>
      <c r="H18" s="13"/>
      <c r="I18" s="15"/>
    </row>
    <row r="19" spans="1:12" ht="50.15" customHeight="1" x14ac:dyDescent="0.45">
      <c r="A19" s="10"/>
      <c r="B19" s="11"/>
      <c r="C19" s="12"/>
      <c r="D19" s="12"/>
      <c r="E19" s="12"/>
      <c r="F19" s="16"/>
      <c r="G19" s="13"/>
      <c r="H19" s="13"/>
      <c r="I19" s="14"/>
      <c r="L19" s="25"/>
    </row>
    <row r="20" spans="1:12" ht="50.15" customHeight="1" x14ac:dyDescent="0.45">
      <c r="A20" s="10"/>
      <c r="B20" s="11"/>
      <c r="C20" s="12"/>
      <c r="D20" s="12"/>
      <c r="E20" s="12"/>
      <c r="F20" s="16"/>
      <c r="G20" s="13"/>
      <c r="H20" s="13"/>
      <c r="I20" s="14"/>
    </row>
    <row r="21" spans="1:12" ht="50.15" customHeight="1" x14ac:dyDescent="0.45">
      <c r="A21" s="10"/>
      <c r="B21" s="11"/>
      <c r="C21" s="12"/>
      <c r="D21" s="12"/>
      <c r="E21" s="12"/>
      <c r="F21" s="16"/>
      <c r="G21" s="13"/>
      <c r="H21" s="13"/>
      <c r="I21" s="15"/>
    </row>
    <row r="22" spans="1:12" ht="50.15" customHeight="1" x14ac:dyDescent="0.45">
      <c r="A22" s="10"/>
      <c r="B22" s="11"/>
      <c r="C22" s="12"/>
      <c r="D22" s="12"/>
      <c r="E22" s="12"/>
      <c r="F22" s="16"/>
      <c r="G22" s="13"/>
      <c r="H22" s="13"/>
      <c r="I22" s="14"/>
    </row>
    <row r="23" spans="1:12" ht="50.15" customHeight="1" x14ac:dyDescent="0.45">
      <c r="A23" s="10"/>
      <c r="B23" s="11"/>
      <c r="C23" s="12"/>
      <c r="D23" s="12"/>
      <c r="E23" s="12"/>
      <c r="F23" s="16"/>
      <c r="G23" s="13"/>
      <c r="H23" s="13"/>
      <c r="I23" s="14"/>
    </row>
    <row r="24" spans="1:12" ht="50.15" customHeight="1" x14ac:dyDescent="0.45">
      <c r="A24" s="10"/>
      <c r="B24" s="11"/>
      <c r="C24" s="12"/>
      <c r="D24" s="12"/>
      <c r="E24" s="12"/>
      <c r="F24" s="16"/>
      <c r="G24" s="13"/>
      <c r="H24" s="13"/>
      <c r="I24" s="15"/>
    </row>
    <row r="25" spans="1:12" ht="50.15" customHeight="1" x14ac:dyDescent="0.45">
      <c r="A25" s="10"/>
      <c r="B25" s="11"/>
      <c r="C25" s="12"/>
      <c r="D25" s="12"/>
      <c r="E25" s="12"/>
      <c r="F25" s="16"/>
      <c r="G25" s="13"/>
      <c r="H25" s="13"/>
      <c r="I25" s="14"/>
    </row>
    <row r="26" spans="1:12" ht="50.15" customHeight="1" x14ac:dyDescent="0.45">
      <c r="A26" s="10"/>
      <c r="B26" s="11"/>
      <c r="C26" s="12"/>
      <c r="D26" s="12"/>
      <c r="E26" s="12"/>
      <c r="F26" s="16"/>
      <c r="G26" s="13"/>
      <c r="H26" s="13"/>
      <c r="I26" s="14"/>
    </row>
    <row r="27" spans="1:12" ht="50.15" customHeight="1" x14ac:dyDescent="0.45">
      <c r="A27" s="10"/>
      <c r="B27" s="11"/>
      <c r="C27" s="12"/>
      <c r="D27" s="12"/>
      <c r="E27" s="12"/>
      <c r="F27" s="16"/>
      <c r="G27" s="13"/>
      <c r="H27" s="13"/>
      <c r="I27" s="15"/>
    </row>
    <row r="28" spans="1:12" ht="50.15" customHeight="1" x14ac:dyDescent="0.45">
      <c r="A28" s="10"/>
      <c r="B28" s="11"/>
      <c r="C28" s="12"/>
      <c r="D28" s="12"/>
      <c r="E28" s="12"/>
      <c r="F28" s="16"/>
      <c r="G28" s="13"/>
      <c r="H28" s="13"/>
      <c r="I28" s="14"/>
    </row>
    <row r="29" spans="1:12" ht="50.15" customHeight="1" x14ac:dyDescent="0.45">
      <c r="A29" s="10"/>
      <c r="B29" s="11"/>
      <c r="C29" s="12"/>
      <c r="D29" s="12"/>
      <c r="E29" s="12"/>
      <c r="F29" s="16"/>
      <c r="G29" s="13"/>
      <c r="H29" s="13"/>
      <c r="I29" s="14"/>
    </row>
    <row r="30" spans="1:12" ht="50.15" customHeight="1" x14ac:dyDescent="0.45">
      <c r="A30" s="10"/>
      <c r="B30" s="11"/>
      <c r="C30" s="12"/>
      <c r="D30" s="12"/>
      <c r="E30" s="12"/>
      <c r="F30" s="16"/>
      <c r="G30" s="13"/>
      <c r="H30" s="13"/>
      <c r="I30" s="15"/>
    </row>
    <row r="31" spans="1:12" ht="50.15" customHeight="1" x14ac:dyDescent="0.45">
      <c r="A31" s="10"/>
      <c r="B31" s="11"/>
      <c r="C31" s="12"/>
      <c r="D31" s="12"/>
      <c r="E31" s="12"/>
      <c r="F31" s="16"/>
      <c r="G31" s="13"/>
      <c r="H31" s="13"/>
      <c r="I31" s="14"/>
    </row>
    <row r="32" spans="1:12" ht="50.15" customHeight="1" x14ac:dyDescent="0.45">
      <c r="A32" s="10"/>
      <c r="B32" s="11"/>
      <c r="C32" s="12"/>
      <c r="D32" s="12"/>
      <c r="E32" s="12"/>
      <c r="F32" s="16"/>
      <c r="G32" s="13"/>
      <c r="H32" s="13"/>
      <c r="I32" s="14"/>
    </row>
    <row r="33" spans="1:9" ht="50.15" customHeight="1" x14ac:dyDescent="0.45">
      <c r="A33" s="10"/>
      <c r="B33" s="11"/>
      <c r="C33" s="12"/>
      <c r="D33" s="12"/>
      <c r="E33" s="12"/>
      <c r="F33" s="16"/>
      <c r="G33" s="13"/>
      <c r="H33" s="13"/>
      <c r="I33" s="15"/>
    </row>
    <row r="34" spans="1:9" ht="50.15" customHeight="1" x14ac:dyDescent="0.45">
      <c r="A34" s="10"/>
      <c r="B34" s="11"/>
      <c r="C34" s="12"/>
      <c r="D34" s="12"/>
      <c r="E34" s="12"/>
      <c r="F34" s="16"/>
      <c r="G34" s="13"/>
      <c r="H34" s="13"/>
      <c r="I34" s="14"/>
    </row>
    <row r="35" spans="1:9" ht="50.15" customHeight="1" x14ac:dyDescent="0.45">
      <c r="A35" s="10"/>
      <c r="B35" s="11"/>
      <c r="C35" s="12"/>
      <c r="D35" s="12"/>
      <c r="E35" s="12"/>
      <c r="F35" s="16"/>
      <c r="G35" s="13"/>
      <c r="H35" s="13"/>
      <c r="I35" s="14"/>
    </row>
    <row r="36" spans="1:9" ht="50.15" customHeight="1" x14ac:dyDescent="0.45">
      <c r="A36" s="10"/>
      <c r="B36" s="11"/>
      <c r="C36" s="12"/>
      <c r="D36" s="12"/>
      <c r="E36" s="12"/>
      <c r="F36" s="16"/>
      <c r="G36" s="13"/>
      <c r="H36" s="13"/>
      <c r="I36" s="15"/>
    </row>
    <row r="37" spans="1:9" ht="50.15" customHeight="1" x14ac:dyDescent="0.45">
      <c r="A37" s="10"/>
      <c r="B37" s="11"/>
      <c r="C37" s="12"/>
      <c r="D37" s="12"/>
      <c r="E37" s="12"/>
      <c r="F37" s="16"/>
      <c r="G37" s="13"/>
      <c r="H37" s="13"/>
      <c r="I37" s="14"/>
    </row>
    <row r="38" spans="1:9" ht="50.15" customHeight="1" x14ac:dyDescent="0.45">
      <c r="A38" s="10"/>
      <c r="B38" s="11"/>
      <c r="C38" s="12"/>
      <c r="D38" s="12"/>
      <c r="E38" s="12"/>
      <c r="F38" s="16"/>
      <c r="G38" s="13"/>
      <c r="H38" s="13"/>
      <c r="I38" s="14"/>
    </row>
    <row r="39" spans="1:9" ht="50.15" customHeight="1" x14ac:dyDescent="0.45">
      <c r="A39" s="10"/>
      <c r="B39" s="11"/>
      <c r="C39" s="12"/>
      <c r="D39" s="12"/>
      <c r="E39" s="12"/>
      <c r="F39" s="16"/>
      <c r="G39" s="13"/>
      <c r="H39" s="13"/>
      <c r="I39" s="15"/>
    </row>
    <row r="40" spans="1:9" ht="50.15" customHeight="1" x14ac:dyDescent="0.45">
      <c r="A40" s="10"/>
      <c r="B40" s="11"/>
      <c r="C40" s="12"/>
      <c r="D40" s="12"/>
      <c r="E40" s="12"/>
      <c r="F40" s="16"/>
      <c r="G40" s="13"/>
      <c r="H40" s="13"/>
      <c r="I40" s="14"/>
    </row>
    <row r="41" spans="1:9" ht="50.15" customHeight="1" x14ac:dyDescent="0.45">
      <c r="A41" s="10"/>
      <c r="B41" s="11"/>
      <c r="C41" s="12"/>
      <c r="D41" s="12"/>
      <c r="E41" s="12"/>
      <c r="F41" s="16"/>
      <c r="G41" s="13"/>
      <c r="H41" s="13"/>
      <c r="I41" s="14"/>
    </row>
    <row r="42" spans="1:9" ht="50.15" customHeight="1" x14ac:dyDescent="0.45">
      <c r="A42" s="10"/>
      <c r="B42" s="11"/>
      <c r="C42" s="12"/>
      <c r="D42" s="12"/>
      <c r="E42" s="12"/>
      <c r="F42" s="16"/>
      <c r="G42" s="13"/>
      <c r="H42" s="13"/>
      <c r="I42" s="15"/>
    </row>
    <row r="43" spans="1:9" ht="50.15" customHeight="1" x14ac:dyDescent="0.45">
      <c r="A43" s="10"/>
      <c r="B43" s="11"/>
      <c r="C43" s="12"/>
      <c r="D43" s="12"/>
      <c r="E43" s="12"/>
      <c r="F43" s="16"/>
      <c r="G43" s="13"/>
      <c r="H43" s="13"/>
      <c r="I43" s="14"/>
    </row>
    <row r="44" spans="1:9" ht="50.15" customHeight="1" x14ac:dyDescent="0.45">
      <c r="A44" s="10"/>
      <c r="B44" s="11"/>
      <c r="C44" s="12"/>
      <c r="D44" s="12"/>
      <c r="E44" s="12"/>
      <c r="F44" s="16"/>
      <c r="G44" s="13"/>
      <c r="H44" s="13"/>
      <c r="I44" s="14"/>
    </row>
    <row r="45" spans="1:9" ht="50.15" customHeight="1" x14ac:dyDescent="0.45">
      <c r="A45" s="10"/>
      <c r="B45" s="11"/>
      <c r="C45" s="12"/>
      <c r="D45" s="12"/>
      <c r="E45" s="12"/>
      <c r="F45" s="16"/>
      <c r="G45" s="13"/>
      <c r="H45" s="13"/>
      <c r="I45" s="15"/>
    </row>
    <row r="46" spans="1:9" ht="50.15" customHeight="1" x14ac:dyDescent="0.45">
      <c r="A46" s="10"/>
      <c r="B46" s="11"/>
      <c r="C46" s="12"/>
      <c r="D46" s="12"/>
      <c r="E46" s="12"/>
      <c r="F46" s="16"/>
      <c r="G46" s="13"/>
      <c r="H46" s="13"/>
      <c r="I46" s="14"/>
    </row>
    <row r="47" spans="1:9" ht="50.15" customHeight="1" x14ac:dyDescent="0.45">
      <c r="A47" s="10"/>
      <c r="B47" s="11"/>
      <c r="C47" s="12"/>
      <c r="D47" s="12"/>
      <c r="E47" s="12"/>
      <c r="F47" s="16"/>
      <c r="G47" s="13"/>
      <c r="H47" s="13"/>
      <c r="I47" s="14"/>
    </row>
    <row r="48" spans="1:9" ht="50.15" customHeight="1" x14ac:dyDescent="0.45">
      <c r="A48" s="10"/>
      <c r="B48" s="11"/>
      <c r="C48" s="12"/>
      <c r="D48" s="12"/>
      <c r="E48" s="12"/>
      <c r="F48" s="16"/>
      <c r="G48" s="13"/>
      <c r="H48" s="13"/>
      <c r="I48" s="15"/>
    </row>
    <row r="49" spans="1:9" ht="50.15" customHeight="1" x14ac:dyDescent="0.45">
      <c r="A49" s="10"/>
      <c r="B49" s="11"/>
      <c r="C49" s="12"/>
      <c r="D49" s="12"/>
      <c r="E49" s="12"/>
      <c r="F49" s="16"/>
      <c r="G49" s="13"/>
      <c r="H49" s="13"/>
      <c r="I49" s="14"/>
    </row>
    <row r="50" spans="1:9" ht="50.15" customHeight="1" x14ac:dyDescent="0.45">
      <c r="A50" s="10"/>
      <c r="B50" s="11"/>
      <c r="C50" s="12"/>
      <c r="D50" s="12"/>
      <c r="E50" s="12"/>
      <c r="F50" s="16"/>
      <c r="G50" s="13"/>
      <c r="H50" s="13"/>
      <c r="I50" s="14"/>
    </row>
    <row r="51" spans="1:9" ht="50.15" customHeight="1" x14ac:dyDescent="0.45">
      <c r="A51" s="10"/>
      <c r="B51" s="11"/>
      <c r="C51" s="12"/>
      <c r="D51" s="12"/>
      <c r="E51" s="12"/>
      <c r="F51" s="16"/>
      <c r="G51" s="13"/>
      <c r="H51" s="13"/>
      <c r="I51" s="15"/>
    </row>
    <row r="52" spans="1:9" ht="50.15" customHeight="1" x14ac:dyDescent="0.45">
      <c r="A52" s="10"/>
      <c r="B52" s="11"/>
      <c r="C52" s="12"/>
      <c r="D52" s="12"/>
      <c r="E52" s="12"/>
      <c r="F52" s="16"/>
      <c r="G52" s="13"/>
      <c r="H52" s="13"/>
      <c r="I52" s="14"/>
    </row>
    <row r="53" spans="1:9" ht="50.15" customHeight="1" x14ac:dyDescent="0.45">
      <c r="A53" s="10"/>
      <c r="B53" s="11"/>
      <c r="C53" s="12"/>
      <c r="D53" s="12"/>
      <c r="E53" s="12"/>
      <c r="F53" s="16"/>
      <c r="G53" s="13"/>
      <c r="H53" s="13"/>
      <c r="I53" s="14"/>
    </row>
    <row r="54" spans="1:9" ht="50.15" customHeight="1" x14ac:dyDescent="0.45">
      <c r="A54" s="10"/>
      <c r="B54" s="11"/>
      <c r="C54" s="12"/>
      <c r="D54" s="12"/>
      <c r="E54" s="12"/>
      <c r="F54" s="16"/>
      <c r="G54" s="13"/>
      <c r="H54" s="13"/>
      <c r="I54" s="15"/>
    </row>
    <row r="55" spans="1:9" ht="50.15" customHeight="1" x14ac:dyDescent="0.45">
      <c r="A55" s="10"/>
      <c r="B55" s="11"/>
      <c r="C55" s="12"/>
      <c r="D55" s="12"/>
      <c r="E55" s="12"/>
      <c r="F55" s="16"/>
      <c r="G55" s="13"/>
      <c r="H55" s="13"/>
      <c r="I55" s="14"/>
    </row>
    <row r="56" spans="1:9" ht="50.15" customHeight="1" x14ac:dyDescent="0.45">
      <c r="A56" s="10"/>
      <c r="B56" s="11"/>
      <c r="C56" s="12"/>
      <c r="D56" s="12"/>
      <c r="E56" s="12"/>
      <c r="F56" s="16"/>
      <c r="G56" s="13"/>
      <c r="H56" s="13"/>
      <c r="I56" s="14"/>
    </row>
    <row r="57" spans="1:9" ht="50.15" customHeight="1" x14ac:dyDescent="0.45">
      <c r="A57" s="10"/>
      <c r="B57" s="11"/>
      <c r="C57" s="12"/>
      <c r="D57" s="12"/>
      <c r="E57" s="12"/>
      <c r="F57" s="16"/>
      <c r="G57" s="13"/>
      <c r="H57" s="13"/>
      <c r="I57" s="15"/>
    </row>
    <row r="58" spans="1:9" ht="50.15" customHeight="1" x14ac:dyDescent="0.45">
      <c r="A58" s="10"/>
      <c r="B58" s="11"/>
      <c r="C58" s="12"/>
      <c r="D58" s="12"/>
      <c r="E58" s="12"/>
      <c r="F58" s="16"/>
      <c r="G58" s="13"/>
      <c r="H58" s="13"/>
      <c r="I58" s="14"/>
    </row>
    <row r="59" spans="1:9" ht="50.15" customHeight="1" x14ac:dyDescent="0.45">
      <c r="A59" s="10"/>
      <c r="B59" s="11"/>
      <c r="C59" s="12"/>
      <c r="D59" s="12"/>
      <c r="E59" s="12"/>
      <c r="F59" s="16"/>
      <c r="G59" s="13"/>
      <c r="H59" s="13"/>
      <c r="I59" s="14"/>
    </row>
    <row r="60" spans="1:9" ht="50.15" customHeight="1" x14ac:dyDescent="0.45">
      <c r="A60" s="10"/>
      <c r="B60" s="11"/>
      <c r="C60" s="12"/>
      <c r="D60" s="12"/>
      <c r="E60" s="12"/>
      <c r="F60" s="16"/>
      <c r="G60" s="13"/>
      <c r="H60" s="13"/>
      <c r="I60" s="15"/>
    </row>
    <row r="61" spans="1:9" ht="50.15" customHeight="1" x14ac:dyDescent="0.45">
      <c r="A61" s="10"/>
      <c r="B61" s="11"/>
      <c r="C61" s="12"/>
      <c r="D61" s="12"/>
      <c r="E61" s="12"/>
      <c r="F61" s="16"/>
      <c r="G61" s="13"/>
      <c r="H61" s="13"/>
      <c r="I61" s="14"/>
    </row>
    <row r="62" spans="1:9" ht="50.15" customHeight="1" x14ac:dyDescent="0.45">
      <c r="A62" s="10"/>
      <c r="B62" s="11"/>
      <c r="C62" s="12"/>
      <c r="D62" s="12"/>
      <c r="E62" s="12"/>
      <c r="F62" s="16"/>
      <c r="G62" s="13"/>
      <c r="H62" s="13"/>
      <c r="I62" s="14"/>
    </row>
    <row r="63" spans="1:9" ht="50.15" customHeight="1" x14ac:dyDescent="0.45">
      <c r="A63" s="10"/>
      <c r="B63" s="11"/>
      <c r="C63" s="12"/>
      <c r="D63" s="12"/>
      <c r="E63" s="12"/>
      <c r="F63" s="16"/>
      <c r="G63" s="13"/>
      <c r="H63" s="13"/>
      <c r="I63" s="15"/>
    </row>
    <row r="64" spans="1:9" ht="50.15" customHeight="1" x14ac:dyDescent="0.45">
      <c r="A64" s="10"/>
      <c r="B64" s="11"/>
      <c r="C64" s="12"/>
      <c r="D64" s="12"/>
      <c r="E64" s="12"/>
      <c r="F64" s="16"/>
      <c r="G64" s="13"/>
      <c r="H64" s="13"/>
      <c r="I64" s="14"/>
    </row>
    <row r="65" spans="1:9" ht="50.15" customHeight="1" x14ac:dyDescent="0.45">
      <c r="A65" s="10"/>
      <c r="B65" s="11"/>
      <c r="C65" s="12"/>
      <c r="D65" s="12"/>
      <c r="E65" s="12"/>
      <c r="F65" s="16"/>
      <c r="G65" s="13"/>
      <c r="H65" s="13"/>
      <c r="I65" s="14"/>
    </row>
    <row r="66" spans="1:9" ht="50.15" customHeight="1" x14ac:dyDescent="0.45">
      <c r="A66" s="10"/>
      <c r="B66" s="11"/>
      <c r="C66" s="12"/>
      <c r="D66" s="12"/>
      <c r="E66" s="12"/>
      <c r="F66" s="16"/>
      <c r="G66" s="13"/>
      <c r="H66" s="13"/>
      <c r="I66" s="15"/>
    </row>
    <row r="67" spans="1:9" ht="50.15" customHeight="1" x14ac:dyDescent="0.45">
      <c r="A67" s="10"/>
      <c r="B67" s="11"/>
      <c r="C67" s="12"/>
      <c r="D67" s="12"/>
      <c r="E67" s="12"/>
      <c r="F67" s="16"/>
      <c r="G67" s="13"/>
      <c r="H67" s="13"/>
      <c r="I67" s="14"/>
    </row>
    <row r="68" spans="1:9" ht="50.15" customHeight="1" x14ac:dyDescent="0.45">
      <c r="A68" s="10"/>
      <c r="B68" s="11"/>
      <c r="C68" s="12"/>
      <c r="D68" s="12"/>
      <c r="E68" s="12"/>
      <c r="F68" s="16"/>
      <c r="G68" s="13"/>
      <c r="H68" s="13"/>
      <c r="I68" s="14"/>
    </row>
    <row r="69" spans="1:9" ht="50.15" customHeight="1" x14ac:dyDescent="0.45">
      <c r="A69" s="10"/>
      <c r="B69" s="11"/>
      <c r="C69" s="12"/>
      <c r="D69" s="12"/>
      <c r="E69" s="12"/>
      <c r="F69" s="16"/>
      <c r="G69" s="13"/>
      <c r="H69" s="13"/>
      <c r="I69" s="15"/>
    </row>
    <row r="70" spans="1:9" ht="50.15" customHeight="1" x14ac:dyDescent="0.45">
      <c r="A70" s="10"/>
      <c r="B70" s="11"/>
      <c r="C70" s="12"/>
      <c r="D70" s="12"/>
      <c r="E70" s="12"/>
      <c r="F70" s="16"/>
      <c r="G70" s="13"/>
      <c r="H70" s="13"/>
      <c r="I70" s="14"/>
    </row>
    <row r="71" spans="1:9" ht="50.15" customHeight="1" x14ac:dyDescent="0.45">
      <c r="A71" s="10"/>
      <c r="B71" s="11"/>
      <c r="C71" s="12"/>
      <c r="D71" s="12"/>
      <c r="E71" s="12"/>
      <c r="F71" s="16"/>
      <c r="G71" s="13"/>
      <c r="H71" s="13"/>
      <c r="I71" s="14"/>
    </row>
    <row r="72" spans="1:9" ht="50.15" customHeight="1" x14ac:dyDescent="0.45">
      <c r="A72" s="10"/>
      <c r="B72" s="11"/>
      <c r="C72" s="12"/>
      <c r="D72" s="12"/>
      <c r="E72" s="12"/>
      <c r="F72" s="16"/>
      <c r="G72" s="13"/>
      <c r="H72" s="13"/>
      <c r="I72" s="15"/>
    </row>
    <row r="73" spans="1:9" ht="50.15" customHeight="1" x14ac:dyDescent="0.45">
      <c r="A73" s="10"/>
      <c r="B73" s="11"/>
      <c r="C73" s="12"/>
      <c r="D73" s="12"/>
      <c r="E73" s="12"/>
      <c r="F73" s="16"/>
      <c r="G73" s="13"/>
      <c r="H73" s="13"/>
      <c r="I73" s="14"/>
    </row>
    <row r="74" spans="1:9" ht="50.15" customHeight="1" x14ac:dyDescent="0.45">
      <c r="A74" s="10"/>
      <c r="B74" s="11"/>
      <c r="C74" s="12"/>
      <c r="D74" s="12"/>
      <c r="E74" s="12"/>
      <c r="F74" s="16"/>
      <c r="G74" s="13"/>
      <c r="H74" s="13"/>
      <c r="I74" s="14"/>
    </row>
    <row r="75" spans="1:9" ht="50.15" customHeight="1" x14ac:dyDescent="0.45">
      <c r="A75" s="10"/>
      <c r="B75" s="11"/>
      <c r="C75" s="12"/>
      <c r="D75" s="12"/>
      <c r="E75" s="12"/>
      <c r="F75" s="16"/>
      <c r="G75" s="13"/>
      <c r="H75" s="13"/>
      <c r="I75" s="15"/>
    </row>
    <row r="76" spans="1:9" ht="50.15" customHeight="1" x14ac:dyDescent="0.45">
      <c r="A76" s="10"/>
      <c r="B76" s="11"/>
      <c r="C76" s="12"/>
      <c r="D76" s="12"/>
      <c r="E76" s="12"/>
      <c r="F76" s="16"/>
      <c r="G76" s="13"/>
      <c r="H76" s="13"/>
      <c r="I76" s="14"/>
    </row>
    <row r="77" spans="1:9" ht="50.15" customHeight="1" x14ac:dyDescent="0.45">
      <c r="A77" s="10"/>
      <c r="B77" s="11"/>
      <c r="C77" s="12"/>
      <c r="D77" s="12"/>
      <c r="E77" s="12"/>
      <c r="F77" s="16"/>
      <c r="G77" s="13"/>
      <c r="H77" s="13"/>
      <c r="I77" s="14"/>
    </row>
    <row r="78" spans="1:9" ht="50.15" customHeight="1" x14ac:dyDescent="0.45">
      <c r="A78" s="10"/>
      <c r="B78" s="11"/>
      <c r="C78" s="12"/>
      <c r="D78" s="12"/>
      <c r="E78" s="12"/>
      <c r="F78" s="16"/>
      <c r="G78" s="13"/>
      <c r="H78" s="13"/>
      <c r="I78" s="15"/>
    </row>
    <row r="79" spans="1:9" ht="50.15" customHeight="1" x14ac:dyDescent="0.45">
      <c r="A79" s="10"/>
      <c r="B79" s="11"/>
      <c r="C79" s="12"/>
      <c r="D79" s="12"/>
      <c r="E79" s="12"/>
      <c r="F79" s="16"/>
      <c r="G79" s="13"/>
      <c r="H79" s="13"/>
      <c r="I79" s="14"/>
    </row>
    <row r="80" spans="1:9" ht="50.15" customHeight="1" x14ac:dyDescent="0.45">
      <c r="A80" s="10"/>
      <c r="B80" s="11"/>
      <c r="C80" s="12"/>
      <c r="D80" s="12"/>
      <c r="E80" s="12"/>
      <c r="F80" s="16"/>
      <c r="G80" s="13"/>
      <c r="H80" s="13"/>
      <c r="I80" s="14"/>
    </row>
    <row r="81" spans="1:9" ht="50.15" customHeight="1" x14ac:dyDescent="0.45">
      <c r="A81" s="10"/>
      <c r="B81" s="11"/>
      <c r="C81" s="12"/>
      <c r="D81" s="12"/>
      <c r="E81" s="12"/>
      <c r="F81" s="16"/>
      <c r="G81" s="13"/>
      <c r="H81" s="13"/>
      <c r="I81" s="15"/>
    </row>
    <row r="82" spans="1:9" ht="50.15" customHeight="1" x14ac:dyDescent="0.45">
      <c r="A82" s="10"/>
      <c r="B82" s="11"/>
      <c r="C82" s="12"/>
      <c r="D82" s="12"/>
      <c r="E82" s="12"/>
      <c r="F82" s="16"/>
      <c r="G82" s="13"/>
      <c r="H82" s="13"/>
      <c r="I82" s="14"/>
    </row>
    <row r="83" spans="1:9" ht="50.15" customHeight="1" x14ac:dyDescent="0.45">
      <c r="A83" s="10"/>
      <c r="B83" s="11"/>
      <c r="C83" s="12"/>
      <c r="D83" s="12"/>
      <c r="E83" s="12"/>
      <c r="F83" s="16"/>
      <c r="G83" s="13"/>
      <c r="H83" s="13"/>
      <c r="I83" s="14"/>
    </row>
    <row r="84" spans="1:9" ht="50.15" customHeight="1" x14ac:dyDescent="0.45">
      <c r="A84" s="10"/>
      <c r="B84" s="11"/>
      <c r="C84" s="12"/>
      <c r="D84" s="12"/>
      <c r="E84" s="12"/>
      <c r="F84" s="16"/>
      <c r="G84" s="13"/>
      <c r="H84" s="13"/>
      <c r="I84" s="15"/>
    </row>
    <row r="85" spans="1:9" ht="50.15" customHeight="1" x14ac:dyDescent="0.45">
      <c r="A85" s="10"/>
      <c r="B85" s="11"/>
      <c r="C85" s="12"/>
      <c r="D85" s="12"/>
      <c r="E85" s="12"/>
      <c r="F85" s="16"/>
      <c r="G85" s="13"/>
      <c r="H85" s="13"/>
      <c r="I85" s="14"/>
    </row>
    <row r="86" spans="1:9" ht="50.15" customHeight="1" x14ac:dyDescent="0.45">
      <c r="A86" s="10"/>
      <c r="B86" s="11"/>
      <c r="C86" s="12"/>
      <c r="D86" s="12"/>
      <c r="E86" s="12"/>
      <c r="F86" s="16"/>
      <c r="G86" s="13"/>
      <c r="H86" s="13"/>
      <c r="I86" s="14"/>
    </row>
    <row r="87" spans="1:9" ht="50.15" customHeight="1" x14ac:dyDescent="0.45">
      <c r="A87" s="10"/>
      <c r="B87" s="11"/>
      <c r="C87" s="12"/>
      <c r="D87" s="12"/>
      <c r="E87" s="12"/>
      <c r="F87" s="16"/>
      <c r="G87" s="13"/>
      <c r="H87" s="13"/>
      <c r="I87" s="15"/>
    </row>
    <row r="88" spans="1:9" ht="50.15" customHeight="1" x14ac:dyDescent="0.45">
      <c r="A88" s="10"/>
      <c r="B88" s="11"/>
      <c r="C88" s="12"/>
      <c r="D88" s="12"/>
      <c r="E88" s="12"/>
      <c r="F88" s="16"/>
      <c r="G88" s="13"/>
      <c r="H88" s="13"/>
      <c r="I88" s="14"/>
    </row>
    <row r="89" spans="1:9" ht="50.15" customHeight="1" x14ac:dyDescent="0.45">
      <c r="A89" s="10"/>
      <c r="B89" s="11"/>
      <c r="C89" s="12"/>
      <c r="D89" s="12"/>
      <c r="E89" s="12"/>
      <c r="F89" s="16"/>
      <c r="G89" s="13"/>
      <c r="H89" s="13"/>
      <c r="I89" s="14"/>
    </row>
    <row r="90" spans="1:9" ht="50.15" customHeight="1" x14ac:dyDescent="0.45">
      <c r="A90" s="10"/>
      <c r="B90" s="11"/>
      <c r="C90" s="12"/>
      <c r="D90" s="12"/>
      <c r="E90" s="12"/>
      <c r="F90" s="16"/>
      <c r="G90" s="13"/>
      <c r="H90" s="13"/>
      <c r="I90" s="15"/>
    </row>
    <row r="91" spans="1:9" ht="50.15" customHeight="1" x14ac:dyDescent="0.45">
      <c r="A91" s="10"/>
      <c r="B91" s="11"/>
      <c r="C91" s="12"/>
      <c r="D91" s="12"/>
      <c r="E91" s="12"/>
      <c r="F91" s="16"/>
      <c r="G91" s="13"/>
      <c r="H91" s="13"/>
      <c r="I91" s="14"/>
    </row>
    <row r="92" spans="1:9" ht="50.15" customHeight="1" x14ac:dyDescent="0.45">
      <c r="A92" s="10"/>
      <c r="B92" s="11"/>
      <c r="C92" s="12"/>
      <c r="D92" s="12"/>
      <c r="E92" s="12"/>
      <c r="F92" s="16"/>
      <c r="G92" s="13"/>
      <c r="H92" s="13"/>
      <c r="I92" s="14"/>
    </row>
    <row r="93" spans="1:9" ht="50.15" customHeight="1" x14ac:dyDescent="0.45">
      <c r="A93" s="10"/>
      <c r="B93" s="11"/>
      <c r="C93" s="12"/>
      <c r="D93" s="12"/>
      <c r="E93" s="12"/>
      <c r="F93" s="16"/>
      <c r="G93" s="13"/>
      <c r="H93" s="13"/>
      <c r="I93" s="15"/>
    </row>
    <row r="94" spans="1:9" ht="50.15" customHeight="1" x14ac:dyDescent="0.45">
      <c r="A94" s="10"/>
      <c r="B94" s="11"/>
      <c r="C94" s="12"/>
      <c r="D94" s="12"/>
      <c r="E94" s="12"/>
      <c r="F94" s="16"/>
      <c r="G94" s="13"/>
      <c r="H94" s="13"/>
      <c r="I94" s="14"/>
    </row>
    <row r="95" spans="1:9" ht="50.15" customHeight="1" x14ac:dyDescent="0.45">
      <c r="A95" s="10"/>
      <c r="B95" s="11"/>
      <c r="C95" s="12"/>
      <c r="D95" s="12"/>
      <c r="E95" s="12"/>
      <c r="F95" s="16"/>
      <c r="G95" s="13"/>
      <c r="H95" s="13"/>
      <c r="I95" s="14"/>
    </row>
    <row r="96" spans="1:9" ht="50.15" customHeight="1" x14ac:dyDescent="0.45">
      <c r="A96" s="10"/>
      <c r="B96" s="11"/>
      <c r="C96" s="12"/>
      <c r="D96" s="12"/>
      <c r="E96" s="12"/>
      <c r="F96" s="16"/>
      <c r="G96" s="13"/>
      <c r="H96" s="13"/>
      <c r="I96" s="15"/>
    </row>
    <row r="97" spans="1:9" ht="50.15" customHeight="1" x14ac:dyDescent="0.45">
      <c r="A97" s="10"/>
      <c r="B97" s="11"/>
      <c r="C97" s="12"/>
      <c r="D97" s="12"/>
      <c r="E97" s="12"/>
      <c r="F97" s="16"/>
      <c r="G97" s="13"/>
      <c r="H97" s="13"/>
      <c r="I97" s="14"/>
    </row>
    <row r="98" spans="1:9" ht="50.15" customHeight="1" x14ac:dyDescent="0.45">
      <c r="A98" s="10"/>
      <c r="B98" s="11"/>
      <c r="C98" s="12"/>
      <c r="D98" s="12"/>
      <c r="E98" s="12"/>
      <c r="F98" s="16"/>
      <c r="G98" s="13"/>
      <c r="H98" s="13"/>
      <c r="I98" s="14"/>
    </row>
    <row r="99" spans="1:9" ht="50.15" customHeight="1" x14ac:dyDescent="0.45">
      <c r="A99" s="10"/>
      <c r="B99" s="11"/>
      <c r="C99" s="12"/>
      <c r="D99" s="12"/>
      <c r="E99" s="12"/>
      <c r="F99" s="16"/>
      <c r="G99" s="13"/>
      <c r="H99" s="13"/>
      <c r="I99" s="15"/>
    </row>
    <row r="100" spans="1:9" ht="50.15" customHeight="1" x14ac:dyDescent="0.45">
      <c r="A100" s="10"/>
      <c r="B100" s="11"/>
      <c r="C100" s="12"/>
      <c r="D100" s="12"/>
      <c r="E100" s="12"/>
      <c r="F100" s="16"/>
      <c r="G100" s="13"/>
      <c r="H100" s="13"/>
      <c r="I100" s="14"/>
    </row>
    <row r="101" spans="1:9" ht="50.15" customHeight="1" x14ac:dyDescent="0.45">
      <c r="A101" s="10"/>
      <c r="B101" s="11"/>
      <c r="C101" s="12"/>
      <c r="D101" s="12"/>
      <c r="E101" s="12"/>
      <c r="F101" s="16"/>
      <c r="G101" s="13"/>
      <c r="H101" s="13"/>
      <c r="I101" s="14"/>
    </row>
    <row r="102" spans="1:9" ht="50.15" customHeight="1" x14ac:dyDescent="0.45">
      <c r="A102" s="10"/>
      <c r="B102" s="11"/>
      <c r="C102" s="12"/>
      <c r="D102" s="12"/>
      <c r="E102" s="12"/>
      <c r="F102" s="16"/>
      <c r="G102" s="13"/>
      <c r="H102" s="13"/>
      <c r="I102" s="15"/>
    </row>
    <row r="103" spans="1:9" ht="50.15" customHeight="1" x14ac:dyDescent="0.45">
      <c r="A103" s="10"/>
      <c r="B103" s="11"/>
      <c r="C103" s="12"/>
      <c r="D103" s="12"/>
      <c r="E103" s="12"/>
      <c r="F103" s="16"/>
      <c r="G103" s="13"/>
      <c r="H103" s="13"/>
      <c r="I103" s="14"/>
    </row>
    <row r="104" spans="1:9" ht="50.15" customHeight="1" x14ac:dyDescent="0.45">
      <c r="A104" s="10"/>
      <c r="B104" s="11"/>
      <c r="C104" s="12"/>
      <c r="D104" s="12"/>
      <c r="E104" s="12"/>
      <c r="F104" s="16"/>
      <c r="G104" s="13"/>
      <c r="H104" s="13"/>
      <c r="I104" s="14"/>
    </row>
    <row r="105" spans="1:9" ht="50.15" customHeight="1" x14ac:dyDescent="0.45">
      <c r="A105" s="10"/>
      <c r="B105" s="11"/>
      <c r="C105" s="12"/>
      <c r="D105" s="12"/>
      <c r="E105" s="12"/>
      <c r="F105" s="16"/>
      <c r="G105" s="13"/>
      <c r="H105" s="13"/>
      <c r="I105" s="15"/>
    </row>
    <row r="106" spans="1:9" ht="50.15" customHeight="1" x14ac:dyDescent="0.45">
      <c r="A106" s="10"/>
      <c r="B106" s="11"/>
      <c r="C106" s="12"/>
      <c r="D106" s="12"/>
      <c r="E106" s="12"/>
      <c r="F106" s="16"/>
      <c r="G106" s="13"/>
      <c r="H106" s="13"/>
      <c r="I106" s="14"/>
    </row>
    <row r="107" spans="1:9" ht="50.15" customHeight="1" x14ac:dyDescent="0.45">
      <c r="A107" s="10"/>
      <c r="B107" s="11"/>
      <c r="C107" s="12"/>
      <c r="D107" s="12"/>
      <c r="E107" s="12"/>
      <c r="F107" s="16"/>
      <c r="G107" s="13"/>
      <c r="H107" s="13"/>
      <c r="I107" s="14"/>
    </row>
    <row r="108" spans="1:9" ht="50.15" customHeight="1" x14ac:dyDescent="0.45">
      <c r="A108" s="10"/>
      <c r="B108" s="11"/>
      <c r="C108" s="12"/>
      <c r="D108" s="12"/>
      <c r="E108" s="12"/>
      <c r="F108" s="16"/>
      <c r="G108" s="13"/>
      <c r="H108" s="13"/>
      <c r="I108" s="15"/>
    </row>
    <row r="109" spans="1:9" ht="50.15" customHeight="1" x14ac:dyDescent="0.45">
      <c r="A109" s="10"/>
      <c r="B109" s="11"/>
      <c r="C109" s="12"/>
      <c r="D109" s="12"/>
      <c r="E109" s="12"/>
      <c r="F109" s="16"/>
      <c r="G109" s="13"/>
      <c r="H109" s="13"/>
      <c r="I109" s="14"/>
    </row>
    <row r="110" spans="1:9" ht="50.15" customHeight="1" x14ac:dyDescent="0.45">
      <c r="A110" s="10"/>
      <c r="B110" s="11"/>
      <c r="C110" s="12"/>
      <c r="D110" s="12"/>
      <c r="E110" s="12"/>
      <c r="F110" s="16"/>
      <c r="G110" s="13"/>
      <c r="H110" s="13"/>
      <c r="I110" s="14"/>
    </row>
    <row r="111" spans="1:9" ht="50.15" customHeight="1" x14ac:dyDescent="0.45">
      <c r="A111" s="10"/>
      <c r="B111" s="11"/>
      <c r="C111" s="12"/>
      <c r="D111" s="12"/>
      <c r="E111" s="12"/>
      <c r="F111" s="16"/>
      <c r="G111" s="13"/>
      <c r="H111" s="13"/>
      <c r="I111" s="15"/>
    </row>
    <row r="112" spans="1:9" ht="50.15" customHeight="1" x14ac:dyDescent="0.45">
      <c r="A112" s="10"/>
      <c r="B112" s="11"/>
      <c r="C112" s="12"/>
      <c r="D112" s="12"/>
      <c r="E112" s="12"/>
      <c r="F112" s="16"/>
      <c r="G112" s="13"/>
      <c r="H112" s="13"/>
      <c r="I112" s="14"/>
    </row>
    <row r="113" spans="1:9" ht="50.15" customHeight="1" x14ac:dyDescent="0.45">
      <c r="A113" s="10"/>
      <c r="B113" s="11"/>
      <c r="C113" s="12"/>
      <c r="D113" s="12"/>
      <c r="E113" s="12"/>
      <c r="F113" s="16"/>
      <c r="G113" s="13"/>
      <c r="H113" s="13"/>
      <c r="I113" s="14"/>
    </row>
    <row r="114" spans="1:9" ht="50.15" customHeight="1" x14ac:dyDescent="0.45">
      <c r="A114" s="10"/>
      <c r="B114" s="11"/>
      <c r="C114" s="12"/>
      <c r="D114" s="12"/>
      <c r="E114" s="12"/>
      <c r="F114" s="16"/>
      <c r="G114" s="13"/>
      <c r="H114" s="13"/>
      <c r="I114" s="15"/>
    </row>
    <row r="115" spans="1:9" ht="50.15" customHeight="1" x14ac:dyDescent="0.45">
      <c r="A115" s="10"/>
      <c r="B115" s="11"/>
      <c r="C115" s="12"/>
      <c r="D115" s="12"/>
      <c r="E115" s="12"/>
      <c r="F115" s="16"/>
      <c r="G115" s="13"/>
      <c r="H115" s="13"/>
      <c r="I115" s="14"/>
    </row>
    <row r="116" spans="1:9" ht="50.15" customHeight="1" x14ac:dyDescent="0.45">
      <c r="A116" s="10"/>
      <c r="B116" s="11"/>
      <c r="C116" s="12"/>
      <c r="D116" s="12"/>
      <c r="E116" s="12"/>
      <c r="F116" s="16"/>
      <c r="G116" s="13"/>
      <c r="H116" s="13"/>
      <c r="I116" s="14"/>
    </row>
  </sheetData>
  <mergeCells count="5">
    <mergeCell ref="A3:A4"/>
    <mergeCell ref="G3:G4"/>
    <mergeCell ref="H3:H4"/>
    <mergeCell ref="G13:G16"/>
    <mergeCell ref="H13:H16"/>
  </mergeCells>
  <phoneticPr fontId="4" type="noConversion"/>
  <dataValidations count="4">
    <dataValidation type="date" allowBlank="1" showInputMessage="1" showErrorMessage="1" promptTitle="按标准格式数据日期" prompt="日期格式：2015/1/1" sqref="A2:A3 A5:A116" xr:uid="{00000000-0002-0000-0200-000000000000}">
      <formula1>42005</formula1>
      <formula2>44196</formula2>
    </dataValidation>
    <dataValidation allowBlank="1" showInputMessage="1" showErrorMessage="1" promptTitle="手动输入备注" prompt="手动输入备忘事项，便于日后追查。" sqref="I2:I116" xr:uid="{00000000-0002-0000-0200-000001000000}">
      <formula1>0</formula1>
      <formula2>0</formula2>
    </dataValidation>
    <dataValidation allowBlank="1" showInputMessage="1" showErrorMessage="1" promptTitle="手动录入摘要" prompt="手动录入账目摘要" sqref="C2:E15 B14:E14 C16:E116" xr:uid="{00000000-0002-0000-0200-000002000000}">
      <formula1>0</formula1>
      <formula2>0</formula2>
    </dataValidation>
    <dataValidation type="list" allowBlank="1" showInputMessage="1" showErrorMessage="1" sqref="B2:B13 B15:B116" xr:uid="{00000000-0002-0000-0200-000003000000}">
      <formula1>Project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Roman,标准"&amp;12&amp;A</oddHeader>
    <oddFooter>&amp;C&amp;"Times New Roman,标准"&amp;12页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tabSelected="1" topLeftCell="A11" zoomScaleNormal="100" workbookViewId="0">
      <selection activeCell="E18" sqref="E18"/>
    </sheetView>
  </sheetViews>
  <sheetFormatPr defaultRowHeight="14" x14ac:dyDescent="0.3"/>
  <cols>
    <col min="1" max="1" width="11.58203125"/>
    <col min="2" max="2" width="17.83203125"/>
    <col min="3" max="3" width="24.25"/>
    <col min="4" max="5" width="9.83203125"/>
    <col min="6" max="1025" width="8.83203125"/>
  </cols>
  <sheetData>
    <row r="1" spans="1:15" ht="50.15" customHeight="1" x14ac:dyDescent="0.45">
      <c r="A1" s="5" t="s">
        <v>0</v>
      </c>
      <c r="B1" s="6" t="s">
        <v>1</v>
      </c>
      <c r="C1" s="8" t="s">
        <v>5</v>
      </c>
      <c r="D1" s="8" t="s">
        <v>54</v>
      </c>
      <c r="E1" s="8" t="s">
        <v>7</v>
      </c>
      <c r="F1" s="9" t="s">
        <v>8</v>
      </c>
    </row>
    <row r="2" spans="1:15" ht="50.15" customHeight="1" x14ac:dyDescent="0.45">
      <c r="A2" s="10">
        <v>43356</v>
      </c>
      <c r="B2" s="26" t="s">
        <v>81</v>
      </c>
      <c r="C2" s="27" t="s">
        <v>82</v>
      </c>
      <c r="D2" s="28">
        <f>32.5+3.36</f>
        <v>35.86</v>
      </c>
      <c r="E2" s="28">
        <f>'3期'!H11-D2</f>
        <v>-94.269999999999854</v>
      </c>
      <c r="F2" s="29"/>
    </row>
    <row r="3" spans="1:15" ht="50.15" customHeight="1" x14ac:dyDescent="0.45">
      <c r="A3" s="10">
        <v>43361</v>
      </c>
      <c r="B3" s="11"/>
      <c r="C3" s="16"/>
      <c r="D3" s="13">
        <v>2000</v>
      </c>
      <c r="E3" s="13">
        <f>D3+E2</f>
        <v>1905.7300000000002</v>
      </c>
      <c r="F3" s="15" t="s">
        <v>55</v>
      </c>
    </row>
    <row r="4" spans="1:15" ht="50.15" customHeight="1" x14ac:dyDescent="0.45">
      <c r="A4" s="10">
        <v>43362</v>
      </c>
      <c r="B4" s="11" t="s">
        <v>83</v>
      </c>
      <c r="C4" s="16" t="s">
        <v>84</v>
      </c>
      <c r="D4" s="13">
        <v>31.3</v>
      </c>
      <c r="E4" s="13">
        <f t="shared" ref="E4:E17" si="0">E3-D4</f>
        <v>1874.4300000000003</v>
      </c>
      <c r="F4" s="20"/>
    </row>
    <row r="5" spans="1:15" ht="50.15" customHeight="1" x14ac:dyDescent="0.45">
      <c r="A5" s="10">
        <v>43362</v>
      </c>
      <c r="B5" s="11" t="s">
        <v>85</v>
      </c>
      <c r="C5" s="16" t="s">
        <v>86</v>
      </c>
      <c r="D5" s="12">
        <v>51</v>
      </c>
      <c r="E5" s="13">
        <f t="shared" si="0"/>
        <v>1823.4300000000003</v>
      </c>
      <c r="F5" s="14"/>
    </row>
    <row r="6" spans="1:15" ht="50.15" customHeight="1" x14ac:dyDescent="0.45">
      <c r="A6" s="10">
        <v>43363</v>
      </c>
      <c r="B6" s="11" t="s">
        <v>87</v>
      </c>
      <c r="C6" s="27" t="s">
        <v>82</v>
      </c>
      <c r="D6" s="13">
        <v>49.96</v>
      </c>
      <c r="E6" s="13">
        <f t="shared" si="0"/>
        <v>1773.4700000000003</v>
      </c>
      <c r="F6" s="14"/>
      <c r="G6" s="37" t="s">
        <v>88</v>
      </c>
      <c r="H6" s="37"/>
      <c r="I6" s="37"/>
      <c r="J6" s="37"/>
      <c r="K6" s="37"/>
      <c r="L6" s="37"/>
      <c r="M6" s="37"/>
      <c r="N6" s="37"/>
      <c r="O6" s="37"/>
    </row>
    <row r="7" spans="1:15" ht="50.15" customHeight="1" x14ac:dyDescent="0.45">
      <c r="A7" s="10">
        <v>43364</v>
      </c>
      <c r="B7" s="11" t="s">
        <v>89</v>
      </c>
      <c r="C7" s="16"/>
      <c r="D7" s="13">
        <f>45.13+1.68</f>
        <v>46.81</v>
      </c>
      <c r="E7" s="13">
        <f t="shared" si="0"/>
        <v>1726.6600000000003</v>
      </c>
      <c r="F7" s="15"/>
    </row>
    <row r="8" spans="1:15" ht="50.15" customHeight="1" x14ac:dyDescent="0.45">
      <c r="A8" s="10">
        <v>43367</v>
      </c>
      <c r="B8" s="16" t="s">
        <v>90</v>
      </c>
      <c r="D8" s="13">
        <v>50</v>
      </c>
      <c r="E8" s="13">
        <f t="shared" si="0"/>
        <v>1676.6600000000003</v>
      </c>
      <c r="F8" s="14"/>
    </row>
    <row r="9" spans="1:15" ht="50.15" customHeight="1" x14ac:dyDescent="0.45">
      <c r="A9" s="10">
        <v>43368</v>
      </c>
      <c r="B9" s="16" t="s">
        <v>94</v>
      </c>
      <c r="D9" s="13">
        <v>34.92</v>
      </c>
      <c r="E9" s="13">
        <f t="shared" si="0"/>
        <v>1641.7400000000002</v>
      </c>
      <c r="F9" s="14"/>
    </row>
    <row r="10" spans="1:15" ht="50.15" customHeight="1" x14ac:dyDescent="0.45">
      <c r="A10" s="10">
        <v>43372</v>
      </c>
      <c r="B10" s="16" t="s">
        <v>91</v>
      </c>
      <c r="D10" s="13">
        <f>12.7+17.24</f>
        <v>29.939999999999998</v>
      </c>
      <c r="E10" s="13">
        <f t="shared" si="0"/>
        <v>1611.8000000000002</v>
      </c>
      <c r="F10" s="15"/>
    </row>
    <row r="11" spans="1:15" ht="50.15" customHeight="1" x14ac:dyDescent="0.45">
      <c r="A11" s="10">
        <v>43404</v>
      </c>
      <c r="B11" s="21" t="s">
        <v>93</v>
      </c>
      <c r="C11" s="16"/>
      <c r="D11" s="13">
        <v>33.86</v>
      </c>
      <c r="E11" s="13">
        <f t="shared" si="0"/>
        <v>1577.9400000000003</v>
      </c>
      <c r="F11" s="20"/>
    </row>
    <row r="12" spans="1:15" ht="50.15" customHeight="1" x14ac:dyDescent="0.45">
      <c r="A12" s="10">
        <v>43404</v>
      </c>
      <c r="B12" s="11" t="s">
        <v>92</v>
      </c>
      <c r="C12" s="16"/>
      <c r="D12" s="13">
        <f>50+93</f>
        <v>143</v>
      </c>
      <c r="E12" s="13">
        <f t="shared" si="0"/>
        <v>1434.9400000000003</v>
      </c>
      <c r="F12" s="14"/>
    </row>
    <row r="13" spans="1:15" ht="50.15" customHeight="1" x14ac:dyDescent="0.45">
      <c r="A13" s="10">
        <v>43413</v>
      </c>
      <c r="B13" s="21" t="s">
        <v>92</v>
      </c>
      <c r="C13" s="16"/>
      <c r="D13" s="13">
        <f>50+93+14</f>
        <v>157</v>
      </c>
      <c r="E13" s="13">
        <f t="shared" si="0"/>
        <v>1277.9400000000003</v>
      </c>
      <c r="F13" s="14"/>
    </row>
    <row r="14" spans="1:15" ht="50.15" customHeight="1" x14ac:dyDescent="0.45">
      <c r="A14" s="10">
        <v>43451</v>
      </c>
      <c r="B14" s="11" t="s">
        <v>95</v>
      </c>
      <c r="C14" s="16"/>
      <c r="D14" s="13">
        <f>87+32</f>
        <v>119</v>
      </c>
      <c r="E14" s="13">
        <f t="shared" si="0"/>
        <v>1158.9400000000003</v>
      </c>
      <c r="F14" s="14"/>
    </row>
    <row r="15" spans="1:15" ht="50.15" customHeight="1" x14ac:dyDescent="0.45">
      <c r="A15" s="10">
        <v>43451</v>
      </c>
      <c r="B15" s="11" t="s">
        <v>96</v>
      </c>
      <c r="C15" s="16"/>
      <c r="D15" s="22">
        <v>100.8</v>
      </c>
      <c r="E15" s="13">
        <f t="shared" si="0"/>
        <v>1058.1400000000003</v>
      </c>
      <c r="F15" s="24"/>
    </row>
    <row r="16" spans="1:15" ht="50.15" customHeight="1" x14ac:dyDescent="0.45">
      <c r="A16" s="10">
        <v>43460</v>
      </c>
      <c r="B16" s="11" t="s">
        <v>97</v>
      </c>
      <c r="C16" s="16"/>
      <c r="D16" s="13">
        <v>105</v>
      </c>
      <c r="E16" s="13">
        <f t="shared" si="0"/>
        <v>953.14000000000033</v>
      </c>
      <c r="F16" s="15"/>
    </row>
    <row r="17" spans="1:6" ht="50.15" customHeight="1" x14ac:dyDescent="0.45">
      <c r="A17" s="10">
        <v>43461</v>
      </c>
      <c r="B17" s="11" t="s">
        <v>98</v>
      </c>
      <c r="C17" s="16"/>
      <c r="D17" s="13">
        <f>32+86</f>
        <v>118</v>
      </c>
      <c r="E17" s="13">
        <f t="shared" si="0"/>
        <v>835.14000000000033</v>
      </c>
      <c r="F17" s="14"/>
    </row>
    <row r="18" spans="1:6" ht="50.15" customHeight="1" x14ac:dyDescent="0.45">
      <c r="A18" s="10"/>
      <c r="B18" s="11"/>
      <c r="C18" s="16"/>
      <c r="D18" s="13"/>
      <c r="E18" s="13"/>
      <c r="F18" s="14"/>
    </row>
    <row r="19" spans="1:6" ht="50.15" customHeight="1" x14ac:dyDescent="0.45">
      <c r="A19" s="10"/>
      <c r="B19" s="11"/>
      <c r="C19" s="16"/>
      <c r="D19" s="13"/>
      <c r="E19" s="13"/>
      <c r="F19" s="15"/>
    </row>
    <row r="20" spans="1:6" ht="50.15" customHeight="1" x14ac:dyDescent="0.45">
      <c r="A20" s="10"/>
      <c r="B20" s="11"/>
      <c r="C20" s="16"/>
      <c r="D20" s="13"/>
      <c r="E20" s="13"/>
      <c r="F20" s="14"/>
    </row>
    <row r="21" spans="1:6" ht="50.15" customHeight="1" x14ac:dyDescent="0.45">
      <c r="A21" s="10"/>
      <c r="B21" s="11"/>
      <c r="C21" s="16"/>
      <c r="D21" s="13"/>
      <c r="E21" s="13"/>
      <c r="F21" s="14"/>
    </row>
  </sheetData>
  <mergeCells count="1">
    <mergeCell ref="G6:O6"/>
  </mergeCells>
  <phoneticPr fontId="4" type="noConversion"/>
  <dataValidations count="4">
    <dataValidation allowBlank="1" showInputMessage="1" showErrorMessage="1" promptTitle="手动录入摘要" prompt="手动录入账目摘要" sqref="D5" xr:uid="{00000000-0002-0000-0300-000002000000}">
      <formula1>0</formula1>
      <formula2>0</formula2>
    </dataValidation>
    <dataValidation type="list" allowBlank="1" showInputMessage="1" showErrorMessage="1" sqref="B3:B21" xr:uid="{00000000-0002-0000-0300-000003000000}">
      <formula1>Project</formula1>
      <formula2>0</formula2>
    </dataValidation>
    <dataValidation type="date" allowBlank="1" showInputMessage="1" showErrorMessage="1" promptTitle="按标准格式数据日期" prompt="日期格式：2015/1/1" sqref="A2:A21" xr:uid="{00000000-0002-0000-0300-000000000000}">
      <formula1>42005</formula1>
      <formula2>44196</formula2>
    </dataValidation>
    <dataValidation allowBlank="1" showInputMessage="1" showErrorMessage="1" promptTitle="手动输入备注" prompt="手动输入备忘事项，便于日后追查。" sqref="F3:F21" xr:uid="{00000000-0002-0000-03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1期</vt:lpstr>
      <vt:lpstr>2期</vt:lpstr>
      <vt:lpstr>3期</vt:lpstr>
      <vt:lpstr>4期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XM.Zhao</dc:creator>
  <dc:description/>
  <cp:lastModifiedBy>XM.Zhao</cp:lastModifiedBy>
  <cp:revision>2</cp:revision>
  <dcterms:created xsi:type="dcterms:W3CDTF">2015-06-05T18:19:34Z</dcterms:created>
  <dcterms:modified xsi:type="dcterms:W3CDTF">2018-12-27T14:13:10Z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