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n\Documents\GitHub\stmbl\hw\kicad\v4.0\doc\"/>
    </mc:Choice>
  </mc:AlternateContent>
  <xr:revisionPtr revIDLastSave="0" documentId="13_ncr:1_{BD748CDF-1975-4D82-ADC6-88103FCBAB4E}" xr6:coauthVersionLast="45" xr6:coauthVersionMax="45" xr10:uidLastSave="{00000000-0000-0000-0000-000000000000}"/>
  <bookViews>
    <workbookView xWindow="1080" yWindow="1065" windowWidth="17985" windowHeight="14085" xr2:uid="{21C5BC84-6112-4247-8E15-DABEB09A0F7F}"/>
  </bookViews>
  <sheets>
    <sheet name="Tabelle1" sheetId="1" r:id="rId1"/>
  </sheets>
  <definedNames>
    <definedName name="_xlnm._FilterDatabase" localSheetId="0" hidden="1">Tabelle1!$A$1:$L$1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2" i="1" l="1"/>
  <c r="Q40" i="1" l="1"/>
  <c r="Q41" i="1" s="1"/>
  <c r="K28" i="1" l="1"/>
  <c r="K29" i="1"/>
  <c r="K30" i="1"/>
  <c r="K31" i="1"/>
  <c r="K7" i="1" l="1"/>
  <c r="O37" i="1" s="1"/>
  <c r="O41" i="1" s="1"/>
  <c r="K3" i="1"/>
  <c r="K4" i="1"/>
  <c r="K5" i="1"/>
  <c r="K6" i="1"/>
  <c r="K8" i="1"/>
  <c r="K9" i="1"/>
  <c r="K10" i="1"/>
  <c r="K11" i="1"/>
  <c r="K14" i="1"/>
  <c r="K15" i="1"/>
  <c r="K16" i="1"/>
  <c r="K17" i="1"/>
  <c r="K18" i="1"/>
  <c r="K19" i="1"/>
  <c r="K21" i="1"/>
  <c r="K20" i="1"/>
  <c r="K22" i="1"/>
  <c r="K23" i="1"/>
  <c r="K24" i="1"/>
  <c r="K25" i="1"/>
  <c r="K26" i="1"/>
  <c r="K27" i="1"/>
  <c r="P37" i="1" s="1"/>
  <c r="P41" i="1" s="1"/>
  <c r="K2" i="1" l="1"/>
  <c r="N37" i="1" l="1"/>
  <c r="N40" i="1" l="1"/>
  <c r="N41" i="1" s="1"/>
  <c r="M44" i="1" s="1"/>
  <c r="N44" i="1" s="1"/>
</calcChain>
</file>

<file path=xl/sharedStrings.xml><?xml version="1.0" encoding="utf-8"?>
<sst xmlns="http://schemas.openxmlformats.org/spreadsheetml/2006/main" count="182" uniqueCount="144">
  <si>
    <t>Val</t>
  </si>
  <si>
    <t>Designator</t>
  </si>
  <si>
    <t>Package</t>
  </si>
  <si>
    <t>150n</t>
  </si>
  <si>
    <t>ACT4088</t>
  </si>
  <si>
    <t>U5</t>
  </si>
  <si>
    <t>SOIC-7</t>
  </si>
  <si>
    <t>SI8621</t>
  </si>
  <si>
    <t>U3</t>
  </si>
  <si>
    <t>4.7ÂµH 1.5A</t>
  </si>
  <si>
    <t>L5,L12</t>
  </si>
  <si>
    <t>stmbl:SMD_INDUCTOR_32x25</t>
  </si>
  <si>
    <t>Murata</t>
  </si>
  <si>
    <t>1m 250mA</t>
  </si>
  <si>
    <t>L2</t>
  </si>
  <si>
    <t>stmbl:NPI31W</t>
  </si>
  <si>
    <t>Coilcraft</t>
  </si>
  <si>
    <t>LQH32PN4R7NNC</t>
  </si>
  <si>
    <t>CONN_02X06</t>
  </si>
  <si>
    <t>P10</t>
  </si>
  <si>
    <t>stmbl:Socket_Strip_Angled_2x06</t>
  </si>
  <si>
    <t>USB_OTG</t>
  </si>
  <si>
    <t>P11,P1</t>
  </si>
  <si>
    <t>stmbl:USB_Micro-B</t>
  </si>
  <si>
    <t>Molex</t>
  </si>
  <si>
    <t>105017-0001</t>
  </si>
  <si>
    <t>CONN_01X04</t>
  </si>
  <si>
    <t>P12,P7</t>
  </si>
  <si>
    <t>stmbl:Pin_Header_Straight_1x04</t>
  </si>
  <si>
    <t>P13</t>
  </si>
  <si>
    <t>stmbl:Socket_Strip_Straight_1x04</t>
  </si>
  <si>
    <t>P14</t>
  </si>
  <si>
    <t>stmbl:Pin_Header_Angled_1x04</t>
  </si>
  <si>
    <t>CONN_01X02</t>
  </si>
  <si>
    <t>P2,P3,P15</t>
  </si>
  <si>
    <t>stmbl:RM3.5_1x2</t>
  </si>
  <si>
    <t>Phoenix</t>
  </si>
  <si>
    <t>P4</t>
  </si>
  <si>
    <t>stmbl:Pin_Header_Angled_1x02</t>
  </si>
  <si>
    <t>CONN_01X06</t>
  </si>
  <si>
    <t>P5,P9</t>
  </si>
  <si>
    <t>stmbl:RM3.5_1x6</t>
  </si>
  <si>
    <t>P6</t>
  </si>
  <si>
    <t>stmbl:RM5.08_1x2</t>
  </si>
  <si>
    <t>CONN_01X03</t>
  </si>
  <si>
    <t>P8</t>
  </si>
  <si>
    <t>stmbl:RM5.08_1x3</t>
  </si>
  <si>
    <t>IRAM256a</t>
  </si>
  <si>
    <t>U12</t>
  </si>
  <si>
    <t>stmbl:IRAM256</t>
  </si>
  <si>
    <t>Infineon</t>
  </si>
  <si>
    <t>IRAM256-2067A2</t>
  </si>
  <si>
    <t>stmbl:SOIC-8-N</t>
  </si>
  <si>
    <t>Silicon Labs</t>
  </si>
  <si>
    <t>Si8621BB-B-IS</t>
  </si>
  <si>
    <t>C83312</t>
  </si>
  <si>
    <t>Crystal_SMD_0503_4Pads</t>
  </si>
  <si>
    <t>Y1,Y2</t>
  </si>
  <si>
    <t>8M</t>
  </si>
  <si>
    <t>C326523</t>
  </si>
  <si>
    <t>SOT-223</t>
  </si>
  <si>
    <t>U2</t>
  </si>
  <si>
    <t>zldo1117</t>
  </si>
  <si>
    <t>C37448</t>
  </si>
  <si>
    <t>LNK?304D</t>
  </si>
  <si>
    <t>stmbl:SOT-23-6</t>
  </si>
  <si>
    <t>U4,U13,U28,U27</t>
  </si>
  <si>
    <t>10ÂµH 1A</t>
  </si>
  <si>
    <t>L4,L6</t>
  </si>
  <si>
    <t>C86073</t>
  </si>
  <si>
    <t>Active-Semi</t>
  </si>
  <si>
    <t>ACT4088US-T</t>
  </si>
  <si>
    <t>500V</t>
  </si>
  <si>
    <t>X7R</t>
  </si>
  <si>
    <t>C1808W154KCRACTU</t>
  </si>
  <si>
    <t>KEMET</t>
  </si>
  <si>
    <t>stmbl:C_1808</t>
  </si>
  <si>
    <t>C3,C28,C34,C38,C93,C92</t>
  </si>
  <si>
    <t>270Âµ</t>
  </si>
  <si>
    <t>C21,C22</t>
  </si>
  <si>
    <t>stmbl:C_Radial_D26_L45_P10</t>
  </si>
  <si>
    <t>United Chemi-Con</t>
  </si>
  <si>
    <t>ESMR401VSN271MQ30S</t>
  </si>
  <si>
    <t>400V</t>
  </si>
  <si>
    <t>JLC_Nbr</t>
  </si>
  <si>
    <t>Manufacturer</t>
  </si>
  <si>
    <t>Product ID</t>
  </si>
  <si>
    <t>Amount:</t>
  </si>
  <si>
    <t>Cost Single</t>
  </si>
  <si>
    <t>Cost total</t>
  </si>
  <si>
    <t>mouser</t>
  </si>
  <si>
    <t>tme</t>
  </si>
  <si>
    <t>LNK304DN-TL</t>
  </si>
  <si>
    <t>ABM3B-8.000MHZ-10-1-U-T</t>
  </si>
  <si>
    <t>lcsc</t>
  </si>
  <si>
    <t>WJ2EDGRC-5.08-2P</t>
  </si>
  <si>
    <t>WJ2EDGRC-5.08-3P</t>
  </si>
  <si>
    <t>https://de.aliexpress.com/item/539701403.html?spm=2114.13010608.0.0.JMsOXU</t>
  </si>
  <si>
    <t>R80,R81,R82</t>
  </si>
  <si>
    <t>stmbl:R_2512</t>
  </si>
  <si>
    <t>Bourns</t>
  </si>
  <si>
    <t>CSS2H-2512K-3L00F</t>
  </si>
  <si>
    <t>SSL0804T-102M-N</t>
  </si>
  <si>
    <t> LQH32PN100MNCL</t>
  </si>
  <si>
    <t> ZLDO1117QG33TA</t>
  </si>
  <si>
    <t>Platform</t>
  </si>
  <si>
    <t>Mouser</t>
  </si>
  <si>
    <t>Anzahl Platinen</t>
  </si>
  <si>
    <t>Kosten komplett</t>
  </si>
  <si>
    <t>WJ2EDGK-5.08-3P-14-00A</t>
  </si>
  <si>
    <t>stmbl:RM5.08_1x3_plug</t>
  </si>
  <si>
    <t>WJ2EDGK-5.08-2P-14-00A</t>
  </si>
  <si>
    <t>stmbl:RM5.08_1x2_plug</t>
  </si>
  <si>
    <t>stmbl:RM3.5_1x2_plug</t>
  </si>
  <si>
    <t>stmbl:RM3.5_1x6_plug</t>
  </si>
  <si>
    <t>red</t>
  </si>
  <si>
    <t>D1,D16</t>
  </si>
  <si>
    <t>stmbl:LED-0805-SIDE</t>
  </si>
  <si>
    <t>Lite-On</t>
  </si>
  <si>
    <t>LTST-S220KRKT</t>
  </si>
  <si>
    <t>stmbl:SMA_Standard</t>
  </si>
  <si>
    <t>yellow</t>
  </si>
  <si>
    <t>D17</t>
  </si>
  <si>
    <t>SMAJ24A TVS 24V</t>
  </si>
  <si>
    <t>D22</t>
  </si>
  <si>
    <t>STMicroelectronics</t>
  </si>
  <si>
    <t>SMAJ24A-TR</t>
  </si>
  <si>
    <t>green</t>
  </si>
  <si>
    <t>D8,D24,D4,D14,D15,D20,D19,D18</t>
  </si>
  <si>
    <t>TJ-S2005SW9TGLC2G-A5</t>
  </si>
  <si>
    <t>12-215/Y2C-CQ1R1B/3C</t>
  </si>
  <si>
    <t>https://de.aliexpress.com/item/1762663592.html?spm=a2g0o.cart.0.0.316f3c00UGqYGB&amp;mp=1</t>
  </si>
  <si>
    <t>Pro Stk</t>
  </si>
  <si>
    <t>Versand:</t>
  </si>
  <si>
    <t>Platinen:</t>
  </si>
  <si>
    <t>Zoll:</t>
  </si>
  <si>
    <t>Pro Anbieter:</t>
  </si>
  <si>
    <t>Kosten gesamt:</t>
  </si>
  <si>
    <t>Ali?</t>
  </si>
  <si>
    <t>EKMG500ELL470MF11D</t>
  </si>
  <si>
    <t>C146,148,149</t>
  </si>
  <si>
    <t>18p</t>
  </si>
  <si>
    <t>C20,C33,C45</t>
  </si>
  <si>
    <t>18pF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</si>
</sst>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ProximaNova-Reg"/>
    </font>
    <font>
      <sz val="10"/>
      <color rgb="FF333333"/>
      <name val="ProximaNova-Reg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0" fontId="2" fillId="0" borderId="0" xfId="0" applyFont="1"/>
    <xf numFmtId="8" fontId="2" fillId="0" borderId="0" xfId="0" applyNumberFormat="1" applyFont="1"/>
    <xf numFmtId="0" fontId="1" fillId="0" borderId="0" xfId="0" applyFont="1"/>
    <xf numFmtId="0" fontId="3" fillId="0" borderId="0" xfId="1"/>
    <xf numFmtId="0" fontId="4" fillId="0" borderId="0" xfId="0" applyFont="1"/>
    <xf numFmtId="9" fontId="0" fillId="0" borderId="0" xfId="0" applyNumberFormat="1"/>
    <xf numFmtId="0" fontId="5" fillId="0" borderId="0" xfId="0" applyFont="1"/>
    <xf numFmtId="6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2" borderId="0" xfId="1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witching-Controllers_POWER-INTEGRATIONS-LNK304DN-TL_C37448.html" TargetMode="External"/><Relationship Id="rId13" Type="http://schemas.openxmlformats.org/officeDocument/2006/relationships/hyperlink" Target="https://www.mouser.de/ProductDetail/Phoenix-Contact/1840366?qs=sGAEpiMZZMsDddcp1dBDJK9rsilBGku0QEkpOihbSR4%3D" TargetMode="External"/><Relationship Id="rId18" Type="http://schemas.openxmlformats.org/officeDocument/2006/relationships/hyperlink" Target="https://de.aliexpress.com/item/1762663592.html?spm=a2g0o.cart.0.0.316f3c00UGqYGB&amp;mp=1" TargetMode="External"/><Relationship Id="rId3" Type="http://schemas.openxmlformats.org/officeDocument/2006/relationships/hyperlink" Target="https://lcsc.com/product-detail/Pluggable-System-Terminal-Block_Ningbo-Kangnex-Elec-WJ2EDGRC-5-08-3P_C8377.html" TargetMode="External"/><Relationship Id="rId7" Type="http://schemas.openxmlformats.org/officeDocument/2006/relationships/hyperlink" Target="https://lcsc.com/product-detail/Power-Inductors_Murata-Electronics-LQH32PN100MNCL_C86073.html" TargetMode="External"/><Relationship Id="rId12" Type="http://schemas.openxmlformats.org/officeDocument/2006/relationships/hyperlink" Target="https://lcsc.com/product-detail/Pluggable-System-Terminal-Block_Ningbo-Kangnex-Elec-WJ2EDGK-5-08-2P-14-00A_C71370.html" TargetMode="External"/><Relationship Id="rId17" Type="http://schemas.openxmlformats.org/officeDocument/2006/relationships/hyperlink" Target="https://lcsc.com/product-detail/DC-DC-Converters_ACTIVE-SEMI-ACT4088US-T_C11135.html" TargetMode="External"/><Relationship Id="rId2" Type="http://schemas.openxmlformats.org/officeDocument/2006/relationships/hyperlink" Target="https://lcsc.com/product-detail/Pluggable-System-Terminal-Block_Ningbo-Kangnex-Elec-WJ2EDGRC-5-08-2P_C3697.html" TargetMode="External"/><Relationship Id="rId16" Type="http://schemas.openxmlformats.org/officeDocument/2006/relationships/hyperlink" Target="https://lcsc.com/product-detail/Others_Everlight-Elec-12-215-Y2C-CQ1R1B-3C_C264355.html" TargetMode="External"/><Relationship Id="rId1" Type="http://schemas.openxmlformats.org/officeDocument/2006/relationships/hyperlink" Target="https://lcsc.com/product-detail/Pluggable-System-Terminal-Block_METZ-CONNECT-GmbH-31342102_C123232.html" TargetMode="External"/><Relationship Id="rId6" Type="http://schemas.openxmlformats.org/officeDocument/2006/relationships/hyperlink" Target="https://lcsc.com/product-detail/Pin-Header-Female-Header_MOLEX-901210764_C293357.html" TargetMode="External"/><Relationship Id="rId11" Type="http://schemas.openxmlformats.org/officeDocument/2006/relationships/hyperlink" Target="https://lcsc.com/product-detail/Pluggable-System-Terminal-Block_Ningbo-Kangnex-Elec-WJ2EDGK-5-08-3P-14-00A_C71371.html" TargetMode="External"/><Relationship Id="rId5" Type="http://schemas.openxmlformats.org/officeDocument/2006/relationships/hyperlink" Target="https://lcsc.com/product-detail/_Chilisin-Elec-SSL0804T-102M-N_C280665.html" TargetMode="External"/><Relationship Id="rId15" Type="http://schemas.openxmlformats.org/officeDocument/2006/relationships/hyperlink" Target="https://lcsc.com/product-detail/Others_TOGIALED-TJ-S2005SW9TGLC2G-A5_C273623.html" TargetMode="External"/><Relationship Id="rId10" Type="http://schemas.openxmlformats.org/officeDocument/2006/relationships/hyperlink" Target="https://lcsc.com/product-detail/Linear-Voltage-Regulators_Diodes-Incorporated-ZLDO1117QG33TA_C326523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e.aliexpress.com/item/539701403.html?spm=2114.13010608.0.0.JMsOXU" TargetMode="External"/><Relationship Id="rId9" Type="http://schemas.openxmlformats.org/officeDocument/2006/relationships/hyperlink" Target="https://lcsc.com/product-detail/SMD-Crystal-Resonators_Abracon-LLC-ABM3B-8-000MHZ-10-1-U-T_C276420.html" TargetMode="External"/><Relationship Id="rId14" Type="http://schemas.openxmlformats.org/officeDocument/2006/relationships/hyperlink" Target="https://lcsc.com/product-detail/Light-Emitting-Diodes-LED_Lite-On-LTST-S220KRKT_C2849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0E76-B695-4933-A5DE-702828BA25DF}">
  <dimension ref="A1:R44"/>
  <sheetViews>
    <sheetView tabSelected="1" topLeftCell="B16" zoomScaleNormal="100" workbookViewId="0">
      <selection activeCell="C33" sqref="C33"/>
    </sheetView>
  </sheetViews>
  <sheetFormatPr baseColWidth="10" defaultRowHeight="15"/>
  <cols>
    <col min="1" max="1" width="12.5703125" bestFit="1" customWidth="1"/>
    <col min="2" max="2" width="22" bestFit="1" customWidth="1"/>
    <col min="3" max="3" width="30.85546875" bestFit="1" customWidth="1"/>
    <col min="5" max="5" width="13" customWidth="1"/>
    <col min="6" max="6" width="24.28515625" bestFit="1" customWidth="1"/>
    <col min="7" max="7" width="4.28515625" customWidth="1"/>
    <col min="8" max="8" width="5.7109375" customWidth="1"/>
    <col min="13" max="13" width="14.85546875" bestFit="1" customWidth="1"/>
    <col min="16" max="16" width="15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84</v>
      </c>
      <c r="E1" t="s">
        <v>85</v>
      </c>
      <c r="F1" t="s">
        <v>86</v>
      </c>
      <c r="I1" t="s">
        <v>87</v>
      </c>
      <c r="J1" t="s">
        <v>88</v>
      </c>
      <c r="K1" t="s">
        <v>89</v>
      </c>
      <c r="L1" t="s">
        <v>105</v>
      </c>
    </row>
    <row r="2" spans="1:13">
      <c r="A2" t="s">
        <v>4</v>
      </c>
      <c r="B2" t="s">
        <v>66</v>
      </c>
      <c r="C2" t="s">
        <v>65</v>
      </c>
      <c r="E2" t="s">
        <v>70</v>
      </c>
      <c r="F2" s="6" t="s">
        <v>71</v>
      </c>
      <c r="I2">
        <v>4</v>
      </c>
      <c r="J2" s="1">
        <v>0.28499999999999998</v>
      </c>
      <c r="K2" s="1">
        <f>I2*J2</f>
        <v>1.1399999999999999</v>
      </c>
      <c r="L2" t="s">
        <v>94</v>
      </c>
    </row>
    <row r="3" spans="1:13">
      <c r="A3" t="s">
        <v>67</v>
      </c>
      <c r="B3" t="s">
        <v>68</v>
      </c>
      <c r="C3" t="s">
        <v>11</v>
      </c>
      <c r="D3" t="s">
        <v>69</v>
      </c>
      <c r="E3" t="s">
        <v>12</v>
      </c>
      <c r="F3" s="6" t="s">
        <v>103</v>
      </c>
      <c r="I3">
        <v>2</v>
      </c>
      <c r="J3" s="5">
        <v>0.46800000000000003</v>
      </c>
      <c r="K3" s="1">
        <f t="shared" ref="K3:K7" si="0">I3*J3</f>
        <v>0.93600000000000005</v>
      </c>
      <c r="L3" t="s">
        <v>90</v>
      </c>
    </row>
    <row r="4" spans="1:13">
      <c r="A4" t="s">
        <v>13</v>
      </c>
      <c r="B4" t="s">
        <v>14</v>
      </c>
      <c r="C4" t="s">
        <v>15</v>
      </c>
      <c r="E4" t="s">
        <v>16</v>
      </c>
      <c r="F4" s="6" t="s">
        <v>102</v>
      </c>
      <c r="I4">
        <v>1</v>
      </c>
      <c r="J4" s="7">
        <v>0.22220000000000001</v>
      </c>
      <c r="K4" s="1">
        <f t="shared" si="0"/>
        <v>0.22220000000000001</v>
      </c>
      <c r="L4" t="s">
        <v>94</v>
      </c>
    </row>
    <row r="5" spans="1:13">
      <c r="A5" t="s">
        <v>26</v>
      </c>
      <c r="B5" t="s">
        <v>31</v>
      </c>
      <c r="C5" t="s">
        <v>32</v>
      </c>
      <c r="E5" t="s">
        <v>24</v>
      </c>
      <c r="F5" s="6">
        <v>901210764</v>
      </c>
      <c r="I5">
        <v>1</v>
      </c>
      <c r="J5" s="5">
        <v>0.31</v>
      </c>
      <c r="K5" s="1">
        <f t="shared" si="0"/>
        <v>0.31</v>
      </c>
      <c r="L5" t="s">
        <v>94</v>
      </c>
      <c r="M5" s="14" t="s">
        <v>138</v>
      </c>
    </row>
    <row r="6" spans="1:13">
      <c r="A6" t="s">
        <v>33</v>
      </c>
      <c r="B6" t="s">
        <v>34</v>
      </c>
      <c r="C6" t="s">
        <v>35</v>
      </c>
      <c r="E6" t="s">
        <v>36</v>
      </c>
      <c r="F6" s="6">
        <v>31342102</v>
      </c>
      <c r="I6">
        <v>3</v>
      </c>
      <c r="J6" s="7">
        <v>0.58009999999999995</v>
      </c>
      <c r="K6" s="1">
        <f t="shared" si="0"/>
        <v>1.7403</v>
      </c>
      <c r="L6" t="s">
        <v>94</v>
      </c>
      <c r="M6" s="14"/>
    </row>
    <row r="7" spans="1:13">
      <c r="C7" t="s">
        <v>113</v>
      </c>
      <c r="F7" s="6">
        <v>1840366</v>
      </c>
      <c r="I7">
        <v>3</v>
      </c>
      <c r="J7" s="3"/>
      <c r="K7" s="1">
        <f t="shared" si="0"/>
        <v>0</v>
      </c>
      <c r="L7" t="s">
        <v>90</v>
      </c>
      <c r="M7" s="14"/>
    </row>
    <row r="8" spans="1:13">
      <c r="A8" t="s">
        <v>33</v>
      </c>
      <c r="B8" t="s">
        <v>42</v>
      </c>
      <c r="C8" t="s">
        <v>43</v>
      </c>
      <c r="E8" t="s">
        <v>36</v>
      </c>
      <c r="F8" s="6" t="s">
        <v>95</v>
      </c>
      <c r="I8">
        <v>1</v>
      </c>
      <c r="J8" s="7">
        <v>2.3300000000000001E-2</v>
      </c>
      <c r="K8" s="1">
        <f t="shared" ref="K8:K11" si="1">I8*J8</f>
        <v>2.3300000000000001E-2</v>
      </c>
      <c r="L8" t="s">
        <v>94</v>
      </c>
      <c r="M8" s="14"/>
    </row>
    <row r="9" spans="1:13">
      <c r="C9" t="s">
        <v>112</v>
      </c>
      <c r="F9" s="6" t="s">
        <v>111</v>
      </c>
      <c r="I9">
        <v>1</v>
      </c>
      <c r="J9" s="9">
        <v>9.5299999999999996E-2</v>
      </c>
      <c r="K9" s="1">
        <f t="shared" si="1"/>
        <v>9.5299999999999996E-2</v>
      </c>
      <c r="L9" t="s">
        <v>94</v>
      </c>
      <c r="M9" s="14"/>
    </row>
    <row r="10" spans="1:13">
      <c r="A10" t="s">
        <v>44</v>
      </c>
      <c r="B10" t="s">
        <v>45</v>
      </c>
      <c r="C10" t="s">
        <v>46</v>
      </c>
      <c r="E10" t="s">
        <v>36</v>
      </c>
      <c r="F10" s="6" t="s">
        <v>96</v>
      </c>
      <c r="I10">
        <v>1</v>
      </c>
      <c r="J10" s="7">
        <v>3.49E-2</v>
      </c>
      <c r="K10" s="1">
        <f t="shared" si="1"/>
        <v>3.49E-2</v>
      </c>
      <c r="L10" t="s">
        <v>94</v>
      </c>
      <c r="M10" s="14"/>
    </row>
    <row r="11" spans="1:13">
      <c r="C11" t="s">
        <v>110</v>
      </c>
      <c r="F11" s="6" t="s">
        <v>109</v>
      </c>
      <c r="I11">
        <v>1</v>
      </c>
      <c r="J11" s="9">
        <v>0.1336</v>
      </c>
      <c r="K11" s="1">
        <f t="shared" si="1"/>
        <v>0.1336</v>
      </c>
      <c r="L11" t="s">
        <v>94</v>
      </c>
      <c r="M11" s="14"/>
    </row>
    <row r="12" spans="1:13">
      <c r="A12" t="s">
        <v>39</v>
      </c>
      <c r="B12" s="12" t="s">
        <v>40</v>
      </c>
      <c r="C12" s="12" t="s">
        <v>41</v>
      </c>
      <c r="D12" s="12"/>
      <c r="E12" s="12" t="s">
        <v>36</v>
      </c>
      <c r="F12" s="13" t="s">
        <v>131</v>
      </c>
      <c r="G12" s="12"/>
      <c r="H12" s="12"/>
      <c r="I12" s="12">
        <v>2</v>
      </c>
      <c r="J12" s="3"/>
      <c r="K12" s="1"/>
      <c r="M12" s="14"/>
    </row>
    <row r="13" spans="1:13">
      <c r="B13" s="12"/>
      <c r="C13" s="12" t="s">
        <v>114</v>
      </c>
      <c r="D13" s="12"/>
      <c r="E13" s="12"/>
      <c r="F13" s="13"/>
      <c r="G13" s="12"/>
      <c r="H13" s="12"/>
      <c r="I13" s="12">
        <v>2</v>
      </c>
      <c r="M13" s="14"/>
    </row>
    <row r="14" spans="1:13">
      <c r="A14" t="s">
        <v>62</v>
      </c>
      <c r="B14" t="s">
        <v>61</v>
      </c>
      <c r="C14" t="s">
        <v>60</v>
      </c>
      <c r="D14" t="s">
        <v>59</v>
      </c>
      <c r="F14" s="6" t="s">
        <v>104</v>
      </c>
      <c r="I14">
        <v>1</v>
      </c>
      <c r="J14" s="5">
        <v>0.29699999999999999</v>
      </c>
      <c r="K14" s="1">
        <f t="shared" ref="K14:K32" si="2">I14*J14</f>
        <v>0.29699999999999999</v>
      </c>
      <c r="L14" t="s">
        <v>94</v>
      </c>
    </row>
    <row r="15" spans="1:13">
      <c r="A15" t="s">
        <v>64</v>
      </c>
      <c r="B15" t="s">
        <v>5</v>
      </c>
      <c r="C15" t="s">
        <v>6</v>
      </c>
      <c r="D15" t="s">
        <v>63</v>
      </c>
      <c r="F15" s="6" t="s">
        <v>92</v>
      </c>
      <c r="I15">
        <v>1</v>
      </c>
      <c r="J15" s="3">
        <v>0.56899999999999995</v>
      </c>
      <c r="K15" s="1">
        <f t="shared" si="2"/>
        <v>0.56899999999999995</v>
      </c>
      <c r="L15" t="s">
        <v>94</v>
      </c>
    </row>
    <row r="16" spans="1:13">
      <c r="A16" t="s">
        <v>58</v>
      </c>
      <c r="B16" t="s">
        <v>57</v>
      </c>
      <c r="C16" t="s">
        <v>56</v>
      </c>
      <c r="D16" t="s">
        <v>55</v>
      </c>
      <c r="F16" s="6" t="s">
        <v>93</v>
      </c>
      <c r="I16">
        <v>2</v>
      </c>
      <c r="J16" s="4">
        <v>0.34799999999999998</v>
      </c>
      <c r="K16" s="1">
        <f t="shared" si="2"/>
        <v>0.69599999999999995</v>
      </c>
      <c r="L16" t="s">
        <v>94</v>
      </c>
    </row>
    <row r="17" spans="1:12">
      <c r="A17" t="s">
        <v>78</v>
      </c>
      <c r="B17" t="s">
        <v>79</v>
      </c>
      <c r="C17" t="s">
        <v>80</v>
      </c>
      <c r="E17" t="s">
        <v>81</v>
      </c>
      <c r="F17" t="s">
        <v>82</v>
      </c>
      <c r="H17" t="s">
        <v>83</v>
      </c>
      <c r="I17">
        <v>2</v>
      </c>
      <c r="J17" s="3">
        <v>3.78</v>
      </c>
      <c r="K17" s="1">
        <f t="shared" si="2"/>
        <v>7.56</v>
      </c>
      <c r="L17" t="s">
        <v>90</v>
      </c>
    </row>
    <row r="18" spans="1:12">
      <c r="A18" t="s">
        <v>3</v>
      </c>
      <c r="B18" t="s">
        <v>77</v>
      </c>
      <c r="C18" t="s">
        <v>76</v>
      </c>
      <c r="E18" t="s">
        <v>75</v>
      </c>
      <c r="F18" t="s">
        <v>74</v>
      </c>
      <c r="G18" t="s">
        <v>73</v>
      </c>
      <c r="H18" t="s">
        <v>72</v>
      </c>
      <c r="I18">
        <v>6</v>
      </c>
      <c r="J18" s="2">
        <v>0.63</v>
      </c>
      <c r="K18" s="1">
        <f t="shared" si="2"/>
        <v>3.7800000000000002</v>
      </c>
      <c r="L18" t="s">
        <v>90</v>
      </c>
    </row>
    <row r="19" spans="1:12">
      <c r="A19" t="s">
        <v>9</v>
      </c>
      <c r="B19" t="s">
        <v>10</v>
      </c>
      <c r="C19" t="s">
        <v>11</v>
      </c>
      <c r="E19" t="s">
        <v>12</v>
      </c>
      <c r="F19" t="s">
        <v>17</v>
      </c>
      <c r="I19">
        <v>2</v>
      </c>
      <c r="J19" s="3">
        <v>0.46800000000000003</v>
      </c>
      <c r="K19" s="1">
        <f t="shared" si="2"/>
        <v>0.93600000000000005</v>
      </c>
      <c r="L19" t="s">
        <v>90</v>
      </c>
    </row>
    <row r="20" spans="1:12">
      <c r="A20" t="s">
        <v>18</v>
      </c>
      <c r="B20" t="s">
        <v>22</v>
      </c>
      <c r="C20" t="s">
        <v>23</v>
      </c>
      <c r="E20" t="s">
        <v>24</v>
      </c>
      <c r="F20" t="s">
        <v>25</v>
      </c>
      <c r="I20">
        <v>2</v>
      </c>
      <c r="J20" s="3">
        <v>0.77400000000000002</v>
      </c>
      <c r="K20" s="1">
        <f>I20*J20</f>
        <v>1.548</v>
      </c>
      <c r="L20" t="s">
        <v>90</v>
      </c>
    </row>
    <row r="21" spans="1:12">
      <c r="A21" t="s">
        <v>21</v>
      </c>
      <c r="B21" t="s">
        <v>19</v>
      </c>
      <c r="C21" t="s">
        <v>20</v>
      </c>
      <c r="I21">
        <v>1</v>
      </c>
      <c r="K21" s="1">
        <f>I21*J21</f>
        <v>0</v>
      </c>
    </row>
    <row r="22" spans="1:12">
      <c r="A22" t="s">
        <v>26</v>
      </c>
      <c r="B22" t="s">
        <v>27</v>
      </c>
      <c r="C22" t="s">
        <v>28</v>
      </c>
      <c r="I22">
        <v>2</v>
      </c>
      <c r="K22" s="1">
        <f t="shared" si="2"/>
        <v>0</v>
      </c>
    </row>
    <row r="23" spans="1:12">
      <c r="A23" t="s">
        <v>26</v>
      </c>
      <c r="B23" t="s">
        <v>29</v>
      </c>
      <c r="C23" t="s">
        <v>30</v>
      </c>
      <c r="I23">
        <v>1</v>
      </c>
      <c r="K23" s="1">
        <f t="shared" si="2"/>
        <v>0</v>
      </c>
    </row>
    <row r="24" spans="1:12">
      <c r="A24" t="s">
        <v>33</v>
      </c>
      <c r="B24" t="s">
        <v>37</v>
      </c>
      <c r="C24" t="s">
        <v>38</v>
      </c>
      <c r="I24">
        <v>1</v>
      </c>
      <c r="K24" s="1">
        <f t="shared" si="2"/>
        <v>0</v>
      </c>
    </row>
    <row r="25" spans="1:12">
      <c r="A25" t="s">
        <v>7</v>
      </c>
      <c r="B25" t="s">
        <v>8</v>
      </c>
      <c r="C25" t="s">
        <v>52</v>
      </c>
      <c r="E25" t="s">
        <v>53</v>
      </c>
      <c r="F25" t="s">
        <v>54</v>
      </c>
      <c r="I25">
        <v>1</v>
      </c>
      <c r="J25" s="3">
        <v>1.32</v>
      </c>
      <c r="K25" s="1">
        <f t="shared" si="2"/>
        <v>1.32</v>
      </c>
      <c r="L25" t="s">
        <v>90</v>
      </c>
    </row>
    <row r="26" spans="1:12">
      <c r="A26">
        <v>3.0000000000000001E-3</v>
      </c>
      <c r="B26" t="s">
        <v>98</v>
      </c>
      <c r="C26" t="s">
        <v>99</v>
      </c>
      <c r="E26" t="s">
        <v>100</v>
      </c>
      <c r="F26" t="s">
        <v>101</v>
      </c>
      <c r="H26" s="8">
        <v>0.01</v>
      </c>
      <c r="I26">
        <v>3</v>
      </c>
      <c r="J26" s="3">
        <v>0.86399999999999999</v>
      </c>
      <c r="K26" s="1">
        <f t="shared" si="2"/>
        <v>2.5920000000000001</v>
      </c>
      <c r="L26" t="s">
        <v>90</v>
      </c>
    </row>
    <row r="27" spans="1:12">
      <c r="A27" t="s">
        <v>47</v>
      </c>
      <c r="B27" t="s">
        <v>48</v>
      </c>
      <c r="C27" t="s">
        <v>49</v>
      </c>
      <c r="E27" t="s">
        <v>50</v>
      </c>
      <c r="F27" t="s">
        <v>51</v>
      </c>
      <c r="I27">
        <v>1</v>
      </c>
      <c r="J27" s="2">
        <v>23.6</v>
      </c>
      <c r="K27" s="1">
        <f t="shared" si="2"/>
        <v>23.6</v>
      </c>
      <c r="L27" t="s">
        <v>91</v>
      </c>
    </row>
    <row r="28" spans="1:12">
      <c r="A28" t="s">
        <v>115</v>
      </c>
      <c r="B28" t="s">
        <v>116</v>
      </c>
      <c r="C28" t="s">
        <v>117</v>
      </c>
      <c r="E28" t="s">
        <v>118</v>
      </c>
      <c r="F28" s="6" t="s">
        <v>119</v>
      </c>
      <c r="I28">
        <v>2</v>
      </c>
      <c r="J28" s="7">
        <v>3.7600000000000001E-2</v>
      </c>
      <c r="K28" s="1">
        <f t="shared" si="2"/>
        <v>7.5200000000000003E-2</v>
      </c>
      <c r="L28" t="s">
        <v>94</v>
      </c>
    </row>
    <row r="29" spans="1:12">
      <c r="A29" t="s">
        <v>121</v>
      </c>
      <c r="B29" t="s">
        <v>122</v>
      </c>
      <c r="C29" t="s">
        <v>117</v>
      </c>
      <c r="E29" t="s">
        <v>118</v>
      </c>
      <c r="F29" s="6" t="s">
        <v>130</v>
      </c>
      <c r="I29">
        <v>1</v>
      </c>
      <c r="J29" s="7">
        <v>4.1500000000000002E-2</v>
      </c>
      <c r="K29" s="1">
        <f t="shared" si="2"/>
        <v>4.1500000000000002E-2</v>
      </c>
      <c r="L29" t="s">
        <v>94</v>
      </c>
    </row>
    <row r="30" spans="1:12">
      <c r="A30" t="s">
        <v>123</v>
      </c>
      <c r="B30" t="s">
        <v>124</v>
      </c>
      <c r="C30" t="s">
        <v>120</v>
      </c>
      <c r="E30" t="s">
        <v>125</v>
      </c>
      <c r="F30" t="s">
        <v>126</v>
      </c>
      <c r="I30">
        <v>1</v>
      </c>
      <c r="J30" s="9">
        <v>7.4200000000000002E-2</v>
      </c>
      <c r="K30" s="1">
        <f t="shared" si="2"/>
        <v>7.4200000000000002E-2</v>
      </c>
      <c r="L30" t="s">
        <v>94</v>
      </c>
    </row>
    <row r="31" spans="1:12">
      <c r="A31" t="s">
        <v>127</v>
      </c>
      <c r="B31" t="s">
        <v>128</v>
      </c>
      <c r="C31" t="s">
        <v>117</v>
      </c>
      <c r="E31" t="s">
        <v>118</v>
      </c>
      <c r="F31" s="6" t="s">
        <v>129</v>
      </c>
      <c r="I31">
        <v>8</v>
      </c>
      <c r="J31" s="9">
        <v>4.1200000000000001E-2</v>
      </c>
      <c r="K31" s="1">
        <f t="shared" si="2"/>
        <v>0.3296</v>
      </c>
      <c r="L31" t="s">
        <v>94</v>
      </c>
    </row>
    <row r="32" spans="1:12">
      <c r="B32" t="s">
        <v>140</v>
      </c>
      <c r="F32" t="s">
        <v>139</v>
      </c>
      <c r="I32">
        <v>3</v>
      </c>
      <c r="J32" s="2">
        <v>0.27</v>
      </c>
      <c r="K32" s="1">
        <f t="shared" si="2"/>
        <v>0.81</v>
      </c>
      <c r="L32" t="s">
        <v>90</v>
      </c>
    </row>
    <row r="33" spans="2:18">
      <c r="B33" t="s">
        <v>142</v>
      </c>
      <c r="C33" t="s">
        <v>143</v>
      </c>
      <c r="E33" t="s">
        <v>141</v>
      </c>
      <c r="M33" t="s">
        <v>107</v>
      </c>
    </row>
    <row r="34" spans="2:18">
      <c r="F34" s="6" t="s">
        <v>97</v>
      </c>
      <c r="M34">
        <v>10</v>
      </c>
    </row>
    <row r="36" spans="2:18">
      <c r="N36" t="s">
        <v>94</v>
      </c>
      <c r="O36" t="s">
        <v>106</v>
      </c>
      <c r="P36" t="s">
        <v>91</v>
      </c>
      <c r="Q36" t="s">
        <v>134</v>
      </c>
    </row>
    <row r="37" spans="2:18">
      <c r="M37" t="s">
        <v>136</v>
      </c>
      <c r="N37" s="11">
        <f>SUMIF(L2:L31,"lcsc",K2:K31)*M34</f>
        <v>57.820999999999998</v>
      </c>
      <c r="O37" s="11">
        <f>SUMIF(L2:L31,"mouser",K2:K31)*M34</f>
        <v>186.71999999999997</v>
      </c>
      <c r="P37" s="11">
        <f>SUMIF(L2:L31,"tme",K2:K31)*M34</f>
        <v>236</v>
      </c>
      <c r="Q37" s="11">
        <v>140</v>
      </c>
    </row>
    <row r="39" spans="2:18">
      <c r="M39" t="s">
        <v>133</v>
      </c>
      <c r="N39" s="10">
        <v>20</v>
      </c>
      <c r="O39" s="10">
        <v>0</v>
      </c>
      <c r="P39" s="1">
        <v>7.02</v>
      </c>
      <c r="Q39" s="10">
        <v>15</v>
      </c>
    </row>
    <row r="40" spans="2:18">
      <c r="M40" t="s">
        <v>135</v>
      </c>
      <c r="N40" s="10">
        <f>(N37+N39)*0.19+15</f>
        <v>29.785989999999998</v>
      </c>
      <c r="O40" s="10">
        <v>0</v>
      </c>
      <c r="P40" s="10">
        <v>0</v>
      </c>
      <c r="Q40" s="10">
        <f>(Q37+Q39)*0.19+15</f>
        <v>44.45</v>
      </c>
    </row>
    <row r="41" spans="2:18">
      <c r="M41" t="s">
        <v>137</v>
      </c>
      <c r="N41" s="1">
        <f>SUM(N37:N40)</f>
        <v>107.60699</v>
      </c>
      <c r="O41" s="1">
        <f t="shared" ref="O41:Q41" si="3">SUM(O37:O40)</f>
        <v>186.71999999999997</v>
      </c>
      <c r="P41" s="1">
        <f t="shared" si="3"/>
        <v>243.02</v>
      </c>
      <c r="Q41" s="1">
        <f t="shared" si="3"/>
        <v>199.45</v>
      </c>
      <c r="R41" s="10"/>
    </row>
    <row r="43" spans="2:18">
      <c r="M43" t="s">
        <v>108</v>
      </c>
      <c r="N43" t="s">
        <v>132</v>
      </c>
    </row>
    <row r="44" spans="2:18">
      <c r="M44" s="1">
        <f>N41+O41+Q41+P41</f>
        <v>736.79698999999994</v>
      </c>
      <c r="N44" s="1">
        <f>M44/M34</f>
        <v>73.679698999999999</v>
      </c>
    </row>
  </sheetData>
  <autoFilter ref="A1:L1" xr:uid="{335DB4E0-44CD-4244-BA3E-15D8BFF9BDB5}">
    <sortState xmlns:xlrd2="http://schemas.microsoft.com/office/spreadsheetml/2017/richdata2" ref="A2:L24">
      <sortCondition ref="L1"/>
    </sortState>
  </autoFilter>
  <mergeCells count="2">
    <mergeCell ref="F12:F13"/>
    <mergeCell ref="M5:M13"/>
  </mergeCells>
  <hyperlinks>
    <hyperlink ref="F6" r:id="rId1" display="https://lcsc.com/product-detail/Pluggable-System-Terminal-Block_METZ-CONNECT-GmbH-31342102_C123232.html" xr:uid="{32EA29E5-74AD-40BF-BCD0-9B2928F163A1}"/>
    <hyperlink ref="F8" r:id="rId2" display="https://lcsc.com/product-detail/Pluggable-System-Terminal-Block_Ningbo-Kangnex-Elec-WJ2EDGRC-5-08-2P_C3697.html" xr:uid="{48823E1B-6F4E-484C-8D59-560E2A5884A6}"/>
    <hyperlink ref="F10" r:id="rId3" display="https://lcsc.com/product-detail/Pluggable-System-Terminal-Block_Ningbo-Kangnex-Elec-WJ2EDGRC-5-08-3P_C8377.html" xr:uid="{5AAFD41C-DCAF-456C-8E8F-F34B2BC28EE2}"/>
    <hyperlink ref="F34" r:id="rId4" xr:uid="{635B4872-B355-4AF5-A490-1D73C2C0C5D3}"/>
    <hyperlink ref="F4" r:id="rId5" display="https://lcsc.com/product-detail/_Chilisin-Elec-SSL0804T-102M-N_C280665.html" xr:uid="{6A88DDC6-ABDC-46B5-992F-2844F58E0B4E}"/>
    <hyperlink ref="F5" r:id="rId6" display="https://lcsc.com/product-detail/Pin-Header-Female-Header_MOLEX-901210764_C293357.html" xr:uid="{45907581-74F5-4F09-B8EA-53B2B5053ADA}"/>
    <hyperlink ref="F3" r:id="rId7" display="https://lcsc.com/product-detail/Power-Inductors_Murata-Electronics-LQH32PN100MNCL_C86073.html" xr:uid="{04AAC052-365C-4C5C-A76A-AAAE37415A8B}"/>
    <hyperlink ref="F15" r:id="rId8" display="https://lcsc.com/product-detail/Switching-Controllers_POWER-INTEGRATIONS-LNK304DN-TL_C37448.html" xr:uid="{35999B08-6023-4C61-BCF2-9E7F03F3EA6A}"/>
    <hyperlink ref="F16" r:id="rId9" display="https://lcsc.com/product-detail/SMD-Crystal-Resonators_Abracon-LLC-ABM3B-8-000MHZ-10-1-U-T_C276420.html" xr:uid="{9CCF4C97-1704-4EAE-929C-5AD088600AB1}"/>
    <hyperlink ref="F14" r:id="rId10" display="https://lcsc.com/product-detail/Linear-Voltage-Regulators_Diodes-Incorporated-ZLDO1117QG33TA_C326523.html" xr:uid="{5D0A5D93-4F5D-4E05-BB66-362E812825EB}"/>
    <hyperlink ref="F11" r:id="rId11" display="https://lcsc.com/product-detail/Pluggable-System-Terminal-Block_Ningbo-Kangnex-Elec-WJ2EDGK-5-08-3P-14-00A_C71371.html" xr:uid="{A4744A8B-0249-410B-A316-4E33C6D42DC7}"/>
    <hyperlink ref="F9" r:id="rId12" display="https://lcsc.com/product-detail/Pluggable-System-Terminal-Block_Ningbo-Kangnex-Elec-WJ2EDGK-5-08-2P-14-00A_C71370.html" xr:uid="{C93CD9F8-E388-4E41-BE98-33C4F04105D7}"/>
    <hyperlink ref="F7" r:id="rId13" tooltip="Hier klicken, um zusätzliche Informationen über dieses Produkt anzuzeigen." display="https://www.mouser.de/ProductDetail/Phoenix-Contact/1840366?qs=sGAEpiMZZMsDddcp1dBDJK9rsilBGku0QEkpOihbSR4%3D" xr:uid="{91542028-AFA0-48EC-940E-2B40FCDF0F0E}"/>
    <hyperlink ref="F28" r:id="rId14" display="https://lcsc.com/product-detail/Light-Emitting-Diodes-LED_Lite-On-LTST-S220KRKT_C284935.html" xr:uid="{BACEEFC8-3A87-4CE7-8323-B73708D1F03E}"/>
    <hyperlink ref="F31" r:id="rId15" display="https://lcsc.com/product-detail/Others_TOGIALED-TJ-S2005SW9TGLC2G-A5_C273623.html" xr:uid="{0A661691-B1F8-42E8-B4D5-FA68722940B5}"/>
    <hyperlink ref="F29" r:id="rId16" display="https://lcsc.com/product-detail/Others_Everlight-Elec-12-215-Y2C-CQ1R1B-3C_C264355.html" xr:uid="{9B8B65B1-49F2-4002-8090-EE7183169949}"/>
    <hyperlink ref="F2" r:id="rId17" display="https://lcsc.com/product-detail/DC-DC-Converters_ACTIVE-SEMI-ACT4088US-T_C11135.html" xr:uid="{8DD1C516-FFF2-4366-BF18-49B80C84C136}"/>
    <hyperlink ref="F12" r:id="rId18" xr:uid="{DAB25738-FA1D-438D-BF7A-920FB67A4266}"/>
  </hyperlinks>
  <pageMargins left="0.7" right="0.7" top="0.78740157499999996" bottom="0.78740157499999996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Soeren</dc:creator>
  <cp:lastModifiedBy>Soeren</cp:lastModifiedBy>
  <dcterms:created xsi:type="dcterms:W3CDTF">2019-11-28T13:27:29Z</dcterms:created>
  <dcterms:modified xsi:type="dcterms:W3CDTF">2019-12-16T10:49:13Z</dcterms:modified>
</cp:coreProperties>
</file>