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n\Documents\GitHub\stmbl\hw\kicad\v4.012\v4.0\doc\"/>
    </mc:Choice>
  </mc:AlternateContent>
  <xr:revisionPtr revIDLastSave="0" documentId="13_ncr:1_{8DBA70FD-6ADA-44C6-80F1-778E26CCE429}" xr6:coauthVersionLast="45" xr6:coauthVersionMax="45" xr10:uidLastSave="{00000000-0000-0000-0000-000000000000}"/>
  <bookViews>
    <workbookView xWindow="435" yWindow="615" windowWidth="17985" windowHeight="12855" xr2:uid="{21C5BC84-6112-4247-8E15-DABEB09A0F7F}"/>
  </bookViews>
  <sheets>
    <sheet name="Tabelle1" sheetId="1" r:id="rId1"/>
  </sheets>
  <definedNames>
    <definedName name="_xlnm._FilterDatabase" localSheetId="0" hidden="1">Tabelle1!$A$1:$L$1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3" i="1" l="1"/>
  <c r="Q65" i="1"/>
  <c r="O65" i="1"/>
  <c r="P65" i="1" l="1"/>
  <c r="N65" i="1"/>
  <c r="N49" i="1"/>
  <c r="N50" i="1"/>
  <c r="M68" i="1" l="1"/>
  <c r="N68" i="1" s="1"/>
  <c r="O68" i="1" s="1"/>
  <c r="N47" i="1"/>
  <c r="K36" i="1" l="1"/>
  <c r="K35" i="1" l="1"/>
  <c r="K33" i="1" l="1"/>
  <c r="K34" i="1" l="1"/>
  <c r="K37" i="1"/>
  <c r="K11" i="1" l="1"/>
  <c r="K12" i="1"/>
  <c r="K13" i="1"/>
  <c r="K32" i="1" l="1"/>
  <c r="Q51" i="1" l="1"/>
  <c r="K28" i="1" l="1"/>
  <c r="K29" i="1"/>
  <c r="K30" i="1"/>
  <c r="K31" i="1"/>
  <c r="K7" i="1" l="1"/>
  <c r="K3" i="1"/>
  <c r="K4" i="1"/>
  <c r="K5" i="1"/>
  <c r="K6" i="1"/>
  <c r="K8" i="1"/>
  <c r="K9" i="1"/>
  <c r="K10" i="1"/>
  <c r="K14" i="1"/>
  <c r="K15" i="1"/>
  <c r="K16" i="1"/>
  <c r="K17" i="1"/>
  <c r="O47" i="1" s="1"/>
  <c r="K18" i="1"/>
  <c r="K19" i="1"/>
  <c r="K21" i="1"/>
  <c r="K20" i="1"/>
  <c r="K22" i="1"/>
  <c r="K23" i="1"/>
  <c r="K24" i="1"/>
  <c r="K25" i="1"/>
  <c r="K26" i="1"/>
  <c r="K27" i="1"/>
  <c r="P47" i="1" s="1"/>
  <c r="P50" i="1" s="1"/>
  <c r="P51" i="1" l="1"/>
  <c r="O51" i="1"/>
  <c r="K2" i="1"/>
  <c r="N51" i="1" l="1"/>
  <c r="M54" i="1" s="1"/>
  <c r="N54" i="1" l="1"/>
  <c r="O54" i="1" s="1"/>
</calcChain>
</file>

<file path=xl/sharedStrings.xml><?xml version="1.0" encoding="utf-8"?>
<sst xmlns="http://schemas.openxmlformats.org/spreadsheetml/2006/main" count="244" uniqueCount="184">
  <si>
    <t>Val</t>
  </si>
  <si>
    <t>Designator</t>
  </si>
  <si>
    <t>Package</t>
  </si>
  <si>
    <t>150n</t>
  </si>
  <si>
    <t>ACT4088</t>
  </si>
  <si>
    <t>U5</t>
  </si>
  <si>
    <t>SOIC-7</t>
  </si>
  <si>
    <t>SI8621</t>
  </si>
  <si>
    <t>U3</t>
  </si>
  <si>
    <t>4.7ÂµH 1.5A</t>
  </si>
  <si>
    <t>L5,L12</t>
  </si>
  <si>
    <t>stmbl:SMD_INDUCTOR_32x25</t>
  </si>
  <si>
    <t>Murata</t>
  </si>
  <si>
    <t>1m 250mA</t>
  </si>
  <si>
    <t>L2</t>
  </si>
  <si>
    <t>stmbl:NPI31W</t>
  </si>
  <si>
    <t>Coilcraft</t>
  </si>
  <si>
    <t>LQH32PN4R7NNC</t>
  </si>
  <si>
    <t>CONN_02X06</t>
  </si>
  <si>
    <t>P10</t>
  </si>
  <si>
    <t>stmbl:Socket_Strip_Angled_2x06</t>
  </si>
  <si>
    <t>USB_OTG</t>
  </si>
  <si>
    <t>P11,P1</t>
  </si>
  <si>
    <t>stmbl:USB_Micro-B</t>
  </si>
  <si>
    <t>Molex</t>
  </si>
  <si>
    <t>105017-0001</t>
  </si>
  <si>
    <t>CONN_01X04</t>
  </si>
  <si>
    <t>P12,P7</t>
  </si>
  <si>
    <t>stmbl:Pin_Header_Straight_1x04</t>
  </si>
  <si>
    <t>P13</t>
  </si>
  <si>
    <t>stmbl:Socket_Strip_Straight_1x04</t>
  </si>
  <si>
    <t>P14</t>
  </si>
  <si>
    <t>stmbl:Pin_Header_Angled_1x04</t>
  </si>
  <si>
    <t>CONN_01X02</t>
  </si>
  <si>
    <t>P2,P3,P15</t>
  </si>
  <si>
    <t>stmbl:RM3.5_1x2</t>
  </si>
  <si>
    <t>P4</t>
  </si>
  <si>
    <t>stmbl:Pin_Header_Angled_1x02</t>
  </si>
  <si>
    <t>CONN_01X06</t>
  </si>
  <si>
    <t>P5,P9</t>
  </si>
  <si>
    <t>stmbl:RM3.5_1x6</t>
  </si>
  <si>
    <t>P6</t>
  </si>
  <si>
    <t>stmbl:RM5.08_1x2</t>
  </si>
  <si>
    <t>CONN_01X03</t>
  </si>
  <si>
    <t>P8</t>
  </si>
  <si>
    <t>stmbl:RM5.08_1x3</t>
  </si>
  <si>
    <t>IRAM256a</t>
  </si>
  <si>
    <t>U12</t>
  </si>
  <si>
    <t>stmbl:IRAM256</t>
  </si>
  <si>
    <t>stmbl:SOIC-8-N</t>
  </si>
  <si>
    <t>Silicon Labs</t>
  </si>
  <si>
    <t>Si8621BB-B-IS</t>
  </si>
  <si>
    <t>Crystal_SMD_0503_4Pads</t>
  </si>
  <si>
    <t>Y1,Y2</t>
  </si>
  <si>
    <t>8M</t>
  </si>
  <si>
    <t>C326523</t>
  </si>
  <si>
    <t>SOT-223</t>
  </si>
  <si>
    <t>U2</t>
  </si>
  <si>
    <t>zldo1117</t>
  </si>
  <si>
    <t>C37448</t>
  </si>
  <si>
    <t>LNK?304D</t>
  </si>
  <si>
    <t>stmbl:SOT-23-6</t>
  </si>
  <si>
    <t>U4,U13,U28,U27</t>
  </si>
  <si>
    <t>10ÂµH 1A</t>
  </si>
  <si>
    <t>L4,L6</t>
  </si>
  <si>
    <t>Active-Semi</t>
  </si>
  <si>
    <t>ACT4088US-T</t>
  </si>
  <si>
    <t>500V</t>
  </si>
  <si>
    <t>X7R</t>
  </si>
  <si>
    <t>C1808W154KCRACTU</t>
  </si>
  <si>
    <t>KEMET</t>
  </si>
  <si>
    <t>stmbl:C_1808</t>
  </si>
  <si>
    <t>C3,C28,C34,C38,C93,C92</t>
  </si>
  <si>
    <t>270Âµ</t>
  </si>
  <si>
    <t>C21,C22</t>
  </si>
  <si>
    <t>stmbl:C_Radial_D26_L45_P10</t>
  </si>
  <si>
    <t>United Chemi-Con</t>
  </si>
  <si>
    <t>ESMR401VSN271MQ30S</t>
  </si>
  <si>
    <t>400V</t>
  </si>
  <si>
    <t>JLC_Nbr</t>
  </si>
  <si>
    <t>Manufacturer</t>
  </si>
  <si>
    <t>Product ID</t>
  </si>
  <si>
    <t>Amount:</t>
  </si>
  <si>
    <t>Cost Single</t>
  </si>
  <si>
    <t>Cost total</t>
  </si>
  <si>
    <t>mouser</t>
  </si>
  <si>
    <t>LNK304DN-TL</t>
  </si>
  <si>
    <t>ABM3B-8.000MHZ-10-1-U-T</t>
  </si>
  <si>
    <t>lcsc</t>
  </si>
  <si>
    <t>WJ2EDGRC-5.08-2P</t>
  </si>
  <si>
    <t>WJ2EDGRC-5.08-3P</t>
  </si>
  <si>
    <t>https://de.aliexpress.com/item/539701403.html?spm=2114.13010608.0.0.JMsOXU</t>
  </si>
  <si>
    <t>R80,R81,R82</t>
  </si>
  <si>
    <t>stmbl:R_2512</t>
  </si>
  <si>
    <t>Bourns</t>
  </si>
  <si>
    <t>CSS2H-2512K-3L00F</t>
  </si>
  <si>
    <t>SSL0804T-102M-N</t>
  </si>
  <si>
    <t> LQH32PN100MNCL</t>
  </si>
  <si>
    <t> ZLDO1117QG33TA</t>
  </si>
  <si>
    <t>Platform</t>
  </si>
  <si>
    <t>Mouser</t>
  </si>
  <si>
    <t>Anzahl Platinen</t>
  </si>
  <si>
    <t>Kosten komplett</t>
  </si>
  <si>
    <t>WJ2EDGK-5.08-3P-14-00A</t>
  </si>
  <si>
    <t>stmbl:RM5.08_1x3_plug</t>
  </si>
  <si>
    <t>stmbl:RM5.08_1x2_plug</t>
  </si>
  <si>
    <t>stmbl:RM3.5_1x2_plug</t>
  </si>
  <si>
    <t>stmbl:RM3.5_1x6_plug</t>
  </si>
  <si>
    <t>red</t>
  </si>
  <si>
    <t>D1,D16</t>
  </si>
  <si>
    <t>stmbl:LED-0805-SIDE</t>
  </si>
  <si>
    <t>Lite-On</t>
  </si>
  <si>
    <t>LTST-S220KRKT</t>
  </si>
  <si>
    <t>stmbl:SMA_Standard</t>
  </si>
  <si>
    <t>yellow</t>
  </si>
  <si>
    <t>D17</t>
  </si>
  <si>
    <t>SMAJ24A TVS 24V</t>
  </si>
  <si>
    <t>D22</t>
  </si>
  <si>
    <t>STMicroelectronics</t>
  </si>
  <si>
    <t>SMAJ24A-TR</t>
  </si>
  <si>
    <t>green</t>
  </si>
  <si>
    <t>D8,D24,D4,D14,D15,D20,D19,D18</t>
  </si>
  <si>
    <t>TJ-S2005SW9TGLC2G-A5</t>
  </si>
  <si>
    <t>12-215/Y2C-CQ1R1B/3C</t>
  </si>
  <si>
    <t>Pro Stk</t>
  </si>
  <si>
    <t>Versand:</t>
  </si>
  <si>
    <t>Platinen:</t>
  </si>
  <si>
    <t>Zoll:</t>
  </si>
  <si>
    <t>Pro Anbieter:</t>
  </si>
  <si>
    <t>Kosten gesamt:</t>
  </si>
  <si>
    <t>EKMG500ELL470MF11D</t>
  </si>
  <si>
    <t>C146,148,149</t>
  </si>
  <si>
    <t>C20,C33,C45</t>
  </si>
  <si>
    <t>18pF</t>
  </si>
  <si>
    <t>C395830</t>
  </si>
  <si>
    <t>DB2EK-3.5-2P</t>
  </si>
  <si>
    <t>WJ2EDGK-5.08-2P</t>
  </si>
  <si>
    <t>DB2EK-3.5-6P</t>
  </si>
  <si>
    <t>DB2ERC-3.5-6P</t>
  </si>
  <si>
    <t>DB2ERC-3.5-2P</t>
  </si>
  <si>
    <t>DIBO</t>
  </si>
  <si>
    <t>C8377</t>
  </si>
  <si>
    <t>C3697</t>
  </si>
  <si>
    <t>C71370</t>
  </si>
  <si>
    <t>C71371</t>
  </si>
  <si>
    <t>C39583</t>
  </si>
  <si>
    <t>C395838</t>
  </si>
  <si>
    <t>C395828</t>
  </si>
  <si>
    <t>C293357</t>
  </si>
  <si>
    <t>C284935</t>
  </si>
  <si>
    <t>C273623</t>
  </si>
  <si>
    <t>C264355</t>
  </si>
  <si>
    <t>C132947</t>
  </si>
  <si>
    <t>0603CG180J500NT</t>
  </si>
  <si>
    <t>C92671</t>
  </si>
  <si>
    <t>KBPC5010</t>
  </si>
  <si>
    <t>C3083</t>
  </si>
  <si>
    <t>Bridge Rectifier</t>
  </si>
  <si>
    <t>STK554U392A</t>
  </si>
  <si>
    <t>Onsemi</t>
  </si>
  <si>
    <t>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</t>
  </si>
  <si>
    <t>ali</t>
  </si>
  <si>
    <t>Chopper Platine</t>
  </si>
  <si>
    <t>Chopper Widerstand 1kw</t>
  </si>
  <si>
    <t>https://de.aliexpress.com/item/32834739138.html?spm=a2g0x.12010612.8148356.30.371b1b72Sgr1UF</t>
  </si>
  <si>
    <t>EKZE500ELL220ME11D</t>
  </si>
  <si>
    <t>47uF</t>
  </si>
  <si>
    <t>22uF</t>
  </si>
  <si>
    <t>2.2uF</t>
  </si>
  <si>
    <t>C42,43,44</t>
  </si>
  <si>
    <t>When using IRAM!</t>
  </si>
  <si>
    <t>For STK</t>
  </si>
  <si>
    <t>For STK Other Possibility!</t>
  </si>
  <si>
    <t>moved filter caps</t>
  </si>
  <si>
    <t>C50254</t>
  </si>
  <si>
    <t>CL31B225KBHNNNE</t>
  </si>
  <si>
    <t>das hat doch echt jeder!</t>
  </si>
  <si>
    <t>C143</t>
  </si>
  <si>
    <t>stmbl:C_Radial</t>
  </si>
  <si>
    <t>LKFB41H220MF</t>
  </si>
  <si>
    <t>C270038</t>
  </si>
  <si>
    <t>C276420</t>
  </si>
  <si>
    <t>C280665</t>
  </si>
  <si>
    <t>C11135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</si>
</sst>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7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ProximaNova-Reg"/>
    </font>
    <font>
      <sz val="10"/>
      <color rgb="FF333333"/>
      <name val="ProximaNova-Reg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/>
    <xf numFmtId="0" fontId="3" fillId="0" borderId="0" xfId="1"/>
    <xf numFmtId="0" fontId="4" fillId="0" borderId="0" xfId="0" applyFont="1"/>
    <xf numFmtId="9" fontId="0" fillId="0" borderId="0" xfId="0" applyNumberFormat="1"/>
    <xf numFmtId="0" fontId="5" fillId="0" borderId="0" xfId="0" applyFont="1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MD-Crystal-Resonators_Abracon-LLC-ABM3B-8-000MHZ-10-1-U-T_C276420.html" TargetMode="External"/><Relationship Id="rId13" Type="http://schemas.openxmlformats.org/officeDocument/2006/relationships/hyperlink" Target="https://lcsc.com/product-detail/Others_Everlight-Elec-12-215-Y2C-CQ1R1B-3C_C264355.html" TargetMode="External"/><Relationship Id="rId18" Type="http://schemas.openxmlformats.org/officeDocument/2006/relationships/hyperlink" Target="https://lcsc.com/product-detail/Pluggable-System-Terminal-Block_DIBO-DB2EK-3-5-2P_C395828.html" TargetMode="External"/><Relationship Id="rId26" Type="http://schemas.openxmlformats.org/officeDocument/2006/relationships/hyperlink" Target="https://lcsc.com/product-detail/Aluminum-Electrolytic-Capacitors-Leaded_Ymin-LKFB41H220MF_C270038.html" TargetMode="External"/><Relationship Id="rId3" Type="http://schemas.openxmlformats.org/officeDocument/2006/relationships/hyperlink" Target="https://de.aliexpress.com/item/539701403.html?spm=2114.13010608.0.0.JMsOXU" TargetMode="External"/><Relationship Id="rId21" Type="http://schemas.openxmlformats.org/officeDocument/2006/relationships/hyperlink" Target="https://lcsc.com/product-detail/Pluggable-System-Terminal-Block_DIBO-DB2ERC-3-5-2P_C395830.html" TargetMode="External"/><Relationship Id="rId7" Type="http://schemas.openxmlformats.org/officeDocument/2006/relationships/hyperlink" Target="https://lcsc.com/product-detail/Switching-Controllers_POWER-INTEGRATIONS-LNK304DN-TL_C37448.html" TargetMode="External"/><Relationship Id="rId12" Type="http://schemas.openxmlformats.org/officeDocument/2006/relationships/hyperlink" Target="https://lcsc.com/product-detail/Others_TOGIALED-TJ-S2005SW9TGLC2G-A5_C273623.html" TargetMode="External"/><Relationship Id="rId17" Type="http://schemas.openxmlformats.org/officeDocument/2006/relationships/hyperlink" Target="https://lcsc.com/product-detail/Pluggable-System-Terminal-Block_DIBO-DB2EK-3-5-6P_C395838.html" TargetMode="External"/><Relationship Id="rId25" Type="http://schemas.openxmlformats.org/officeDocument/2006/relationships/hyperlink" Target="https://lcsc.com/product-detail/Multilayer-Ceramic-Capacitors-MLCC-SMD-SMT_SAMSUNG_CL31B225KBHNNNE_2-2uF-225-10-50V_C50254.html" TargetMode="External"/><Relationship Id="rId2" Type="http://schemas.openxmlformats.org/officeDocument/2006/relationships/hyperlink" Target="https://lcsc.com/product-detail/Pluggable-System-Terminal-Block_Ningbo-Kangnex-Elec-WJ2EDGRC-5-08-3P_C8377.html" TargetMode="External"/><Relationship Id="rId16" Type="http://schemas.openxmlformats.org/officeDocument/2006/relationships/hyperlink" Target="https://lcsc.com/product-detail/Pluggable-System-Terminal-Block_DIBO-DB2ERC-3-5-6P_C395837.html" TargetMode="External"/><Relationship Id="rId20" Type="http://schemas.openxmlformats.org/officeDocument/2006/relationships/hyperlink" Target="https://lcsc.com/product-detail/Multilayer-Ceramic-Capacitors-MLCC-SMD-SMT_FH-Guangdong-Fenghua-Advanced-Tech-0603CG180J500NT_C92671.html" TargetMode="External"/><Relationship Id="rId1" Type="http://schemas.openxmlformats.org/officeDocument/2006/relationships/hyperlink" Target="https://lcsc.com/product-detail/Pluggable-System-Terminal-Block_Ningbo-Kangnex-Elec-WJ2EDGRC-5-08-2P_C3697.html" TargetMode="External"/><Relationship Id="rId6" Type="http://schemas.openxmlformats.org/officeDocument/2006/relationships/hyperlink" Target="https://lcsc.com/product-detail/Power-Inductors_Murata-Electronics-LQH32PN100MNCL_C86073.html" TargetMode="External"/><Relationship Id="rId11" Type="http://schemas.openxmlformats.org/officeDocument/2006/relationships/hyperlink" Target="https://lcsc.com/product-detail/Light-Emitting-Diodes-LED_Lite-On-LTST-S220KRKT_C284935.html" TargetMode="External"/><Relationship Id="rId24" Type="http://schemas.openxmlformats.org/officeDocument/2006/relationships/hyperlink" Target="https://de.aliexpress.com/item/32834739138.html?spm=a2g0x.12010612.8148356.30.371b1b72Sgr1UF" TargetMode="External"/><Relationship Id="rId5" Type="http://schemas.openxmlformats.org/officeDocument/2006/relationships/hyperlink" Target="https://lcsc.com/product-detail/Pin-Header-Female-Header_MOLEX-901210764_C293357.html" TargetMode="External"/><Relationship Id="rId15" Type="http://schemas.openxmlformats.org/officeDocument/2006/relationships/hyperlink" Target="https://lcsc.com/product-detail/Pluggable-System-Terminal-Block_Ningbo-Kangnex-Elec-WJ2EDGK-5-08-2P_C71370.html" TargetMode="External"/><Relationship Id="rId23" Type="http://schemas.openxmlformats.org/officeDocument/2006/relationships/hyperlink" Target="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" TargetMode="External"/><Relationship Id="rId10" Type="http://schemas.openxmlformats.org/officeDocument/2006/relationships/hyperlink" Target="https://lcsc.com/product-detail/Pluggable-System-Terminal-Block_Ningbo-Kangnex-Elec-WJ2EDGK-5-08-3P-14-00A_C71371.html" TargetMode="External"/><Relationship Id="rId19" Type="http://schemas.openxmlformats.org/officeDocument/2006/relationships/hyperlink" Target="https://lcsc.com/product-detail/TVS_STMicroelectronics-SMAJ24A-TR_C132947.html" TargetMode="External"/><Relationship Id="rId4" Type="http://schemas.openxmlformats.org/officeDocument/2006/relationships/hyperlink" Target="https://lcsc.com/product-detail/_Chilisin-Elec-SSL0804T-102M-N_C280665.html" TargetMode="External"/><Relationship Id="rId9" Type="http://schemas.openxmlformats.org/officeDocument/2006/relationships/hyperlink" Target="https://lcsc.com/product-detail/Linear-Voltage-Regulators_Diodes-Incorporated-ZLDO1117QG33TA_C326523.html" TargetMode="External"/><Relationship Id="rId14" Type="http://schemas.openxmlformats.org/officeDocument/2006/relationships/hyperlink" Target="https://lcsc.com/product-detail/DC-DC-Converters_ACTIVE-SEMI-ACT4088US-T_C11135.html" TargetMode="External"/><Relationship Id="rId22" Type="http://schemas.openxmlformats.org/officeDocument/2006/relationships/hyperlink" Target="https://lcsc.com/product-detail/Bridge-Rectifiers_MDD-Microdiode-Electronics-KBPC5010_C3083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0E76-B695-4933-A5DE-702828BA25DF}">
  <dimension ref="A1:T68"/>
  <sheetViews>
    <sheetView tabSelected="1" topLeftCell="E43" zoomScaleNormal="100" workbookViewId="0">
      <selection activeCell="N68" sqref="N68"/>
    </sheetView>
  </sheetViews>
  <sheetFormatPr baseColWidth="10" defaultRowHeight="15"/>
  <cols>
    <col min="1" max="1" width="12.5703125" bestFit="1" customWidth="1"/>
    <col min="2" max="2" width="22" bestFit="1" customWidth="1"/>
    <col min="3" max="3" width="30.85546875" bestFit="1" customWidth="1"/>
    <col min="5" max="5" width="13" customWidth="1"/>
    <col min="6" max="6" width="24.28515625" bestFit="1" customWidth="1"/>
    <col min="7" max="7" width="4.28515625" customWidth="1"/>
    <col min="8" max="8" width="5.7109375" customWidth="1"/>
    <col min="13" max="13" width="14.85546875" bestFit="1" customWidth="1"/>
    <col min="16" max="16" width="1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79</v>
      </c>
      <c r="E1" t="s">
        <v>80</v>
      </c>
      <c r="F1" t="s">
        <v>81</v>
      </c>
      <c r="I1" t="s">
        <v>82</v>
      </c>
      <c r="J1" t="s">
        <v>83</v>
      </c>
      <c r="K1" t="s">
        <v>84</v>
      </c>
      <c r="L1" t="s">
        <v>99</v>
      </c>
    </row>
    <row r="2" spans="1:13">
      <c r="A2" t="s">
        <v>4</v>
      </c>
      <c r="B2" t="s">
        <v>62</v>
      </c>
      <c r="C2" t="s">
        <v>61</v>
      </c>
      <c r="D2" t="s">
        <v>183</v>
      </c>
      <c r="E2" t="s">
        <v>65</v>
      </c>
      <c r="F2" s="6" t="s">
        <v>66</v>
      </c>
      <c r="I2">
        <v>4</v>
      </c>
      <c r="J2" s="1">
        <v>0.40899999999999997</v>
      </c>
      <c r="K2" s="1">
        <f>I2*J2</f>
        <v>1.6359999999999999</v>
      </c>
      <c r="L2" t="s">
        <v>88</v>
      </c>
    </row>
    <row r="3" spans="1:13">
      <c r="A3" t="s">
        <v>63</v>
      </c>
      <c r="B3" t="s">
        <v>64</v>
      </c>
      <c r="C3" t="s">
        <v>11</v>
      </c>
      <c r="E3" t="s">
        <v>12</v>
      </c>
      <c r="F3" s="6" t="s">
        <v>97</v>
      </c>
      <c r="I3">
        <v>2</v>
      </c>
      <c r="J3" s="5">
        <v>0.46800000000000003</v>
      </c>
      <c r="K3" s="1">
        <f t="shared" ref="K3:K7" si="0">I3*J3</f>
        <v>0.93600000000000005</v>
      </c>
      <c r="L3" t="s">
        <v>85</v>
      </c>
    </row>
    <row r="4" spans="1:13">
      <c r="A4" t="s">
        <v>13</v>
      </c>
      <c r="B4" t="s">
        <v>14</v>
      </c>
      <c r="C4" t="s">
        <v>15</v>
      </c>
      <c r="D4" t="s">
        <v>182</v>
      </c>
      <c r="E4" t="s">
        <v>16</v>
      </c>
      <c r="F4" s="6" t="s">
        <v>96</v>
      </c>
      <c r="I4">
        <v>1</v>
      </c>
      <c r="J4" s="7">
        <v>0.22220000000000001</v>
      </c>
      <c r="K4" s="1">
        <f t="shared" si="0"/>
        <v>0.22220000000000001</v>
      </c>
      <c r="L4" t="s">
        <v>88</v>
      </c>
    </row>
    <row r="5" spans="1:13">
      <c r="A5" t="s">
        <v>26</v>
      </c>
      <c r="B5" t="s">
        <v>31</v>
      </c>
      <c r="C5" t="s">
        <v>32</v>
      </c>
      <c r="D5" s="12" t="s">
        <v>148</v>
      </c>
      <c r="F5" s="6">
        <v>901210764</v>
      </c>
      <c r="I5">
        <v>1</v>
      </c>
      <c r="J5" s="5">
        <v>0.31</v>
      </c>
      <c r="K5" s="1">
        <f t="shared" si="0"/>
        <v>0.31</v>
      </c>
      <c r="L5" t="s">
        <v>88</v>
      </c>
      <c r="M5" s="15"/>
    </row>
    <row r="6" spans="1:13">
      <c r="A6" t="s">
        <v>33</v>
      </c>
      <c r="B6" t="s">
        <v>34</v>
      </c>
      <c r="C6" t="s">
        <v>35</v>
      </c>
      <c r="D6" t="s">
        <v>134</v>
      </c>
      <c r="E6" t="s">
        <v>140</v>
      </c>
      <c r="F6" s="6" t="s">
        <v>139</v>
      </c>
      <c r="I6">
        <v>3</v>
      </c>
      <c r="J6" s="7">
        <v>3.3000000000000002E-2</v>
      </c>
      <c r="K6" s="1">
        <f t="shared" si="0"/>
        <v>9.9000000000000005E-2</v>
      </c>
      <c r="L6" t="s">
        <v>88</v>
      </c>
      <c r="M6" s="15"/>
    </row>
    <row r="7" spans="1:13">
      <c r="C7" t="s">
        <v>106</v>
      </c>
      <c r="D7" s="12" t="s">
        <v>147</v>
      </c>
      <c r="E7" t="s">
        <v>140</v>
      </c>
      <c r="F7" s="6" t="s">
        <v>135</v>
      </c>
      <c r="I7">
        <v>3</v>
      </c>
      <c r="J7" s="3">
        <v>9.9000000000000005E-2</v>
      </c>
      <c r="K7" s="1">
        <f t="shared" si="0"/>
        <v>0.29700000000000004</v>
      </c>
      <c r="L7" t="s">
        <v>88</v>
      </c>
      <c r="M7" s="15"/>
    </row>
    <row r="8" spans="1:13">
      <c r="A8" t="s">
        <v>33</v>
      </c>
      <c r="B8" t="s">
        <v>41</v>
      </c>
      <c r="C8" t="s">
        <v>42</v>
      </c>
      <c r="D8" s="12" t="s">
        <v>142</v>
      </c>
      <c r="E8" t="s">
        <v>140</v>
      </c>
      <c r="F8" s="6" t="s">
        <v>89</v>
      </c>
      <c r="I8">
        <v>1</v>
      </c>
      <c r="J8" s="7">
        <v>2.3300000000000001E-2</v>
      </c>
      <c r="K8" s="1">
        <f t="shared" ref="K8:K13" si="1">I8*J8</f>
        <v>2.3300000000000001E-2</v>
      </c>
      <c r="L8" t="s">
        <v>88</v>
      </c>
      <c r="M8" s="15"/>
    </row>
    <row r="9" spans="1:13">
      <c r="C9" t="s">
        <v>105</v>
      </c>
      <c r="D9" t="s">
        <v>143</v>
      </c>
      <c r="E9" t="s">
        <v>140</v>
      </c>
      <c r="F9" s="6" t="s">
        <v>136</v>
      </c>
      <c r="I9">
        <v>1</v>
      </c>
      <c r="J9" s="9">
        <v>9.5299999999999996E-2</v>
      </c>
      <c r="K9" s="1">
        <f t="shared" si="1"/>
        <v>9.5299999999999996E-2</v>
      </c>
      <c r="L9" t="s">
        <v>88</v>
      </c>
      <c r="M9" s="15"/>
    </row>
    <row r="10" spans="1:13">
      <c r="A10" t="s">
        <v>43</v>
      </c>
      <c r="B10" t="s">
        <v>44</v>
      </c>
      <c r="C10" t="s">
        <v>45</v>
      </c>
      <c r="D10" t="s">
        <v>141</v>
      </c>
      <c r="E10" t="s">
        <v>140</v>
      </c>
      <c r="F10" s="6" t="s">
        <v>90</v>
      </c>
      <c r="I10">
        <v>1</v>
      </c>
      <c r="J10" s="7">
        <v>3.49E-2</v>
      </c>
      <c r="K10" s="1">
        <f t="shared" si="1"/>
        <v>3.49E-2</v>
      </c>
      <c r="L10" t="s">
        <v>88</v>
      </c>
      <c r="M10" s="15"/>
    </row>
    <row r="11" spans="1:13">
      <c r="C11" t="s">
        <v>104</v>
      </c>
      <c r="D11" s="12" t="s">
        <v>144</v>
      </c>
      <c r="E11" t="s">
        <v>140</v>
      </c>
      <c r="F11" s="6" t="s">
        <v>103</v>
      </c>
      <c r="I11">
        <v>1</v>
      </c>
      <c r="J11" s="9">
        <v>0.1336</v>
      </c>
      <c r="K11" s="1">
        <f t="shared" si="1"/>
        <v>0.1336</v>
      </c>
      <c r="L11" t="s">
        <v>88</v>
      </c>
      <c r="M11" s="15"/>
    </row>
    <row r="12" spans="1:13">
      <c r="A12" t="s">
        <v>38</v>
      </c>
      <c r="B12" t="s">
        <v>39</v>
      </c>
      <c r="C12" t="s">
        <v>40</v>
      </c>
      <c r="D12" s="12" t="s">
        <v>145</v>
      </c>
      <c r="E12" t="s">
        <v>140</v>
      </c>
      <c r="F12" s="6" t="s">
        <v>137</v>
      </c>
      <c r="I12">
        <v>2</v>
      </c>
      <c r="J12" s="3">
        <v>9.9000000000000005E-2</v>
      </c>
      <c r="K12" s="1">
        <f t="shared" si="1"/>
        <v>0.19800000000000001</v>
      </c>
      <c r="L12" t="s">
        <v>88</v>
      </c>
      <c r="M12" s="15"/>
    </row>
    <row r="13" spans="1:13">
      <c r="C13" t="s">
        <v>107</v>
      </c>
      <c r="D13" s="12" t="s">
        <v>146</v>
      </c>
      <c r="E13" t="s">
        <v>140</v>
      </c>
      <c r="F13" s="6" t="s">
        <v>138</v>
      </c>
      <c r="I13">
        <v>2</v>
      </c>
      <c r="J13">
        <v>0.217</v>
      </c>
      <c r="K13" s="1">
        <f t="shared" si="1"/>
        <v>0.434</v>
      </c>
      <c r="L13" t="s">
        <v>88</v>
      </c>
      <c r="M13" s="15"/>
    </row>
    <row r="14" spans="1:13">
      <c r="A14" t="s">
        <v>58</v>
      </c>
      <c r="B14" t="s">
        <v>57</v>
      </c>
      <c r="C14" t="s">
        <v>56</v>
      </c>
      <c r="D14" t="s">
        <v>55</v>
      </c>
      <c r="F14" s="6" t="s">
        <v>98</v>
      </c>
      <c r="I14">
        <v>1</v>
      </c>
      <c r="J14" s="5">
        <v>0.29699999999999999</v>
      </c>
      <c r="K14" s="1">
        <f t="shared" ref="K14:K33" si="2">I14*J14</f>
        <v>0.29699999999999999</v>
      </c>
      <c r="L14" t="s">
        <v>88</v>
      </c>
    </row>
    <row r="15" spans="1:13">
      <c r="A15" t="s">
        <v>60</v>
      </c>
      <c r="B15" t="s">
        <v>5</v>
      </c>
      <c r="C15" t="s">
        <v>6</v>
      </c>
      <c r="D15" t="s">
        <v>59</v>
      </c>
      <c r="F15" s="6" t="s">
        <v>86</v>
      </c>
      <c r="I15">
        <v>1</v>
      </c>
      <c r="J15" s="3">
        <v>0.56899999999999995</v>
      </c>
      <c r="K15" s="1">
        <f t="shared" si="2"/>
        <v>0.56899999999999995</v>
      </c>
      <c r="L15" t="s">
        <v>88</v>
      </c>
    </row>
    <row r="16" spans="1:13">
      <c r="A16" t="s">
        <v>54</v>
      </c>
      <c r="B16" t="s">
        <v>53</v>
      </c>
      <c r="C16" t="s">
        <v>52</v>
      </c>
      <c r="D16" t="s">
        <v>181</v>
      </c>
      <c r="F16" s="6" t="s">
        <v>87</v>
      </c>
      <c r="I16">
        <v>2</v>
      </c>
      <c r="J16" s="4">
        <v>0.34799999999999998</v>
      </c>
      <c r="K16" s="1">
        <f t="shared" si="2"/>
        <v>0.69599999999999995</v>
      </c>
      <c r="L16" t="s">
        <v>88</v>
      </c>
    </row>
    <row r="17" spans="1:13">
      <c r="A17" t="s">
        <v>73</v>
      </c>
      <c r="B17" t="s">
        <v>74</v>
      </c>
      <c r="C17" t="s">
        <v>75</v>
      </c>
      <c r="E17" t="s">
        <v>76</v>
      </c>
      <c r="F17" t="s">
        <v>77</v>
      </c>
      <c r="H17" t="s">
        <v>78</v>
      </c>
      <c r="I17">
        <v>2</v>
      </c>
      <c r="J17" s="3">
        <v>0</v>
      </c>
      <c r="K17" s="1">
        <f t="shared" si="2"/>
        <v>0</v>
      </c>
    </row>
    <row r="18" spans="1:13">
      <c r="A18" t="s">
        <v>3</v>
      </c>
      <c r="B18" t="s">
        <v>72</v>
      </c>
      <c r="C18" t="s">
        <v>71</v>
      </c>
      <c r="E18" t="s">
        <v>70</v>
      </c>
      <c r="F18" t="s">
        <v>69</v>
      </c>
      <c r="G18" t="s">
        <v>68</v>
      </c>
      <c r="H18" t="s">
        <v>67</v>
      </c>
      <c r="I18">
        <v>6</v>
      </c>
      <c r="J18" s="2">
        <v>0.63</v>
      </c>
      <c r="K18" s="1">
        <f t="shared" si="2"/>
        <v>3.7800000000000002</v>
      </c>
      <c r="L18" t="s">
        <v>85</v>
      </c>
    </row>
    <row r="19" spans="1:13">
      <c r="A19" t="s">
        <v>9</v>
      </c>
      <c r="B19" t="s">
        <v>10</v>
      </c>
      <c r="C19" t="s">
        <v>11</v>
      </c>
      <c r="E19" t="s">
        <v>12</v>
      </c>
      <c r="F19" t="s">
        <v>17</v>
      </c>
      <c r="I19">
        <v>2</v>
      </c>
      <c r="J19" s="3">
        <v>0.46800000000000003</v>
      </c>
      <c r="K19" s="1">
        <f t="shared" si="2"/>
        <v>0.93600000000000005</v>
      </c>
      <c r="L19" t="s">
        <v>85</v>
      </c>
    </row>
    <row r="20" spans="1:13">
      <c r="A20" t="s">
        <v>18</v>
      </c>
      <c r="B20" t="s">
        <v>22</v>
      </c>
      <c r="C20" t="s">
        <v>23</v>
      </c>
      <c r="E20" t="s">
        <v>24</v>
      </c>
      <c r="F20" t="s">
        <v>25</v>
      </c>
      <c r="I20">
        <v>2</v>
      </c>
      <c r="J20" s="3">
        <v>0.77400000000000002</v>
      </c>
      <c r="K20" s="1">
        <f>I20*J20</f>
        <v>1.548</v>
      </c>
      <c r="L20" t="s">
        <v>85</v>
      </c>
    </row>
    <row r="21" spans="1:13">
      <c r="A21" t="s">
        <v>21</v>
      </c>
      <c r="B21" t="s">
        <v>19</v>
      </c>
      <c r="C21" t="s">
        <v>20</v>
      </c>
      <c r="E21" s="16" t="s">
        <v>176</v>
      </c>
      <c r="F21" s="16"/>
      <c r="I21">
        <v>1</v>
      </c>
      <c r="K21" s="1">
        <f>I21*J21</f>
        <v>0</v>
      </c>
    </row>
    <row r="22" spans="1:13">
      <c r="A22" t="s">
        <v>26</v>
      </c>
      <c r="B22" t="s">
        <v>27</v>
      </c>
      <c r="C22" t="s">
        <v>28</v>
      </c>
      <c r="E22" s="16"/>
      <c r="F22" s="16"/>
      <c r="I22">
        <v>2</v>
      </c>
      <c r="K22" s="1">
        <f t="shared" si="2"/>
        <v>0</v>
      </c>
    </row>
    <row r="23" spans="1:13">
      <c r="A23" t="s">
        <v>26</v>
      </c>
      <c r="B23" t="s">
        <v>29</v>
      </c>
      <c r="C23" t="s">
        <v>30</v>
      </c>
      <c r="E23" s="16"/>
      <c r="F23" s="16"/>
      <c r="I23">
        <v>1</v>
      </c>
      <c r="K23" s="1">
        <f t="shared" si="2"/>
        <v>0</v>
      </c>
    </row>
    <row r="24" spans="1:13">
      <c r="A24" t="s">
        <v>33</v>
      </c>
      <c r="B24" t="s">
        <v>36</v>
      </c>
      <c r="C24" t="s">
        <v>37</v>
      </c>
      <c r="E24" s="16"/>
      <c r="F24" s="16"/>
      <c r="I24">
        <v>1</v>
      </c>
      <c r="K24" s="1">
        <f t="shared" si="2"/>
        <v>0</v>
      </c>
    </row>
    <row r="25" spans="1:13">
      <c r="A25" t="s">
        <v>7</v>
      </c>
      <c r="B25" t="s">
        <v>8</v>
      </c>
      <c r="C25" t="s">
        <v>49</v>
      </c>
      <c r="E25" t="s">
        <v>50</v>
      </c>
      <c r="F25" t="s">
        <v>51</v>
      </c>
      <c r="I25">
        <v>1</v>
      </c>
      <c r="J25" s="3">
        <v>1.32</v>
      </c>
      <c r="K25" s="1">
        <f t="shared" si="2"/>
        <v>1.32</v>
      </c>
      <c r="L25" t="s">
        <v>85</v>
      </c>
    </row>
    <row r="26" spans="1:13">
      <c r="A26">
        <v>3.0000000000000001E-3</v>
      </c>
      <c r="B26" t="s">
        <v>92</v>
      </c>
      <c r="C26" t="s">
        <v>93</v>
      </c>
      <c r="E26" t="s">
        <v>94</v>
      </c>
      <c r="F26" t="s">
        <v>95</v>
      </c>
      <c r="H26" s="8">
        <v>0.01</v>
      </c>
      <c r="I26">
        <v>3</v>
      </c>
      <c r="J26" s="3">
        <v>0.86399999999999999</v>
      </c>
      <c r="K26" s="1">
        <f t="shared" si="2"/>
        <v>2.5920000000000001</v>
      </c>
      <c r="L26" t="s">
        <v>85</v>
      </c>
    </row>
    <row r="27" spans="1:13">
      <c r="A27" t="s">
        <v>46</v>
      </c>
      <c r="B27" t="s">
        <v>47</v>
      </c>
      <c r="C27" t="s">
        <v>48</v>
      </c>
      <c r="E27" t="s">
        <v>159</v>
      </c>
      <c r="F27" s="14" t="s">
        <v>158</v>
      </c>
      <c r="I27">
        <v>1</v>
      </c>
      <c r="J27" s="2">
        <v>10</v>
      </c>
      <c r="K27" s="1">
        <f t="shared" si="2"/>
        <v>10</v>
      </c>
      <c r="L27" t="s">
        <v>161</v>
      </c>
      <c r="M27" s="6" t="s">
        <v>160</v>
      </c>
    </row>
    <row r="28" spans="1:13">
      <c r="A28" t="s">
        <v>108</v>
      </c>
      <c r="B28" t="s">
        <v>109</v>
      </c>
      <c r="C28" t="s">
        <v>110</v>
      </c>
      <c r="D28" t="s">
        <v>149</v>
      </c>
      <c r="E28" t="s">
        <v>111</v>
      </c>
      <c r="F28" s="6" t="s">
        <v>112</v>
      </c>
      <c r="I28">
        <v>2</v>
      </c>
      <c r="J28" s="7">
        <v>3.7600000000000001E-2</v>
      </c>
      <c r="K28" s="1">
        <f t="shared" si="2"/>
        <v>7.5200000000000003E-2</v>
      </c>
      <c r="L28" t="s">
        <v>88</v>
      </c>
    </row>
    <row r="29" spans="1:13">
      <c r="A29" t="s">
        <v>114</v>
      </c>
      <c r="B29" t="s">
        <v>115</v>
      </c>
      <c r="C29" t="s">
        <v>110</v>
      </c>
      <c r="D29" t="s">
        <v>151</v>
      </c>
      <c r="E29" t="s">
        <v>111</v>
      </c>
      <c r="F29" s="6" t="s">
        <v>123</v>
      </c>
      <c r="I29">
        <v>1</v>
      </c>
      <c r="J29" s="7">
        <v>4.1500000000000002E-2</v>
      </c>
      <c r="K29" s="1">
        <f t="shared" si="2"/>
        <v>4.1500000000000002E-2</v>
      </c>
      <c r="L29" t="s">
        <v>88</v>
      </c>
    </row>
    <row r="30" spans="1:13">
      <c r="A30" t="s">
        <v>116</v>
      </c>
      <c r="B30" t="s">
        <v>117</v>
      </c>
      <c r="C30" t="s">
        <v>113</v>
      </c>
      <c r="D30" t="s">
        <v>152</v>
      </c>
      <c r="E30" t="s">
        <v>118</v>
      </c>
      <c r="F30" s="13" t="s">
        <v>119</v>
      </c>
      <c r="I30">
        <v>1</v>
      </c>
      <c r="J30" s="9">
        <v>7.4200000000000002E-2</v>
      </c>
      <c r="K30" s="1">
        <f t="shared" si="2"/>
        <v>7.4200000000000002E-2</v>
      </c>
      <c r="L30" t="s">
        <v>88</v>
      </c>
    </row>
    <row r="31" spans="1:13">
      <c r="A31" t="s">
        <v>120</v>
      </c>
      <c r="B31" t="s">
        <v>121</v>
      </c>
      <c r="C31" t="s">
        <v>110</v>
      </c>
      <c r="D31" s="12" t="s">
        <v>150</v>
      </c>
      <c r="E31" t="s">
        <v>111</v>
      </c>
      <c r="F31" s="6" t="s">
        <v>122</v>
      </c>
      <c r="I31">
        <v>8</v>
      </c>
      <c r="J31" s="9">
        <v>4.1200000000000001E-2</v>
      </c>
      <c r="K31" s="1">
        <f t="shared" si="2"/>
        <v>0.3296</v>
      </c>
      <c r="L31" t="s">
        <v>88</v>
      </c>
    </row>
    <row r="32" spans="1:13">
      <c r="A32" t="s">
        <v>166</v>
      </c>
      <c r="B32" t="s">
        <v>131</v>
      </c>
      <c r="C32" t="s">
        <v>171</v>
      </c>
      <c r="F32" t="s">
        <v>130</v>
      </c>
      <c r="I32">
        <v>3</v>
      </c>
      <c r="J32" s="2">
        <v>0.27</v>
      </c>
      <c r="K32" s="1">
        <f t="shared" si="2"/>
        <v>0.81</v>
      </c>
      <c r="L32" t="s">
        <v>85</v>
      </c>
    </row>
    <row r="33" spans="1:19">
      <c r="A33" t="s">
        <v>167</v>
      </c>
      <c r="B33" t="s">
        <v>131</v>
      </c>
      <c r="C33" t="s">
        <v>172</v>
      </c>
      <c r="F33" t="s">
        <v>165</v>
      </c>
      <c r="I33">
        <v>3</v>
      </c>
      <c r="J33" s="2">
        <v>0.26100000000000001</v>
      </c>
      <c r="K33" s="1">
        <f t="shared" si="2"/>
        <v>0.78300000000000003</v>
      </c>
      <c r="L33" t="s">
        <v>85</v>
      </c>
    </row>
    <row r="34" spans="1:19">
      <c r="A34" t="s">
        <v>133</v>
      </c>
      <c r="B34" t="s">
        <v>132</v>
      </c>
      <c r="C34" t="s">
        <v>173</v>
      </c>
      <c r="D34" t="s">
        <v>154</v>
      </c>
      <c r="F34" s="6" t="s">
        <v>153</v>
      </c>
      <c r="I34">
        <v>3</v>
      </c>
      <c r="J34" s="1">
        <v>0.05</v>
      </c>
      <c r="K34" s="1">
        <f>I34*J34</f>
        <v>0.15000000000000002</v>
      </c>
      <c r="L34" t="s">
        <v>88</v>
      </c>
    </row>
    <row r="35" spans="1:19">
      <c r="A35" t="s">
        <v>168</v>
      </c>
      <c r="B35" t="s">
        <v>169</v>
      </c>
      <c r="C35" t="s">
        <v>170</v>
      </c>
      <c r="D35" t="s">
        <v>174</v>
      </c>
      <c r="F35" s="6" t="s">
        <v>175</v>
      </c>
      <c r="I35">
        <v>3</v>
      </c>
      <c r="J35" s="1">
        <v>4.2646000000000003E-2</v>
      </c>
      <c r="K35" s="1">
        <f>I35*J35</f>
        <v>0.127938</v>
      </c>
      <c r="L35" t="s">
        <v>88</v>
      </c>
    </row>
    <row r="36" spans="1:19">
      <c r="A36" t="s">
        <v>167</v>
      </c>
      <c r="B36" t="s">
        <v>177</v>
      </c>
      <c r="C36" t="s">
        <v>178</v>
      </c>
      <c r="D36" t="s">
        <v>180</v>
      </c>
      <c r="F36" s="6" t="s">
        <v>179</v>
      </c>
      <c r="I36">
        <v>1</v>
      </c>
      <c r="J36">
        <v>2.4327999999999999E-2</v>
      </c>
      <c r="K36" s="1">
        <f>I36*J36</f>
        <v>2.4327999999999999E-2</v>
      </c>
      <c r="L36" t="s">
        <v>88</v>
      </c>
    </row>
    <row r="37" spans="1:19">
      <c r="A37" t="s">
        <v>157</v>
      </c>
      <c r="D37" t="s">
        <v>156</v>
      </c>
      <c r="F37" s="6" t="s">
        <v>155</v>
      </c>
      <c r="I37">
        <v>1</v>
      </c>
      <c r="J37" s="1">
        <v>0.85</v>
      </c>
      <c r="K37" s="1">
        <f>I37*J37</f>
        <v>0.85</v>
      </c>
      <c r="L37" t="s">
        <v>88</v>
      </c>
    </row>
    <row r="38" spans="1:19">
      <c r="F38" s="6" t="s">
        <v>91</v>
      </c>
    </row>
    <row r="43" spans="1:19">
      <c r="M43" t="s">
        <v>101</v>
      </c>
    </row>
    <row r="44" spans="1:19">
      <c r="M44">
        <v>10</v>
      </c>
    </row>
    <row r="46" spans="1:19">
      <c r="N46" t="s">
        <v>88</v>
      </c>
      <c r="O46" t="s">
        <v>100</v>
      </c>
      <c r="P46" t="s">
        <v>161</v>
      </c>
      <c r="Q46" t="s">
        <v>126</v>
      </c>
      <c r="S46" t="s">
        <v>162</v>
      </c>
    </row>
    <row r="47" spans="1:19">
      <c r="M47" t="s">
        <v>128</v>
      </c>
      <c r="N47" s="11">
        <f>SUMIF(L2:L37,"lcsc",K2:K37)*M44+30+30</f>
        <v>127.18065999999999</v>
      </c>
      <c r="O47" s="11">
        <f>SUMIF(L2:L37,"mouser",K2:K37)*M44</f>
        <v>127.05</v>
      </c>
      <c r="P47" s="11">
        <f>SUMIF(L2:L37,"ali",K2:K37)*M44</f>
        <v>100</v>
      </c>
      <c r="Q47" s="11">
        <v>130.59</v>
      </c>
      <c r="S47" s="10">
        <v>8</v>
      </c>
    </row>
    <row r="48" spans="1:19">
      <c r="S48" t="s">
        <v>163</v>
      </c>
    </row>
    <row r="49" spans="13:20">
      <c r="M49" t="s">
        <v>125</v>
      </c>
      <c r="N49" s="10">
        <f>20+30</f>
        <v>50</v>
      </c>
      <c r="O49" s="10">
        <v>0</v>
      </c>
      <c r="P49" s="1">
        <v>10</v>
      </c>
      <c r="Q49" s="10">
        <v>15.16</v>
      </c>
      <c r="S49" s="10">
        <v>30</v>
      </c>
      <c r="T49" s="6" t="s">
        <v>164</v>
      </c>
    </row>
    <row r="50" spans="13:20">
      <c r="M50" t="s">
        <v>127</v>
      </c>
      <c r="N50" s="10">
        <f>(N47+N49)*0.19+15</f>
        <v>48.664325399999996</v>
      </c>
      <c r="O50" s="10"/>
      <c r="P50" s="10">
        <f t="shared" ref="P50" si="3">(P47+P49)*0.19+15</f>
        <v>35.9</v>
      </c>
      <c r="Q50" s="10">
        <v>42.75</v>
      </c>
    </row>
    <row r="51" spans="13:20">
      <c r="M51" t="s">
        <v>129</v>
      </c>
      <c r="N51" s="1">
        <f>SUM(N47:N50)</f>
        <v>225.84498539999998</v>
      </c>
      <c r="O51" s="1">
        <f t="shared" ref="O51:Q51" si="4">SUM(O47:O50)</f>
        <v>127.05</v>
      </c>
      <c r="P51" s="1">
        <f t="shared" si="4"/>
        <v>145.9</v>
      </c>
      <c r="Q51" s="1">
        <f t="shared" si="4"/>
        <v>188.5</v>
      </c>
      <c r="R51" s="10"/>
    </row>
    <row r="53" spans="13:20">
      <c r="M53" t="s">
        <v>102</v>
      </c>
      <c r="N53" t="s">
        <v>124</v>
      </c>
    </row>
    <row r="54" spans="13:20">
      <c r="M54" s="1">
        <f>N51+O51+Q51+P51</f>
        <v>687.29498539999997</v>
      </c>
      <c r="N54" s="1">
        <f>M54/M44</f>
        <v>68.729498539999994</v>
      </c>
      <c r="O54" s="1">
        <f>N54+S47+S49</f>
        <v>106.72949853999999</v>
      </c>
    </row>
    <row r="57" spans="13:20">
      <c r="M57" t="s">
        <v>101</v>
      </c>
    </row>
    <row r="58" spans="13:20">
      <c r="M58">
        <v>10</v>
      </c>
    </row>
    <row r="60" spans="13:20">
      <c r="N60" t="s">
        <v>88</v>
      </c>
      <c r="O60" t="s">
        <v>100</v>
      </c>
      <c r="P60" t="s">
        <v>161</v>
      </c>
      <c r="Q60" t="s">
        <v>126</v>
      </c>
    </row>
    <row r="61" spans="13:20">
      <c r="M61" t="s">
        <v>128</v>
      </c>
      <c r="N61" s="11">
        <v>129.47</v>
      </c>
      <c r="O61" s="11">
        <v>128.33000000000001</v>
      </c>
      <c r="P61" s="11">
        <v>87.03</v>
      </c>
      <c r="Q61" s="11">
        <v>130.59</v>
      </c>
    </row>
    <row r="63" spans="13:20">
      <c r="M63" t="s">
        <v>125</v>
      </c>
      <c r="N63" s="11">
        <f>48.76</f>
        <v>48.76</v>
      </c>
      <c r="O63" s="11">
        <v>0</v>
      </c>
      <c r="P63" s="11">
        <v>19.34</v>
      </c>
      <c r="Q63" s="11">
        <v>15.16</v>
      </c>
    </row>
    <row r="64" spans="13:20">
      <c r="M64" t="s">
        <v>127</v>
      </c>
      <c r="N64" s="11">
        <v>45.2</v>
      </c>
      <c r="O64" s="11">
        <v>0</v>
      </c>
      <c r="P64" s="11">
        <v>37.5</v>
      </c>
      <c r="Q64" s="11">
        <v>42.75</v>
      </c>
    </row>
    <row r="65" spans="13:17">
      <c r="M65" t="s">
        <v>129</v>
      </c>
      <c r="N65" s="11">
        <f>SUM(N61:N64)</f>
        <v>223.43</v>
      </c>
      <c r="O65" s="11">
        <f t="shared" ref="O65:Q65" si="5">SUM(O61:O64)</f>
        <v>128.33000000000001</v>
      </c>
      <c r="P65" s="11">
        <f t="shared" si="5"/>
        <v>143.87</v>
      </c>
      <c r="Q65" s="11">
        <f t="shared" si="5"/>
        <v>188.5</v>
      </c>
    </row>
    <row r="67" spans="13:17">
      <c r="M67" t="s">
        <v>102</v>
      </c>
      <c r="N67" t="s">
        <v>124</v>
      </c>
    </row>
    <row r="68" spans="13:17">
      <c r="M68" s="1">
        <f>N65+O65+Q65+P65</f>
        <v>684.13</v>
      </c>
      <c r="N68" s="1">
        <f>M68/M58</f>
        <v>68.412999999999997</v>
      </c>
      <c r="O68" s="1">
        <f>N68+S61+S63</f>
        <v>68.412999999999997</v>
      </c>
    </row>
  </sheetData>
  <autoFilter ref="A1:L1" xr:uid="{335DB4E0-44CD-4244-BA3E-15D8BFF9BDB5}">
    <sortState xmlns:xlrd2="http://schemas.microsoft.com/office/spreadsheetml/2017/richdata2" ref="A2:L24">
      <sortCondition ref="L1"/>
    </sortState>
  </autoFilter>
  <mergeCells count="1">
    <mergeCell ref="E21:F24"/>
  </mergeCells>
  <hyperlinks>
    <hyperlink ref="F8" r:id="rId1" display="https://lcsc.com/product-detail/Pluggable-System-Terminal-Block_Ningbo-Kangnex-Elec-WJ2EDGRC-5-08-2P_C3697.html" xr:uid="{48823E1B-6F4E-484C-8D59-560E2A5884A6}"/>
    <hyperlink ref="F10" r:id="rId2" display="https://lcsc.com/product-detail/Pluggable-System-Terminal-Block_Ningbo-Kangnex-Elec-WJ2EDGRC-5-08-3P_C8377.html" xr:uid="{5AAFD41C-DCAF-456C-8E8F-F34B2BC28EE2}"/>
    <hyperlink ref="F38" r:id="rId3" xr:uid="{635B4872-B355-4AF5-A490-1D73C2C0C5D3}"/>
    <hyperlink ref="F4" r:id="rId4" display="https://lcsc.com/product-detail/_Chilisin-Elec-SSL0804T-102M-N_C280665.html" xr:uid="{6A88DDC6-ABDC-46B5-992F-2844F58E0B4E}"/>
    <hyperlink ref="F5" r:id="rId5" display="https://lcsc.com/product-detail/Pin-Header-Female-Header_MOLEX-901210764_C293357.html" xr:uid="{45907581-74F5-4F09-B8EA-53B2B5053ADA}"/>
    <hyperlink ref="F3" r:id="rId6" display="https://lcsc.com/product-detail/Power-Inductors_Murata-Electronics-LQH32PN100MNCL_C86073.html" xr:uid="{04AAC052-365C-4C5C-A76A-AAAE37415A8B}"/>
    <hyperlink ref="F15" r:id="rId7" display="https://lcsc.com/product-detail/Switching-Controllers_POWER-INTEGRATIONS-LNK304DN-TL_C37448.html" xr:uid="{35999B08-6023-4C61-BCF2-9E7F03F3EA6A}"/>
    <hyperlink ref="F16" r:id="rId8" display="https://lcsc.com/product-detail/SMD-Crystal-Resonators_Abracon-LLC-ABM3B-8-000MHZ-10-1-U-T_C276420.html" xr:uid="{9CCF4C97-1704-4EAE-929C-5AD088600AB1}"/>
    <hyperlink ref="F14" r:id="rId9" display="https://lcsc.com/product-detail/Linear-Voltage-Regulators_Diodes-Incorporated-ZLDO1117QG33TA_C326523.html" xr:uid="{5D0A5D93-4F5D-4E05-BB66-362E812825EB}"/>
    <hyperlink ref="F11" r:id="rId10" display="https://lcsc.com/product-detail/Pluggable-System-Terminal-Block_Ningbo-Kangnex-Elec-WJ2EDGK-5-08-3P-14-00A_C71371.html" xr:uid="{A4744A8B-0249-410B-A316-4E33C6D42DC7}"/>
    <hyperlink ref="F28" r:id="rId11" display="https://lcsc.com/product-detail/Light-Emitting-Diodes-LED_Lite-On-LTST-S220KRKT_C284935.html" xr:uid="{BACEEFC8-3A87-4CE7-8323-B73708D1F03E}"/>
    <hyperlink ref="F31" r:id="rId12" display="https://lcsc.com/product-detail/Others_TOGIALED-TJ-S2005SW9TGLC2G-A5_C273623.html" xr:uid="{0A661691-B1F8-42E8-B4D5-FA68722940B5}"/>
    <hyperlink ref="F29" r:id="rId13" display="https://lcsc.com/product-detail/Others_Everlight-Elec-12-215-Y2C-CQ1R1B-3C_C264355.html" xr:uid="{9B8B65B1-49F2-4002-8090-EE7183169949}"/>
    <hyperlink ref="F2" r:id="rId14" display="https://lcsc.com/product-detail/DC-DC-Converters_ACTIVE-SEMI-ACT4088US-T_C11135.html" xr:uid="{8DD1C516-FFF2-4366-BF18-49B80C84C136}"/>
    <hyperlink ref="F9" r:id="rId15" display="https://lcsc.com/product-detail/Pluggable-System-Terminal-Block_Ningbo-Kangnex-Elec-WJ2EDGK-5-08-2P_C71370.html" xr:uid="{88797E16-B3A1-4340-8317-69F142A31FCF}"/>
    <hyperlink ref="F13" r:id="rId16" display="https://lcsc.com/product-detail/Pluggable-System-Terminal-Block_DIBO-DB2ERC-3-5-6P_C395837.html" xr:uid="{6B1C0FCA-0B28-40C2-9873-4C55C0638AF5}"/>
    <hyperlink ref="F12" r:id="rId17" display="https://lcsc.com/product-detail/Pluggable-System-Terminal-Block_DIBO-DB2EK-3-5-6P_C395838.html" xr:uid="{85B8D66C-25CD-47D3-8D4C-6A34351C4BAA}"/>
    <hyperlink ref="F7" r:id="rId18" display="https://lcsc.com/product-detail/Pluggable-System-Terminal-Block_DIBO-DB2EK-3-5-2P_C395828.html" xr:uid="{EC84B2FA-4CF0-4822-8B61-C1C63891152E}"/>
    <hyperlink ref="F30" r:id="rId19" display="https://lcsc.com/product-detail/TVS_STMicroelectronics-SMAJ24A-TR_C132947.html" xr:uid="{4FC5143D-EED8-4BA5-A569-4A04815AC4C2}"/>
    <hyperlink ref="F34" r:id="rId20" display="https://lcsc.com/product-detail/Multilayer-Ceramic-Capacitors-MLCC-SMD-SMT_FH-Guangdong-Fenghua-Advanced-Tech-0603CG180J500NT_C92671.html" xr:uid="{F80B21AB-2B99-432A-9BFF-E50B942CCAEF}"/>
    <hyperlink ref="F6" r:id="rId21" display="https://lcsc.com/product-detail/Pluggable-System-Terminal-Block_DIBO-DB2ERC-3-5-2P_C395830.html" xr:uid="{7BABA813-B846-41DD-B316-874227F1DD08}"/>
    <hyperlink ref="F37" r:id="rId22" display="https://lcsc.com/product-detail/Bridge-Rectifiers_MDD-Microdiode-Electronics-KBPC5010_C3083.html" xr:uid="{2A24E55B-A5FA-4CA2-B80D-1C63CFDC34B5}"/>
    <hyperlink ref="M27" r:id="rId23" display="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" xr:uid="{A47B7223-6B63-4F35-B19A-C8A8D2BC6171}"/>
    <hyperlink ref="T49" r:id="rId24" xr:uid="{042888C7-83B2-43EE-9CA6-D1301F93FFB3}"/>
    <hyperlink ref="F35" r:id="rId25" display="https://lcsc.com/product-detail/Multilayer-Ceramic-Capacitors-MLCC-SMD-SMT_SAMSUNG_CL31B225KBHNNNE_2-2uF-225-10-50V_C50254.html" xr:uid="{036DDB0B-004B-44D8-A3EA-6749579C519F}"/>
    <hyperlink ref="F36" r:id="rId26" display="https://lcsc.com/product-detail/Aluminum-Electrolytic-Capacitors-Leaded_Ymin-LKFB41H220MF_C270038.html" xr:uid="{F3F14E35-9FF5-45B4-9930-8A30454ADDE4}"/>
  </hyperlinks>
  <pageMargins left="0.7" right="0.7" top="0.78740157499999996" bottom="0.78740157499999996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</dc:creator>
  <cp:lastModifiedBy>Soeren</cp:lastModifiedBy>
  <dcterms:created xsi:type="dcterms:W3CDTF">2019-11-28T13:27:29Z</dcterms:created>
  <dcterms:modified xsi:type="dcterms:W3CDTF">2020-01-08T12:58:16Z</dcterms:modified>
</cp:coreProperties>
</file>