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ftur\OneDrive - Envision Improve LLC\Desktop\Turner Property Master\Turner Property Virginia\Docs\Property Folder Template\"/>
    </mc:Choice>
  </mc:AlternateContent>
  <xr:revisionPtr revIDLastSave="0" documentId="13_ncr:1_{3A4D7789-60B7-406A-AC9C-DA71B1D719C0}" xr6:coauthVersionLast="47" xr6:coauthVersionMax="47" xr10:uidLastSave="{00000000-0000-0000-0000-000000000000}"/>
  <bookViews>
    <workbookView xWindow="-108" yWindow="-108" windowWidth="23256" windowHeight="12456" tabRatio="831" activeTab="3" xr2:uid="{00000000-000D-0000-FFFF-FFFF00000000}"/>
  </bookViews>
  <sheets>
    <sheet name="Deal Summary (Info)" sheetId="15" r:id="rId1"/>
    <sheet name="Cost Calculator" sheetId="9" r:id="rId2"/>
    <sheet name="Flip (Any)" sheetId="14" r:id="rId3"/>
    <sheet name="Deal Summary (Numbers)" sheetId="11" r:id="rId4"/>
    <sheet name="Novation Analyzer" sheetId="25" r:id="rId5"/>
    <sheet name="Budget Estimate EI" sheetId="26" r:id="rId6"/>
    <sheet name="Purchase Checklist" sheetId="19" r:id="rId7"/>
    <sheet name="Sale Checklist" sheetId="18" r:id="rId8"/>
    <sheet name="Budget Sheet (PRINT)" sheetId="24" r:id="rId9"/>
    <sheet name="PVC" sheetId="17" r:id="rId10"/>
    <sheet name="REPAIR SHEET" sheetId="20" r:id="rId11"/>
  </sheets>
  <externalReferences>
    <externalReference r:id="rId12"/>
  </externalReferences>
  <definedNames>
    <definedName name="FUEL">[1]OS!$J$8</definedName>
    <definedName name="HOURS_PER_DAY">[1]OS!$J$9</definedName>
    <definedName name="LABOR_COST_PER_HOUR">#REF!</definedName>
    <definedName name="MILEAGE">[1]OS!$E$6</definedName>
    <definedName name="SALES_TAX">#REF!</definedName>
    <definedName name="SUPPLY">[1]OS!$J$7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D9" i="11"/>
  <c r="D7" i="11"/>
  <c r="B32" i="14"/>
  <c r="D3" i="14"/>
  <c r="D6" i="14"/>
  <c r="D5" i="14"/>
  <c r="B8" i="14"/>
  <c r="B14" i="14"/>
  <c r="B12" i="14"/>
  <c r="J11" i="9"/>
  <c r="D8" i="25"/>
  <c r="D11" i="25" s="1"/>
  <c r="C8" i="25"/>
  <c r="C11" i="25" s="1"/>
  <c r="B8" i="25"/>
  <c r="B11" i="25" s="1"/>
  <c r="C3" i="25"/>
  <c r="F3" i="25" s="1"/>
  <c r="B3" i="25"/>
  <c r="C4" i="19" l="1"/>
  <c r="C4" i="18" s="1"/>
  <c r="F19" i="9"/>
  <c r="B1" i="19"/>
  <c r="B1" i="18" s="1"/>
  <c r="B18" i="11"/>
  <c r="F2" i="9"/>
  <c r="I2" i="9" s="1"/>
  <c r="F25" i="9"/>
  <c r="G22" i="9"/>
  <c r="F22" i="9"/>
  <c r="E22" i="9"/>
  <c r="F14" i="9"/>
  <c r="E14" i="9"/>
  <c r="G11" i="9"/>
  <c r="J16" i="9"/>
  <c r="D13" i="14" s="1"/>
  <c r="J17" i="9"/>
  <c r="D14" i="14" s="1"/>
  <c r="D13" i="11"/>
  <c r="D16" i="11"/>
  <c r="D18" i="11"/>
  <c r="B23" i="11"/>
  <c r="B24" i="11"/>
  <c r="D40" i="14"/>
  <c r="A3" i="9"/>
  <c r="A5" i="14" s="1"/>
  <c r="L16" i="9"/>
  <c r="A6" i="14"/>
  <c r="H5" i="18"/>
  <c r="C2" i="18"/>
  <c r="H2" i="18"/>
  <c r="H3" i="18"/>
  <c r="H4" i="18"/>
  <c r="C5" i="19"/>
  <c r="B2" i="9"/>
  <c r="A4" i="14" s="1"/>
  <c r="B4" i="9"/>
  <c r="D38" i="14"/>
  <c r="D12" i="14"/>
  <c r="B20" i="14"/>
  <c r="B21" i="14"/>
  <c r="B22" i="14"/>
  <c r="D9" i="14"/>
  <c r="B23" i="14" s="1"/>
  <c r="D39" i="14"/>
  <c r="B15" i="14"/>
  <c r="B16" i="14"/>
  <c r="D17" i="11" l="1"/>
  <c r="L12" i="9"/>
  <c r="L13" i="9" s="1"/>
  <c r="I5" i="9"/>
  <c r="D25" i="14"/>
  <c r="J12" i="9"/>
  <c r="B13" i="11"/>
  <c r="B19" i="11" l="1"/>
  <c r="B16" i="11"/>
  <c r="D27" i="11"/>
  <c r="B25" i="11" s="1"/>
  <c r="I8" i="9"/>
  <c r="L14" i="9" s="1"/>
  <c r="L8" i="9" l="1"/>
  <c r="B13" i="14"/>
  <c r="B17" i="11"/>
  <c r="L17" i="9"/>
  <c r="J8" i="9"/>
  <c r="D7" i="14" l="1"/>
  <c r="B25" i="14" s="1"/>
  <c r="D11" i="11"/>
  <c r="B27" i="11" s="1"/>
  <c r="D16" i="14"/>
  <c r="D19" i="11"/>
  <c r="B31" i="11" l="1"/>
  <c r="B20" i="11"/>
  <c r="B21" i="11"/>
  <c r="B26" i="11"/>
  <c r="B22" i="11"/>
  <c r="B17" i="14"/>
  <c r="B29" i="14"/>
  <c r="B18" i="14"/>
  <c r="B24" i="14"/>
  <c r="B19" i="14"/>
  <c r="B29" i="11" l="1"/>
  <c r="B32" i="11" s="1"/>
  <c r="B35" i="11" s="1"/>
  <c r="B28" i="11"/>
  <c r="D20" i="11"/>
  <c r="D23" i="11" s="1"/>
  <c r="D18" i="14"/>
  <c r="D20" i="14" s="1"/>
  <c r="B28" i="14"/>
  <c r="B30" i="14" s="1"/>
  <c r="B33" i="14" s="1"/>
  <c r="B26" i="14"/>
  <c r="B35" i="14" l="1"/>
  <c r="B37" i="14" s="1"/>
  <c r="B37" i="11"/>
  <c r="B38" i="1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<sst xmlns="http://schemas.openxmlformats.org/spreadsheetml/2006/main" count="535" uniqueCount="365">
  <si>
    <t>ADDRESS INFORMATION</t>
  </si>
  <si>
    <t>FINANCIAL</t>
  </si>
  <si>
    <t>INFORMATION</t>
  </si>
  <si>
    <t>Deal Summary (Information)</t>
  </si>
  <si>
    <t>ARV</t>
  </si>
  <si>
    <t>ASKING PRICE</t>
  </si>
  <si>
    <t>RE TAX (yr)</t>
  </si>
  <si>
    <t>HOA (yr)</t>
  </si>
  <si>
    <t xml:space="preserve">Date </t>
  </si>
  <si>
    <t>DOM</t>
  </si>
  <si>
    <t>PROPERTY INFORMATION</t>
  </si>
  <si>
    <t>ML (#)</t>
  </si>
  <si>
    <t>V/O</t>
  </si>
  <si>
    <t>SF/TH/CONDO</t>
  </si>
  <si>
    <t>LVLS (FIN)</t>
  </si>
  <si>
    <t>LVLS (TOTAL)</t>
  </si>
  <si>
    <t>FIN SF (ABOVE)</t>
  </si>
  <si>
    <t>FIN SF (BSMT)</t>
  </si>
  <si>
    <t>na</t>
  </si>
  <si>
    <t>o</t>
  </si>
  <si>
    <t>ENTRY</t>
  </si>
  <si>
    <t>YEAR BUILT</t>
  </si>
  <si>
    <t>BED(S)/BATH(S)</t>
  </si>
  <si>
    <t>LOT (ACRES)</t>
  </si>
  <si>
    <t>GARAGE (#)</t>
  </si>
  <si>
    <t>PRIVATE W/S</t>
  </si>
  <si>
    <t>PUBLIC W/S</t>
  </si>
  <si>
    <t>PROPERTY CONDITION REPORT</t>
  </si>
  <si>
    <t>OVERALL</t>
  </si>
  <si>
    <t>ROOF</t>
  </si>
  <si>
    <t>WINDOWS</t>
  </si>
  <si>
    <t>HVAC</t>
  </si>
  <si>
    <t>ELECTRICAL</t>
  </si>
  <si>
    <t>PLUMBING</t>
  </si>
  <si>
    <t>GOOD</t>
  </si>
  <si>
    <t>(NEW)</t>
  </si>
  <si>
    <t>FAIR</t>
  </si>
  <si>
    <t>(SERVICEABLE)</t>
  </si>
  <si>
    <t>POOR</t>
  </si>
  <si>
    <t>(REPLACE)</t>
  </si>
  <si>
    <t>COMMENTS/NOTES</t>
  </si>
  <si>
    <t>STRUCTURAL - FOUNDATION, FLOOR SYSTEM, ROOF LINE, ETC.</t>
  </si>
  <si>
    <t>INTERIOR LAYOUT/DESIGN - DYSFUNCTIONAL FLOOR PLAN, ETC.</t>
  </si>
  <si>
    <t>NEIGHBORHOOD, DRIVEWAY ENTRY - UGLY HOUSES, OVERGROWTH, DEBRIS, JUNK VEHICLES, PRIVATE ROADS, ETC.</t>
  </si>
  <si>
    <t>OTHER - INCLUDE ANY OTHER NOTABLE ITEMS IN THIS SECTION</t>
  </si>
  <si>
    <t>Cost Calculator</t>
  </si>
  <si>
    <t>DATE</t>
  </si>
  <si>
    <t>Above</t>
  </si>
  <si>
    <t>Bsmt</t>
  </si>
  <si>
    <t>Current Fin Sq Ft</t>
  </si>
  <si>
    <t>CUA (Sq Ft)</t>
  </si>
  <si>
    <t>FIXED</t>
  </si>
  <si>
    <t>Finished Square Footage</t>
  </si>
  <si>
    <t>ENTRIES</t>
  </si>
  <si>
    <t xml:space="preserve">Good </t>
  </si>
  <si>
    <t>Fair</t>
  </si>
  <si>
    <t>Poor</t>
  </si>
  <si>
    <t>FORMULA</t>
  </si>
  <si>
    <t>Computer Analysis (per sq ft)</t>
  </si>
  <si>
    <t>Total Fin Sq Ft</t>
  </si>
  <si>
    <t>Project Mgmt (10%)</t>
  </si>
  <si>
    <t>Property Condition</t>
  </si>
  <si>
    <t>Cabs/Vans</t>
  </si>
  <si>
    <t>C-tops</t>
  </si>
  <si>
    <t>Appliances</t>
  </si>
  <si>
    <t>Repair Budget</t>
  </si>
  <si>
    <t>Good/Fair/Poor</t>
  </si>
  <si>
    <t>JFK Repair (weeks)</t>
  </si>
  <si>
    <t>Kitchen/Bath(s)</t>
  </si>
  <si>
    <t xml:space="preserve"> (Flip)</t>
  </si>
  <si>
    <t>(RAP)</t>
  </si>
  <si>
    <t>Price per SF</t>
  </si>
  <si>
    <t>Full Renovation Repair (weeks)</t>
  </si>
  <si>
    <t>Sell (weeks)</t>
  </si>
  <si>
    <t>Bath Reno</t>
  </si>
  <si>
    <t>Half Bath(s)</t>
  </si>
  <si>
    <t>Add Kitchen</t>
  </si>
  <si>
    <t>New Room(s)</t>
  </si>
  <si>
    <t>New Value/Costs</t>
  </si>
  <si>
    <t>Flip (ARV)</t>
  </si>
  <si>
    <t>Quick Calc</t>
  </si>
  <si>
    <t>Drywall (Hrs)</t>
  </si>
  <si>
    <t>Drywall (Shts)</t>
  </si>
  <si>
    <t>Paint</t>
  </si>
  <si>
    <t>RAP (ARV)</t>
  </si>
  <si>
    <t>&lt; ARV</t>
  </si>
  <si>
    <t>Interior Expenses</t>
  </si>
  <si>
    <t>Asking Price</t>
  </si>
  <si>
    <t>&lt; (x 70%)</t>
  </si>
  <si>
    <t>Closing Assistance</t>
  </si>
  <si>
    <t>&lt; Repair Budget</t>
  </si>
  <si>
    <t>Carpentry</t>
  </si>
  <si>
    <t>Hardware</t>
  </si>
  <si>
    <t>Cleaning</t>
  </si>
  <si>
    <t xml:space="preserve">Insurance Premium </t>
  </si>
  <si>
    <t>&lt; Assignment Fee</t>
  </si>
  <si>
    <t>Annual RE Taxes</t>
  </si>
  <si>
    <t>&lt; Finder Fee</t>
  </si>
  <si>
    <t>Carpet</t>
  </si>
  <si>
    <t>Vinyl</t>
  </si>
  <si>
    <t>LVP</t>
  </si>
  <si>
    <t>Annual HOA Dues</t>
  </si>
  <si>
    <t>&lt; Offer Amount</t>
  </si>
  <si>
    <t>Flooring Expenses</t>
  </si>
  <si>
    <t>Utilities/Inspection(s)</t>
  </si>
  <si>
    <t>Finder Fee (Lead Comp)</t>
  </si>
  <si>
    <t>Hardwood</t>
  </si>
  <si>
    <t>Tile</t>
  </si>
  <si>
    <t>Shoe Moulding</t>
  </si>
  <si>
    <t>Drafting/Planning/Permit(s)</t>
  </si>
  <si>
    <t>Past Due Mortgage (Total)</t>
  </si>
  <si>
    <t>Current Mortgage Payment (Mo)</t>
  </si>
  <si>
    <t>Roof</t>
  </si>
  <si>
    <t>Siding</t>
  </si>
  <si>
    <t>Windows</t>
  </si>
  <si>
    <t>Mortgages, Liens, Etc. (Payoff)</t>
  </si>
  <si>
    <t>Exterior Expenses</t>
  </si>
  <si>
    <t>Realtor Commission</t>
  </si>
  <si>
    <t>Closing Costs</t>
  </si>
  <si>
    <t>General</t>
  </si>
  <si>
    <t>Asphalt</t>
  </si>
  <si>
    <t>Concrete</t>
  </si>
  <si>
    <t>Landscape</t>
  </si>
  <si>
    <t xml:space="preserve">Well </t>
  </si>
  <si>
    <t>Septic</t>
  </si>
  <si>
    <t>Plumbing</t>
  </si>
  <si>
    <t>Electrical</t>
  </si>
  <si>
    <t>Other Expenses</t>
  </si>
  <si>
    <t>Garage</t>
  </si>
  <si>
    <t>Bsmt W/P</t>
  </si>
  <si>
    <t>Mold</t>
  </si>
  <si>
    <t>Other -</t>
  </si>
  <si>
    <t>Expense Account</t>
  </si>
  <si>
    <t>Total (Sq Ft)</t>
  </si>
  <si>
    <t>Repair/Renovation Budget</t>
  </si>
  <si>
    <t>Insurance Premium</t>
  </si>
  <si>
    <t>HOA Dues</t>
  </si>
  <si>
    <t>Closing Date:</t>
  </si>
  <si>
    <t>Start Date:</t>
  </si>
  <si>
    <t>INSPECTION</t>
  </si>
  <si>
    <t>Y/N</t>
  </si>
  <si>
    <t>Home</t>
  </si>
  <si>
    <t>Well</t>
  </si>
  <si>
    <t>Termite</t>
  </si>
  <si>
    <t>Survey</t>
  </si>
  <si>
    <t>Date:</t>
  </si>
  <si>
    <t>Public water and/or sewer - confirm with local utility company</t>
  </si>
  <si>
    <t>Deal Summary (Numbers)</t>
  </si>
  <si>
    <t>Current (Sq Ft)</t>
  </si>
  <si>
    <t>Repair(Weeks)</t>
  </si>
  <si>
    <t>Sell(Weeks)</t>
  </si>
  <si>
    <t>Total(Weeks)</t>
  </si>
  <si>
    <t>New Value (ARV)</t>
  </si>
  <si>
    <t>Closing assistance</t>
  </si>
  <si>
    <t>Expenses</t>
  </si>
  <si>
    <t>Budget</t>
  </si>
  <si>
    <t>Sales Commission</t>
  </si>
  <si>
    <t>Closing Costs (sale)</t>
  </si>
  <si>
    <r>
      <t>Loan Fees (paid at purchase)</t>
    </r>
    <r>
      <rPr>
        <b/>
        <sz val="11"/>
        <rFont val="Arial"/>
        <family val="2"/>
      </rPr>
      <t>****(check % points)****</t>
    </r>
  </si>
  <si>
    <r>
      <t>Loan Fees (paid at sale)</t>
    </r>
    <r>
      <rPr>
        <b/>
        <sz val="11"/>
        <rFont val="Arial"/>
        <family val="2"/>
      </rPr>
      <t>****(check % points)****</t>
    </r>
  </si>
  <si>
    <t>Carrying Cost/Daily</t>
  </si>
  <si>
    <t>Builders Risk Insurance</t>
  </si>
  <si>
    <t>Real Estate Taxes</t>
  </si>
  <si>
    <t>Cash into Deal</t>
  </si>
  <si>
    <t>*including renovation &amp; other costs</t>
  </si>
  <si>
    <t>Utilities &amp; Home/Well/Septic/Pest Inspection(s)</t>
  </si>
  <si>
    <t>*excluding renovation &amp; other costs (reimbursed)</t>
  </si>
  <si>
    <t>Drafting/Planning/Permitting</t>
  </si>
  <si>
    <r>
      <rPr>
        <b/>
        <sz val="11"/>
        <color theme="1"/>
        <rFont val="Arial"/>
        <family val="2"/>
      </rPr>
      <t>Points</t>
    </r>
    <r>
      <rPr>
        <sz val="11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(purchase)</t>
    </r>
  </si>
  <si>
    <r>
      <t xml:space="preserve">Closing Cost (purchase </t>
    </r>
    <r>
      <rPr>
        <b/>
        <sz val="11"/>
        <rFont val="Arial"/>
        <family val="2"/>
      </rPr>
      <t>w/</t>
    </r>
    <r>
      <rPr>
        <sz val="11"/>
        <color theme="1"/>
        <rFont val="Arial"/>
        <family val="2"/>
      </rPr>
      <t xml:space="preserve"> financing)</t>
    </r>
  </si>
  <si>
    <r>
      <t xml:space="preserve">Points </t>
    </r>
    <r>
      <rPr>
        <b/>
        <sz val="9"/>
        <rFont val="Arial"/>
        <family val="2"/>
      </rPr>
      <t>(sale)</t>
    </r>
  </si>
  <si>
    <r>
      <t xml:space="preserve">Interest Payments </t>
    </r>
    <r>
      <rPr>
        <b/>
        <sz val="11"/>
        <rFont val="Arial"/>
        <family val="2"/>
      </rPr>
      <t>(check interest rate)**** Acquisition Cost</t>
    </r>
  </si>
  <si>
    <t>Interest Rate</t>
  </si>
  <si>
    <r>
      <t xml:space="preserve">Interest Payments </t>
    </r>
    <r>
      <rPr>
        <b/>
        <sz val="11"/>
        <rFont val="Arial"/>
        <family val="2"/>
      </rPr>
      <t>(check interest rate)**** Renovation Cost</t>
    </r>
  </si>
  <si>
    <t>Lender MAX Loan</t>
  </si>
  <si>
    <t>Total Expenses (not including offer amount)</t>
  </si>
  <si>
    <t>Desired Loan Amt</t>
  </si>
  <si>
    <t>Desired Acquisition</t>
  </si>
  <si>
    <t>Sales Price (ARV) minus Total Expenses</t>
  </si>
  <si>
    <t>Requested Loan Amt</t>
  </si>
  <si>
    <t>Expected Profit (check rate per week)</t>
  </si>
  <si>
    <t>Requested Acquisition</t>
  </si>
  <si>
    <t>Subtotal Offer</t>
  </si>
  <si>
    <t>Draw 1</t>
  </si>
  <si>
    <t>Draw 2</t>
  </si>
  <si>
    <r>
      <t xml:space="preserve">Offer Amount </t>
    </r>
    <r>
      <rPr>
        <sz val="9"/>
        <color theme="0"/>
        <rFont val="Arial"/>
        <family val="2"/>
      </rPr>
      <t>(adjust if amount is more than the above subtotal offer)</t>
    </r>
  </si>
  <si>
    <t>Actual Profit</t>
  </si>
  <si>
    <t>Return on Investment (ROI)</t>
  </si>
  <si>
    <t>&lt; Minimum of 13.000000</t>
  </si>
  <si>
    <t>Annual Return on Investment (AROI)</t>
  </si>
  <si>
    <t>Initial Offer</t>
  </si>
  <si>
    <t>Offer - 10% lower - MAX</t>
  </si>
  <si>
    <t>Second (counter) Offer</t>
  </si>
  <si>
    <t>Offer - 5% lower - MAX</t>
  </si>
  <si>
    <t>Final (counter) Offer</t>
  </si>
  <si>
    <t>Offer - MAXIMUM</t>
  </si>
  <si>
    <t>NOTE:  Progressive Communities LLC uses it's best efforts to create the most</t>
  </si>
  <si>
    <t>accurate deal summary, actual numbers may vary from projections below.</t>
  </si>
  <si>
    <t>Projected Budget</t>
  </si>
  <si>
    <r>
      <t xml:space="preserve">Closing Cost </t>
    </r>
    <r>
      <rPr>
        <b/>
        <sz val="10"/>
        <color theme="1"/>
        <rFont val="Arial"/>
        <family val="2"/>
      </rPr>
      <t xml:space="preserve">(Purchase </t>
    </r>
    <r>
      <rPr>
        <b/>
        <sz val="10"/>
        <rFont val="Arial"/>
        <family val="2"/>
      </rPr>
      <t>w/</t>
    </r>
    <r>
      <rPr>
        <b/>
        <sz val="10"/>
        <color theme="1"/>
        <rFont val="Arial"/>
        <family val="2"/>
      </rPr>
      <t xml:space="preserve"> Financing)</t>
    </r>
  </si>
  <si>
    <r>
      <t xml:space="preserve">Closing Costs </t>
    </r>
    <r>
      <rPr>
        <b/>
        <sz val="10"/>
        <color theme="1"/>
        <rFont val="Arial"/>
        <family val="2"/>
      </rPr>
      <t>(Sale)</t>
    </r>
  </si>
  <si>
    <r>
      <t xml:space="preserve">Loan Fees </t>
    </r>
    <r>
      <rPr>
        <b/>
        <sz val="10"/>
        <rFont val="Arial"/>
        <family val="2"/>
      </rPr>
      <t>(Acquisition &amp; Renovation Costs)</t>
    </r>
  </si>
  <si>
    <t>Points</t>
  </si>
  <si>
    <r>
      <t xml:space="preserve">Interest Payments </t>
    </r>
    <r>
      <rPr>
        <b/>
        <sz val="10"/>
        <rFont val="Arial"/>
        <family val="2"/>
      </rPr>
      <t>(Acquisition Cost)</t>
    </r>
  </si>
  <si>
    <r>
      <t xml:space="preserve">Interest Payments </t>
    </r>
    <r>
      <rPr>
        <b/>
        <sz val="10"/>
        <rFont val="Arial"/>
        <family val="2"/>
      </rPr>
      <t>(Renovation Cost)</t>
    </r>
  </si>
  <si>
    <t>Total Expenses (not including purchase price)</t>
  </si>
  <si>
    <t>New Value (ARV) minus Total Expenses</t>
  </si>
  <si>
    <t>Purchase Price</t>
  </si>
  <si>
    <t>Projected Profit</t>
  </si>
  <si>
    <t>Draw 3</t>
  </si>
  <si>
    <t>PURCHASE</t>
  </si>
  <si>
    <t>Buyer(s):</t>
  </si>
  <si>
    <t xml:space="preserve">Closing Agent :                                                </t>
  </si>
  <si>
    <t>Seller(s):</t>
  </si>
  <si>
    <t>Mr. &amp; Mrs. Seller</t>
  </si>
  <si>
    <t>Contact Name:</t>
  </si>
  <si>
    <t>Address:</t>
  </si>
  <si>
    <t>Contact Number:</t>
  </si>
  <si>
    <t>Entry:</t>
  </si>
  <si>
    <t>Contact Email:</t>
  </si>
  <si>
    <t>DOR:</t>
  </si>
  <si>
    <t>CONTINGENCY</t>
  </si>
  <si>
    <t>RESULT</t>
  </si>
  <si>
    <t>R/P</t>
  </si>
  <si>
    <t>RESULT CODE(S)</t>
  </si>
  <si>
    <t>P = PASS</t>
  </si>
  <si>
    <t>F = FAIL</t>
  </si>
  <si>
    <t>SR = SEE REPORT</t>
  </si>
  <si>
    <t>PRIOR TO CLOSE</t>
  </si>
  <si>
    <t>ONCE SALE IS RATIFIED</t>
  </si>
  <si>
    <r>
      <t xml:space="preserve">Schedule pertinent inspections </t>
    </r>
    <r>
      <rPr>
        <b/>
        <sz val="10"/>
        <color theme="1"/>
        <rFont val="Calibri"/>
        <family val="2"/>
        <scheme val="minor"/>
      </rPr>
      <t>(refer to chart above)</t>
    </r>
  </si>
  <si>
    <t>Send ratified contract/EMD check to closing agent</t>
  </si>
  <si>
    <t>Send Executive Deal Summary/HIR to applicable rehabbers/investors</t>
  </si>
  <si>
    <t>Send Assignment of Contract to closing agent</t>
  </si>
  <si>
    <t>ONCE AGREED UPON</t>
  </si>
  <si>
    <r>
      <t xml:space="preserve">Send PA &amp; ratified contract to Lender </t>
    </r>
    <r>
      <rPr>
        <b/>
        <sz val="10"/>
        <color indexed="8"/>
        <rFont val="Calibri"/>
        <family val="2"/>
        <scheme val="minor"/>
      </rPr>
      <t>(specify date of closing in email)</t>
    </r>
  </si>
  <si>
    <r>
      <t xml:space="preserve">Contact Insurance Co. </t>
    </r>
    <r>
      <rPr>
        <b/>
        <sz val="10"/>
        <color indexed="8"/>
        <rFont val="Calibri"/>
        <family val="2"/>
        <scheme val="minor"/>
      </rPr>
      <t>(provide property details, coverage amounts &amp; lender info)</t>
    </r>
  </si>
  <si>
    <t>Send proof of insurance (Certificate) to Lender</t>
  </si>
  <si>
    <t>ONCE REC'D FROM INS</t>
  </si>
  <si>
    <r>
      <t xml:space="preserve">Pre-purchase visit </t>
    </r>
    <r>
      <rPr>
        <b/>
        <sz val="10"/>
        <color theme="1"/>
        <rFont val="Calibri"/>
        <family val="2"/>
        <scheme val="minor"/>
      </rPr>
      <t>(refer to PVC)</t>
    </r>
  </si>
  <si>
    <t>CLOSING (AM)</t>
  </si>
  <si>
    <r>
      <t xml:space="preserve">Turn on/acquire utilities, insurance &amp; periodic services </t>
    </r>
    <r>
      <rPr>
        <b/>
        <sz val="10"/>
        <color indexed="8"/>
        <rFont val="Calibri"/>
        <family val="2"/>
        <scheme val="minor"/>
      </rPr>
      <t>(lawn/cleaning)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              </t>
    </r>
  </si>
  <si>
    <t>CLOSING (PM)</t>
  </si>
  <si>
    <t>Item</t>
  </si>
  <si>
    <t>Company</t>
  </si>
  <si>
    <t>Start Date</t>
  </si>
  <si>
    <t>End Date</t>
  </si>
  <si>
    <t xml:space="preserve">               Phone</t>
  </si>
  <si>
    <t>Acct #</t>
  </si>
  <si>
    <t>Electric</t>
  </si>
  <si>
    <t>W/S</t>
  </si>
  <si>
    <t>Gas</t>
  </si>
  <si>
    <t>Insurance</t>
  </si>
  <si>
    <t>SALE</t>
  </si>
  <si>
    <t>Mr. &amp; Mrs. Buyer</t>
  </si>
  <si>
    <r>
      <t xml:space="preserve">Pre-sale visit </t>
    </r>
    <r>
      <rPr>
        <b/>
        <sz val="10"/>
        <color theme="1"/>
        <rFont val="Calibri"/>
        <family val="2"/>
      </rPr>
      <t>(refer to PVC)</t>
    </r>
  </si>
  <si>
    <t>AS READY</t>
  </si>
  <si>
    <t>List property on MLS/other media outlets</t>
  </si>
  <si>
    <t>Enroll home in HSAWarranty</t>
  </si>
  <si>
    <t>TIME OF LISTING</t>
  </si>
  <si>
    <t>Contact Lewis insurance to remove property from builders risk coverage</t>
  </si>
  <si>
    <t>Post listing with link on Facebook &amp; Craigslist</t>
  </si>
  <si>
    <r>
      <t xml:space="preserve">Put "Homebuyer" binder together </t>
    </r>
    <r>
      <rPr>
        <b/>
        <sz val="10"/>
        <color theme="1"/>
        <rFont val="Calibri"/>
        <family val="2"/>
        <scheme val="minor"/>
      </rPr>
      <t>(including all product information, keys, etc.)</t>
    </r>
  </si>
  <si>
    <t>"SUPER SPORT" property to ensure home is SECURE and SHOW-READY</t>
  </si>
  <si>
    <t>WEEKLY</t>
  </si>
  <si>
    <t>SEND "RE-CERT"</t>
  </si>
  <si>
    <t>Schedule all within</t>
  </si>
  <si>
    <t>Radon</t>
  </si>
  <si>
    <t>21 Days of Closing</t>
  </si>
  <si>
    <r>
      <t xml:space="preserve">Send ratified contract to closing agent/lender </t>
    </r>
    <r>
      <rPr>
        <b/>
        <sz val="9"/>
        <color theme="1"/>
        <rFont val="Calibri"/>
        <family val="2"/>
        <scheme val="minor"/>
      </rPr>
      <t>(specify date of closing in email)</t>
    </r>
  </si>
  <si>
    <t>Schedule Contractor to turn on water to house/check whole house</t>
  </si>
  <si>
    <r>
      <t xml:space="preserve">for leaks and/or any other potential problem(s) </t>
    </r>
    <r>
      <rPr>
        <b/>
        <sz val="11"/>
        <color theme="1"/>
        <rFont val="Calibri"/>
        <family val="2"/>
        <scheme val="minor"/>
      </rPr>
      <t>*Inspection Ready*</t>
    </r>
  </si>
  <si>
    <r>
      <t xml:space="preserve">Update HSAWarranty </t>
    </r>
    <r>
      <rPr>
        <b/>
        <sz val="10"/>
        <color indexed="8"/>
        <rFont val="Calibri"/>
        <family val="2"/>
        <scheme val="minor"/>
      </rPr>
      <t>(buyers info. - send confirmation to closing agent)</t>
    </r>
  </si>
  <si>
    <t>POST HOME INSPECTION</t>
  </si>
  <si>
    <t xml:space="preserve">Schedule Contractor to complete "agreed" home inspection items </t>
  </si>
  <si>
    <t>** First, contact buyer's agent/LO to discuss "active" contingencies (FINANCING)</t>
  </si>
  <si>
    <t>14 DAYS OF CLOSING</t>
  </si>
  <si>
    <r>
      <t xml:space="preserve">Final visit </t>
    </r>
    <r>
      <rPr>
        <b/>
        <sz val="10"/>
        <color indexed="8"/>
        <rFont val="Calibri"/>
        <family val="2"/>
        <scheme val="minor"/>
      </rPr>
      <t xml:space="preserve">(refer to PVC) </t>
    </r>
    <r>
      <rPr>
        <sz val="10"/>
        <color indexed="8"/>
        <rFont val="Calibri"/>
        <family val="2"/>
        <scheme val="minor"/>
      </rPr>
      <t xml:space="preserve"> </t>
    </r>
  </si>
  <si>
    <t>CLOSING AM</t>
  </si>
  <si>
    <r>
      <t xml:space="preserve">Turn off/cancel utilities, insurance &amp; periodic services </t>
    </r>
    <r>
      <rPr>
        <b/>
        <sz val="10"/>
        <color theme="1"/>
        <rFont val="Calibri"/>
        <family val="2"/>
        <scheme val="minor"/>
      </rPr>
      <t>(lawn/cleaning)</t>
    </r>
  </si>
  <si>
    <t>CLOSING PM</t>
  </si>
  <si>
    <t>Confirm property is removed from home page of website and</t>
  </si>
  <si>
    <r>
      <t xml:space="preserve">before/after photo album is added to FB and website gallery </t>
    </r>
    <r>
      <rPr>
        <b/>
        <sz val="11"/>
        <color theme="1"/>
        <rFont val="Calibri"/>
        <family val="2"/>
        <scheme val="minor"/>
      </rPr>
      <t>*KP</t>
    </r>
  </si>
  <si>
    <t>ONCE SOLD</t>
  </si>
  <si>
    <t>NOTES</t>
  </si>
  <si>
    <t>Full Bath(s)</t>
  </si>
  <si>
    <t>Property Visit Card (PVC)</t>
  </si>
  <si>
    <t>1 - PC Visit (Agent Only)</t>
  </si>
  <si>
    <t>*Before offer is made</t>
  </si>
  <si>
    <r>
      <t xml:space="preserve">Take (before) video/photos of entire property </t>
    </r>
    <r>
      <rPr>
        <b/>
        <sz val="10"/>
        <color theme="1"/>
        <rFont val="Calibri"/>
        <family val="2"/>
        <scheme val="minor"/>
      </rPr>
      <t>(all rooms - all exterior sides - NOTE any abnormal issues; i.e. structural, water, mold, power lines,</t>
    </r>
  </si>
  <si>
    <t>neighbor issues, ugly houses, junk vehicles, overgrowth, possible changes to layout, entry roads to property, known title or other property defects, etc.)</t>
  </si>
  <si>
    <t>2 - Inspection Visit (Agent &amp; Inspector)</t>
  </si>
  <si>
    <t>*Within 3 days of ratification</t>
  </si>
  <si>
    <r>
      <t xml:space="preserve">Walk property with each - Home/septic/well/termite inspector </t>
    </r>
    <r>
      <rPr>
        <b/>
        <sz val="10"/>
        <color theme="1"/>
        <rFont val="Calibri"/>
        <family val="2"/>
        <scheme val="minor"/>
      </rPr>
      <t>(if applicable)</t>
    </r>
  </si>
  <si>
    <t>3 - Pre-Purchase Visit (Agent Only)</t>
  </si>
  <si>
    <t>*Same day, prior to closing (purchase)</t>
  </si>
  <si>
    <t>Walk property to confirm property condition is the same at time of contract &amp; seller has removed personal items</t>
  </si>
  <si>
    <r>
      <t xml:space="preserve">Set PC sign </t>
    </r>
    <r>
      <rPr>
        <b/>
        <sz val="10"/>
        <color theme="1"/>
        <rFont val="Calibri"/>
        <family val="2"/>
        <scheme val="minor"/>
      </rPr>
      <t>(if applicable)</t>
    </r>
    <r>
      <rPr>
        <sz val="11"/>
        <color theme="1"/>
        <rFont val="Calibri"/>
        <family val="2"/>
        <scheme val="minor"/>
      </rPr>
      <t>, add lockbox and confirm property is secure before leaving</t>
    </r>
  </si>
  <si>
    <t>4 - Pre-Sale Visit (Agent Only)</t>
  </si>
  <si>
    <t>*1 day prior to listing</t>
  </si>
  <si>
    <r>
      <t xml:space="preserve">Contact and schedule staging company </t>
    </r>
    <r>
      <rPr>
        <b/>
        <sz val="10"/>
        <color theme="1"/>
        <rFont val="Calibri"/>
        <family val="2"/>
        <scheme val="minor"/>
      </rPr>
      <t>(if applicable)</t>
    </r>
  </si>
  <si>
    <r>
      <t xml:space="preserve">WALK THRU property &amp; confirm all items are fixed properly </t>
    </r>
    <r>
      <rPr>
        <b/>
        <sz val="10"/>
        <color theme="1"/>
        <rFont val="Calibri"/>
        <family val="2"/>
        <scheme val="minor"/>
      </rPr>
      <t>(per Contractor agreement - if applicable)</t>
    </r>
  </si>
  <si>
    <r>
      <t xml:space="preserve">Confirm ALL inspections have passed </t>
    </r>
    <r>
      <rPr>
        <b/>
        <sz val="10"/>
        <color theme="1"/>
        <rFont val="Calibri"/>
        <family val="2"/>
        <scheme val="minor"/>
      </rPr>
      <t>(receive necessary paperwork from county/city inspector - if applicable)</t>
    </r>
  </si>
  <si>
    <t>Confirm Contractor has turned OFF water to property and drained ALL lines</t>
  </si>
  <si>
    <r>
      <t xml:space="preserve">Set HVAC T-STAT to 65 </t>
    </r>
    <r>
      <rPr>
        <b/>
        <sz val="10"/>
        <color theme="1"/>
        <rFont val="Calibri"/>
        <family val="2"/>
        <scheme val="minor"/>
      </rPr>
      <t>(colder months)</t>
    </r>
    <r>
      <rPr>
        <sz val="11"/>
        <color theme="1"/>
        <rFont val="Calibri"/>
        <family val="2"/>
        <scheme val="minor"/>
      </rPr>
      <t xml:space="preserve"> / 75 </t>
    </r>
    <r>
      <rPr>
        <b/>
        <sz val="10"/>
        <color theme="1"/>
        <rFont val="Calibri"/>
        <family val="2"/>
        <scheme val="minor"/>
      </rPr>
      <t>(warmer months)</t>
    </r>
  </si>
  <si>
    <r>
      <t>Collect all extra keys/ALL appliance manuals &amp; warranty information from Contractor (</t>
    </r>
    <r>
      <rPr>
        <b/>
        <sz val="10"/>
        <color theme="1"/>
        <rFont val="Calibri"/>
        <family val="2"/>
        <scheme val="minor"/>
      </rPr>
      <t>if applicable)</t>
    </r>
  </si>
  <si>
    <r>
      <t xml:space="preserve">Take (after) photos of entire property </t>
    </r>
    <r>
      <rPr>
        <b/>
        <sz val="10"/>
        <color theme="1"/>
        <rFont val="Calibri"/>
        <family val="2"/>
        <scheme val="minor"/>
      </rPr>
      <t>(same angle as before photos to enhance "before and after effect")</t>
    </r>
  </si>
  <si>
    <t>Place HSAWarranty magnet on refrigerator above Manufacturer logo</t>
  </si>
  <si>
    <t>Place HSAWarranty door hanger on front door behind lockbox</t>
  </si>
  <si>
    <t>5 - Final Visit (Agent Only)</t>
  </si>
  <si>
    <t>*Same day, prior to closing (sale)</t>
  </si>
  <si>
    <t>Remove lockbox &amp; all signs from property/confirm all PC related material is removed from property</t>
  </si>
  <si>
    <t xml:space="preserve">   Repair Sheet</t>
  </si>
  <si>
    <t>Today's Date:</t>
  </si>
  <si>
    <t>Estimate Due:</t>
  </si>
  <si>
    <t>Lockbox Code:</t>
  </si>
  <si>
    <t>Customer Name:</t>
  </si>
  <si>
    <t>Renovation Coordination LLC</t>
  </si>
  <si>
    <t>Property Address:</t>
  </si>
  <si>
    <t>Customer Contact/#:</t>
  </si>
  <si>
    <t>Robbie Franklin/(703) 929-1713</t>
  </si>
  <si>
    <t>Customer Email:</t>
  </si>
  <si>
    <t>rfranklin@progressingva.com</t>
  </si>
  <si>
    <t>Description of Work to be Performed:</t>
  </si>
  <si>
    <t>Responsible Party/#:</t>
  </si>
  <si>
    <t>Finish Date:</t>
  </si>
  <si>
    <t xml:space="preserve">Unit Type: </t>
  </si>
  <si>
    <t>Year Built:</t>
  </si>
  <si>
    <t>House Size (sq ft):</t>
  </si>
  <si>
    <t>Levels (finished):</t>
  </si>
  <si>
    <t>Levels (total):</t>
  </si>
  <si>
    <t>Lot Size (acres):</t>
  </si>
  <si>
    <t>Bed(s):</t>
  </si>
  <si>
    <t>Bath(s):</t>
  </si>
  <si>
    <t>Garage(s):</t>
  </si>
  <si>
    <t>Water:</t>
  </si>
  <si>
    <t>(Well/Public)</t>
  </si>
  <si>
    <t>Sewer:</t>
  </si>
  <si>
    <t>(Septic/Public)</t>
  </si>
  <si>
    <t>Envision Improve LLC</t>
  </si>
  <si>
    <t>Caplan</t>
  </si>
  <si>
    <t>Valerie Brooks</t>
  </si>
  <si>
    <t>Vbrooks@caplanlegal.com</t>
  </si>
  <si>
    <t>540-388-8317</t>
  </si>
  <si>
    <t xml:space="preserve">ARV </t>
  </si>
  <si>
    <t>NOVATION FEES</t>
  </si>
  <si>
    <t xml:space="preserve">AFTER COST </t>
  </si>
  <si>
    <t>UPDATES, ETC</t>
  </si>
  <si>
    <t>YOUR FEE</t>
  </si>
  <si>
    <t>MAX OFFER</t>
  </si>
  <si>
    <t xml:space="preserve">1 ) What is the POPULATION </t>
  </si>
  <si>
    <t>2) How Far From Known CITY</t>
  </si>
  <si>
    <t>**only PLUG top Yellow # : the rest will Auto Populate</t>
  </si>
  <si>
    <t>CASH OFFER</t>
  </si>
  <si>
    <t>75 %</t>
  </si>
  <si>
    <t>MAX OFFER:</t>
  </si>
  <si>
    <t xml:space="preserve"> Budget</t>
  </si>
  <si>
    <t>Contractor/Expense</t>
  </si>
  <si>
    <t>Responsibilities/Scope</t>
  </si>
  <si>
    <t>Price</t>
  </si>
  <si>
    <t xml:space="preserve">Blue Ridge Landscaping </t>
  </si>
  <si>
    <t>Total</t>
  </si>
  <si>
    <t>Fudge factor</t>
  </si>
  <si>
    <t>5514 Tallow St</t>
  </si>
  <si>
    <t>Tile/LVT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</si>
</sst>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;@"/>
    <numFmt numFmtId="165" formatCode="#,##0.00;[Red]#,##0.00"/>
    <numFmt numFmtId="166" formatCode="&quot;$&quot;#,##0"/>
    <numFmt numFmtId="167" formatCode="&quot;$&quot;#,##0.00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i/>
      <sz val="10"/>
      <color indexed="53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20"/>
      <color indexed="8"/>
      <name val="Calibri"/>
      <family val="2"/>
      <scheme val="minor"/>
    </font>
    <font>
      <b/>
      <sz val="10"/>
      <color rgb="FF002060"/>
      <name val="Arial"/>
      <family val="2"/>
    </font>
    <font>
      <b/>
      <sz val="11"/>
      <color rgb="FF3F3F3F"/>
      <name val="Calibri"/>
      <family val="2"/>
      <scheme val="minor"/>
    </font>
    <font>
      <sz val="10"/>
      <color theme="1"/>
      <name val="Arial"/>
    </font>
    <font>
      <b/>
      <sz val="12"/>
      <color theme="1"/>
      <name val="Alegreya"/>
    </font>
    <font>
      <b/>
      <sz val="10"/>
      <color theme="1"/>
      <name val="Alegreya"/>
    </font>
    <font>
      <i/>
      <sz val="10"/>
      <color theme="1"/>
      <name val="Arial"/>
    </font>
    <font>
      <b/>
      <u/>
      <sz val="18"/>
      <color rgb="FF3F3F3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double">
        <color theme="4"/>
      </bottom>
      <diagonal/>
    </border>
  </borders>
  <cellStyleXfs count="1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63" fillId="11" borderId="69" applyNumberFormat="0" applyAlignment="0" applyProtection="0"/>
    <xf numFmtId="0" fontId="23" fillId="0" borderId="70" applyNumberFormat="0" applyFill="0" applyAlignment="0" applyProtection="0"/>
  </cellStyleXfs>
  <cellXfs count="494">
    <xf numFmtId="0" fontId="0" fillId="0" borderId="0" xfId="0"/>
    <xf numFmtId="0" fontId="9" fillId="0" borderId="0" xfId="0" applyFont="1" applyAlignment="1">
      <alignment vertical="center"/>
    </xf>
    <xf numFmtId="42" fontId="1" fillId="0" borderId="0" xfId="2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right"/>
    </xf>
    <xf numFmtId="0" fontId="11" fillId="3" borderId="1" xfId="2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2" fillId="0" borderId="1" xfId="2" applyFont="1" applyBorder="1" applyAlignment="1">
      <alignment horizontal="center"/>
    </xf>
    <xf numFmtId="44" fontId="2" fillId="0" borderId="1" xfId="2" applyFont="1" applyBorder="1"/>
    <xf numFmtId="0" fontId="4" fillId="5" borderId="0" xfId="0" applyFont="1" applyFill="1" applyAlignment="1">
      <alignment horizontal="center"/>
    </xf>
    <xf numFmtId="44" fontId="11" fillId="3" borderId="1" xfId="2" applyFont="1" applyFill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3" fillId="0" borderId="8" xfId="0" applyFont="1" applyBorder="1"/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4" fillId="0" borderId="15" xfId="0" applyFont="1" applyBorder="1" applyAlignment="1">
      <alignment vertical="center"/>
    </xf>
    <xf numFmtId="3" fontId="14" fillId="0" borderId="16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vertical="center"/>
    </xf>
    <xf numFmtId="3" fontId="14" fillId="0" borderId="6" xfId="0" applyNumberFormat="1" applyFont="1" applyBorder="1" applyAlignment="1">
      <alignment vertical="center"/>
    </xf>
    <xf numFmtId="1" fontId="14" fillId="0" borderId="6" xfId="0" applyNumberFormat="1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44" fontId="14" fillId="0" borderId="0" xfId="2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44" fontId="14" fillId="0" borderId="10" xfId="2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44" fontId="14" fillId="0" borderId="14" xfId="2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7" xfId="0" applyFont="1" applyBorder="1" applyAlignment="1">
      <alignment horizontal="right" vertical="center"/>
    </xf>
    <xf numFmtId="0" fontId="15" fillId="0" borderId="7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44" fontId="5" fillId="0" borderId="0" xfId="2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vertical="center"/>
    </xf>
    <xf numFmtId="44" fontId="10" fillId="0" borderId="0" xfId="0" applyNumberFormat="1" applyFont="1" applyAlignment="1">
      <alignment vertical="center"/>
    </xf>
    <xf numFmtId="44" fontId="10" fillId="0" borderId="0" xfId="2" applyFont="1" applyAlignment="1">
      <alignment vertical="center"/>
    </xf>
    <xf numFmtId="0" fontId="5" fillId="2" borderId="12" xfId="0" applyFont="1" applyFill="1" applyBorder="1" applyAlignment="1">
      <alignment vertical="center"/>
    </xf>
    <xf numFmtId="44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3" xfId="0" applyFont="1" applyFill="1" applyBorder="1" applyAlignment="1">
      <alignment vertical="center"/>
    </xf>
    <xf numFmtId="44" fontId="5" fillId="2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44" fontId="5" fillId="2" borderId="0" xfId="0" applyNumberFormat="1" applyFont="1" applyFill="1" applyAlignment="1">
      <alignment vertical="center"/>
    </xf>
    <xf numFmtId="44" fontId="5" fillId="2" borderId="9" xfId="7" applyFont="1" applyFill="1" applyBorder="1" applyAlignment="1">
      <alignment vertical="center"/>
    </xf>
    <xf numFmtId="44" fontId="5" fillId="2" borderId="6" xfId="7" applyFont="1" applyFill="1" applyBorder="1" applyAlignment="1">
      <alignment vertical="center"/>
    </xf>
    <xf numFmtId="44" fontId="5" fillId="2" borderId="14" xfId="7" applyFont="1" applyFill="1" applyBorder="1" applyAlignment="1">
      <alignment vertical="center"/>
    </xf>
    <xf numFmtId="0" fontId="5" fillId="5" borderId="0" xfId="0" applyFont="1" applyFill="1"/>
    <xf numFmtId="0" fontId="5" fillId="0" borderId="0" xfId="0" applyFont="1" applyAlignment="1">
      <alignment horizontal="right"/>
    </xf>
    <xf numFmtId="0" fontId="5" fillId="0" borderId="0" xfId="0" applyFont="1"/>
    <xf numFmtId="0" fontId="20" fillId="0" borderId="0" xfId="0" applyFont="1" applyAlignment="1">
      <alignment horizontal="right"/>
    </xf>
    <xf numFmtId="0" fontId="22" fillId="0" borderId="8" xfId="0" applyFont="1" applyBorder="1"/>
    <xf numFmtId="0" fontId="22" fillId="0" borderId="9" xfId="0" applyFont="1" applyBorder="1"/>
    <xf numFmtId="0" fontId="22" fillId="0" borderId="0" xfId="0" applyFont="1"/>
    <xf numFmtId="0" fontId="22" fillId="0" borderId="13" xfId="0" applyFont="1" applyBorder="1"/>
    <xf numFmtId="0" fontId="22" fillId="0" borderId="10" xfId="0" applyFont="1" applyBorder="1"/>
    <xf numFmtId="0" fontId="22" fillId="0" borderId="14" xfId="0" applyFont="1" applyBorder="1"/>
    <xf numFmtId="0" fontId="4" fillId="0" borderId="0" xfId="0" applyFont="1" applyAlignment="1">
      <alignment horizontal="center"/>
    </xf>
    <xf numFmtId="44" fontId="4" fillId="0" borderId="0" xfId="2" applyFont="1" applyAlignment="1">
      <alignment horizontal="center"/>
    </xf>
    <xf numFmtId="0" fontId="20" fillId="0" borderId="0" xfId="0" applyFont="1" applyAlignment="1">
      <alignment horizontal="center" vertical="top"/>
    </xf>
    <xf numFmtId="0" fontId="24" fillId="0" borderId="0" xfId="0" applyFont="1"/>
    <xf numFmtId="0" fontId="23" fillId="0" borderId="23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7" fillId="4" borderId="25" xfId="0" applyFont="1" applyFill="1" applyBorder="1" applyAlignment="1">
      <alignment horizontal="center"/>
    </xf>
    <xf numFmtId="0" fontId="27" fillId="4" borderId="26" xfId="0" applyFont="1" applyFill="1" applyBorder="1" applyAlignment="1">
      <alignment horizontal="center"/>
    </xf>
    <xf numFmtId="0" fontId="27" fillId="4" borderId="27" xfId="0" applyFont="1" applyFill="1" applyBorder="1" applyAlignment="1">
      <alignment horizontal="center"/>
    </xf>
    <xf numFmtId="0" fontId="28" fillId="0" borderId="0" xfId="0" applyFont="1"/>
    <xf numFmtId="0" fontId="27" fillId="4" borderId="28" xfId="0" applyFont="1" applyFill="1" applyBorder="1" applyAlignment="1">
      <alignment horizontal="center"/>
    </xf>
    <xf numFmtId="0" fontId="27" fillId="4" borderId="29" xfId="0" applyFont="1" applyFill="1" applyBorder="1" applyAlignment="1">
      <alignment horizontal="center"/>
    </xf>
    <xf numFmtId="42" fontId="26" fillId="0" borderId="30" xfId="7" applyNumberFormat="1" applyFont="1" applyBorder="1" applyAlignment="1">
      <alignment horizontal="center" vertical="center"/>
    </xf>
    <xf numFmtId="42" fontId="26" fillId="0" borderId="31" xfId="7" applyNumberFormat="1" applyFont="1" applyBorder="1" applyAlignment="1">
      <alignment horizontal="center" vertical="center"/>
    </xf>
    <xf numFmtId="42" fontId="26" fillId="0" borderId="32" xfId="7" applyNumberFormat="1" applyFont="1" applyBorder="1" applyAlignment="1">
      <alignment horizontal="center" vertical="center"/>
    </xf>
    <xf numFmtId="14" fontId="26" fillId="0" borderId="30" xfId="0" applyNumberFormat="1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7" fillId="4" borderId="37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7" fillId="4" borderId="38" xfId="0" applyFont="1" applyFill="1" applyBorder="1" applyAlignment="1">
      <alignment horizontal="center"/>
    </xf>
    <xf numFmtId="0" fontId="26" fillId="0" borderId="3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4" borderId="5" xfId="0" applyFont="1" applyFill="1" applyBorder="1" applyAlignment="1">
      <alignment horizontal="center"/>
    </xf>
    <xf numFmtId="49" fontId="26" fillId="0" borderId="1" xfId="0" applyNumberFormat="1" applyFont="1" applyBorder="1" applyAlignment="1">
      <alignment horizontal="center" vertical="center"/>
    </xf>
    <xf numFmtId="0" fontId="27" fillId="4" borderId="41" xfId="0" applyFont="1" applyFill="1" applyBorder="1" applyAlignment="1">
      <alignment horizontal="center"/>
    </xf>
    <xf numFmtId="0" fontId="27" fillId="4" borderId="42" xfId="0" applyFont="1" applyFill="1" applyBorder="1" applyAlignment="1">
      <alignment horizont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7" fillId="4" borderId="7" xfId="0" applyFont="1" applyFill="1" applyBorder="1" applyAlignment="1">
      <alignment horizontal="center"/>
    </xf>
    <xf numFmtId="0" fontId="22" fillId="0" borderId="39" xfId="0" applyFont="1" applyBorder="1"/>
    <xf numFmtId="0" fontId="29" fillId="0" borderId="0" xfId="0" applyFont="1"/>
    <xf numFmtId="0" fontId="26" fillId="0" borderId="0" xfId="0" applyFont="1"/>
    <xf numFmtId="0" fontId="31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1" xfId="0" applyFont="1" applyBorder="1"/>
    <xf numFmtId="0" fontId="0" fillId="0" borderId="11" xfId="0" applyBorder="1"/>
    <xf numFmtId="0" fontId="25" fillId="0" borderId="11" xfId="0" applyFont="1" applyBorder="1" applyAlignment="1">
      <alignment horizontal="right"/>
    </xf>
    <xf numFmtId="0" fontId="31" fillId="0" borderId="2" xfId="1" applyFont="1" applyBorder="1" applyAlignment="1">
      <alignment vertical="center"/>
    </xf>
    <xf numFmtId="0" fontId="33" fillId="0" borderId="7" xfId="1" applyFont="1" applyBorder="1"/>
    <xf numFmtId="0" fontId="24" fillId="0" borderId="7" xfId="1" applyFont="1" applyBorder="1" applyAlignment="1">
      <alignment horizontal="left"/>
    </xf>
    <xf numFmtId="0" fontId="0" fillId="0" borderId="0" xfId="0" applyProtection="1">
      <protection locked="0"/>
    </xf>
    <xf numFmtId="0" fontId="29" fillId="0" borderId="12" xfId="1" applyFont="1" applyBorder="1" applyAlignment="1">
      <alignment horizontal="left"/>
    </xf>
    <xf numFmtId="0" fontId="34" fillId="7" borderId="8" xfId="1" applyFont="1" applyFill="1" applyBorder="1" applyAlignment="1" applyProtection="1">
      <alignment horizontal="left"/>
      <protection locked="0"/>
    </xf>
    <xf numFmtId="0" fontId="24" fillId="7" borderId="8" xfId="0" applyFont="1" applyFill="1" applyBorder="1" applyAlignment="1" applyProtection="1">
      <alignment horizontal="left"/>
      <protection locked="0"/>
    </xf>
    <xf numFmtId="0" fontId="35" fillId="0" borderId="8" xfId="1" applyFont="1" applyBorder="1"/>
    <xf numFmtId="0" fontId="36" fillId="7" borderId="9" xfId="1" applyFont="1" applyFill="1" applyBorder="1" applyAlignment="1" applyProtection="1">
      <alignment horizontal="center"/>
      <protection locked="0"/>
    </xf>
    <xf numFmtId="0" fontId="29" fillId="0" borderId="3" xfId="1" applyFont="1" applyBorder="1" applyAlignment="1">
      <alignment horizontal="left"/>
    </xf>
    <xf numFmtId="0" fontId="34" fillId="7" borderId="0" xfId="1" applyFont="1" applyFill="1" applyAlignment="1" applyProtection="1">
      <alignment horizontal="left"/>
      <protection locked="0"/>
    </xf>
    <xf numFmtId="0" fontId="24" fillId="7" borderId="0" xfId="0" applyFont="1" applyFill="1" applyAlignment="1" applyProtection="1">
      <alignment horizontal="left"/>
      <protection locked="0"/>
    </xf>
    <xf numFmtId="0" fontId="35" fillId="0" borderId="0" xfId="1" applyFont="1"/>
    <xf numFmtId="0" fontId="36" fillId="7" borderId="6" xfId="1" applyFont="1" applyFill="1" applyBorder="1" applyAlignment="1" applyProtection="1">
      <alignment horizontal="center"/>
      <protection locked="0"/>
    </xf>
    <xf numFmtId="0" fontId="9" fillId="7" borderId="0" xfId="1" applyFont="1" applyFill="1" applyAlignment="1" applyProtection="1">
      <alignment horizontal="left"/>
      <protection locked="0"/>
    </xf>
    <xf numFmtId="0" fontId="34" fillId="7" borderId="6" xfId="1" applyFont="1" applyFill="1" applyBorder="1" applyAlignment="1" applyProtection="1">
      <alignment horizontal="center"/>
      <protection locked="0"/>
    </xf>
    <xf numFmtId="0" fontId="29" fillId="0" borderId="3" xfId="1" applyFont="1" applyBorder="1"/>
    <xf numFmtId="0" fontId="24" fillId="7" borderId="0" xfId="1" applyFont="1" applyFill="1" applyAlignment="1" applyProtection="1">
      <alignment horizontal="left"/>
      <protection locked="0"/>
    </xf>
    <xf numFmtId="0" fontId="29" fillId="0" borderId="0" xfId="1" applyFont="1"/>
    <xf numFmtId="0" fontId="34" fillId="0" borderId="0" xfId="1" applyFont="1"/>
    <xf numFmtId="0" fontId="37" fillId="7" borderId="6" xfId="12" applyFont="1" applyFill="1" applyBorder="1" applyAlignment="1" applyProtection="1">
      <alignment horizontal="center"/>
      <protection locked="0"/>
    </xf>
    <xf numFmtId="0" fontId="29" fillId="0" borderId="13" xfId="1" applyFont="1" applyBorder="1"/>
    <xf numFmtId="14" fontId="24" fillId="7" borderId="10" xfId="1" applyNumberFormat="1" applyFont="1" applyFill="1" applyBorder="1" applyAlignment="1" applyProtection="1">
      <alignment horizontal="left"/>
      <protection locked="0"/>
    </xf>
    <xf numFmtId="0" fontId="24" fillId="7" borderId="10" xfId="1" applyFont="1" applyFill="1" applyBorder="1" applyProtection="1">
      <protection locked="0"/>
    </xf>
    <xf numFmtId="0" fontId="35" fillId="0" borderId="10" xfId="1" applyFont="1" applyBorder="1"/>
    <xf numFmtId="0" fontId="24" fillId="0" borderId="10" xfId="1" applyFont="1" applyBorder="1"/>
    <xf numFmtId="14" fontId="24" fillId="7" borderId="14" xfId="1" applyNumberFormat="1" applyFont="1" applyFill="1" applyBorder="1" applyAlignment="1" applyProtection="1">
      <alignment horizontal="center"/>
      <protection locked="0"/>
    </xf>
    <xf numFmtId="0" fontId="34" fillId="0" borderId="11" xfId="1" applyFont="1" applyBorder="1"/>
    <xf numFmtId="0" fontId="1" fillId="0" borderId="11" xfId="1" applyBorder="1"/>
    <xf numFmtId="0" fontId="34" fillId="0" borderId="11" xfId="1" applyFont="1" applyBorder="1" applyAlignment="1">
      <alignment horizontal="center"/>
    </xf>
    <xf numFmtId="0" fontId="23" fillId="7" borderId="1" xfId="0" applyFont="1" applyFill="1" applyBorder="1" applyAlignment="1" applyProtection="1">
      <alignment horizontal="center"/>
      <protection locked="0"/>
    </xf>
    <xf numFmtId="0" fontId="38" fillId="0" borderId="0" xfId="0" applyFont="1"/>
    <xf numFmtId="0" fontId="33" fillId="0" borderId="0" xfId="1" applyFont="1"/>
    <xf numFmtId="0" fontId="33" fillId="0" borderId="0" xfId="1" applyFont="1" applyAlignment="1">
      <alignment horizontal="right"/>
    </xf>
    <xf numFmtId="14" fontId="40" fillId="7" borderId="1" xfId="1" applyNumberFormat="1" applyFont="1" applyFill="1" applyBorder="1" applyAlignment="1" applyProtection="1">
      <alignment horizontal="center"/>
      <protection locked="0"/>
    </xf>
    <xf numFmtId="0" fontId="30" fillId="0" borderId="0" xfId="0" applyFont="1" applyAlignment="1">
      <alignment horizontal="center" vertical="top"/>
    </xf>
    <xf numFmtId="0" fontId="0" fillId="0" borderId="0" xfId="0" applyAlignment="1" applyProtection="1">
      <alignment horizontal="left"/>
      <protection locked="0"/>
    </xf>
    <xf numFmtId="0" fontId="38" fillId="0" borderId="0" xfId="0" applyFont="1" applyProtection="1">
      <protection locked="0"/>
    </xf>
    <xf numFmtId="0" fontId="40" fillId="7" borderId="1" xfId="1" applyFont="1" applyFill="1" applyBorder="1" applyAlignment="1" applyProtection="1">
      <alignment horizontal="center"/>
      <protection locked="0"/>
    </xf>
    <xf numFmtId="0" fontId="23" fillId="0" borderId="1" xfId="1" applyFont="1" applyBorder="1" applyAlignment="1">
      <alignment horizontal="center" vertical="center"/>
    </xf>
    <xf numFmtId="0" fontId="33" fillId="0" borderId="0" xfId="1" applyFont="1" applyAlignment="1" applyProtection="1">
      <alignment horizontal="left"/>
      <protection locked="0"/>
    </xf>
    <xf numFmtId="0" fontId="41" fillId="0" borderId="1" xfId="1" applyFont="1" applyBorder="1" applyAlignment="1">
      <alignment horizontal="center"/>
    </xf>
    <xf numFmtId="0" fontId="33" fillId="7" borderId="1" xfId="1" applyFont="1" applyFill="1" applyBorder="1" applyAlignment="1" applyProtection="1">
      <alignment horizontal="center"/>
      <protection locked="0"/>
    </xf>
    <xf numFmtId="0" fontId="33" fillId="0" borderId="1" xfId="1" applyFont="1" applyBorder="1" applyAlignment="1">
      <alignment horizontal="center"/>
    </xf>
    <xf numFmtId="14" fontId="8" fillId="7" borderId="5" xfId="1" applyNumberFormat="1" applyFont="1" applyFill="1" applyBorder="1" applyAlignment="1" applyProtection="1">
      <alignment horizontal="center"/>
      <protection locked="0"/>
    </xf>
    <xf numFmtId="14" fontId="8" fillId="7" borderId="1" xfId="1" applyNumberFormat="1" applyFont="1" applyFill="1" applyBorder="1" applyAlignment="1" applyProtection="1">
      <alignment horizontal="center"/>
      <protection locked="0"/>
    </xf>
    <xf numFmtId="0" fontId="8" fillId="7" borderId="1" xfId="1" applyFont="1" applyFill="1" applyBorder="1" applyAlignment="1" applyProtection="1">
      <alignment horizontal="center" vertical="center"/>
      <protection locked="0"/>
    </xf>
    <xf numFmtId="0" fontId="33" fillId="0" borderId="45" xfId="1" applyFont="1" applyBorder="1" applyAlignment="1">
      <alignment horizontal="center"/>
    </xf>
    <xf numFmtId="0" fontId="33" fillId="0" borderId="0" xfId="1" applyFont="1" applyAlignment="1">
      <alignment horizontal="center"/>
    </xf>
    <xf numFmtId="14" fontId="27" fillId="7" borderId="1" xfId="1" applyNumberFormat="1" applyFont="1" applyFill="1" applyBorder="1" applyAlignment="1" applyProtection="1">
      <alignment horizontal="center"/>
      <protection locked="0"/>
    </xf>
    <xf numFmtId="0" fontId="40" fillId="8" borderId="4" xfId="1" applyFont="1" applyFill="1" applyBorder="1" applyAlignment="1">
      <alignment horizontal="center"/>
    </xf>
    <xf numFmtId="0" fontId="40" fillId="8" borderId="26" xfId="1" applyFont="1" applyFill="1" applyBorder="1" applyAlignment="1">
      <alignment horizontal="center"/>
    </xf>
    <xf numFmtId="0" fontId="1" fillId="0" borderId="0" xfId="1"/>
    <xf numFmtId="0" fontId="27" fillId="0" borderId="0" xfId="0" applyFont="1"/>
    <xf numFmtId="14" fontId="27" fillId="7" borderId="1" xfId="0" applyNumberFormat="1" applyFont="1" applyFill="1" applyBorder="1" applyAlignment="1" applyProtection="1">
      <alignment horizontal="center"/>
      <protection locked="0"/>
    </xf>
    <xf numFmtId="0" fontId="33" fillId="0" borderId="0" xfId="1" applyFont="1" applyProtection="1">
      <protection locked="0"/>
    </xf>
    <xf numFmtId="0" fontId="1" fillId="0" borderId="0" xfId="1" applyProtection="1">
      <protection locked="0"/>
    </xf>
    <xf numFmtId="0" fontId="33" fillId="0" borderId="0" xfId="1" applyFont="1" applyAlignment="1" applyProtection="1">
      <alignment horizontal="right"/>
      <protection locked="0"/>
    </xf>
    <xf numFmtId="0" fontId="40" fillId="0" borderId="0" xfId="1" applyFont="1" applyAlignment="1" applyProtection="1">
      <alignment horizontal="center"/>
      <protection locked="0"/>
    </xf>
    <xf numFmtId="0" fontId="42" fillId="0" borderId="0" xfId="1" applyFont="1" applyAlignment="1" applyProtection="1">
      <alignment vertical="top"/>
      <protection locked="0"/>
    </xf>
    <xf numFmtId="0" fontId="27" fillId="0" borderId="0" xfId="0" applyFont="1" applyAlignment="1">
      <alignment vertical="top"/>
    </xf>
    <xf numFmtId="0" fontId="30" fillId="0" borderId="0" xfId="0" applyFont="1" applyAlignment="1" applyProtection="1">
      <alignment horizontal="center" vertical="top"/>
      <protection locked="0"/>
    </xf>
    <xf numFmtId="0" fontId="0" fillId="7" borderId="1" xfId="0" applyFill="1" applyBorder="1" applyProtection="1">
      <protection locked="0"/>
    </xf>
    <xf numFmtId="0" fontId="0" fillId="7" borderId="1" xfId="0" applyFill="1" applyBorder="1"/>
    <xf numFmtId="0" fontId="24" fillId="0" borderId="0" xfId="1" applyFont="1"/>
    <xf numFmtId="0" fontId="23" fillId="0" borderId="0" xfId="0" applyFont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1" applyFont="1" applyAlignment="1">
      <alignment horizontal="left"/>
    </xf>
    <xf numFmtId="0" fontId="45" fillId="0" borderId="0" xfId="1" applyFont="1" applyAlignment="1">
      <alignment horizontal="left"/>
    </xf>
    <xf numFmtId="0" fontId="33" fillId="0" borderId="0" xfId="1" applyFont="1" applyAlignment="1">
      <alignment horizontal="left"/>
    </xf>
    <xf numFmtId="0" fontId="30" fillId="0" borderId="8" xfId="0" applyFont="1" applyBorder="1" applyAlignment="1">
      <alignment horizontal="center" vertical="top"/>
    </xf>
    <xf numFmtId="0" fontId="33" fillId="0" borderId="11" xfId="1" applyFont="1" applyBorder="1" applyAlignment="1">
      <alignment horizontal="left"/>
    </xf>
    <xf numFmtId="0" fontId="33" fillId="0" borderId="11" xfId="1" applyFont="1" applyBorder="1" applyAlignment="1">
      <alignment horizontal="right"/>
    </xf>
    <xf numFmtId="0" fontId="0" fillId="0" borderId="7" xfId="0" applyBorder="1"/>
    <xf numFmtId="0" fontId="30" fillId="0" borderId="7" xfId="0" applyFont="1" applyBorder="1" applyAlignment="1">
      <alignment horizontal="center" vertical="top"/>
    </xf>
    <xf numFmtId="0" fontId="42" fillId="0" borderId="0" xfId="1" applyFont="1" applyAlignment="1">
      <alignment horizontal="left" vertical="top"/>
    </xf>
    <xf numFmtId="0" fontId="46" fillId="0" borderId="0" xfId="1" applyFont="1"/>
    <xf numFmtId="0" fontId="42" fillId="0" borderId="0" xfId="1" applyFont="1"/>
    <xf numFmtId="0" fontId="23" fillId="0" borderId="28" xfId="0" applyFont="1" applyBorder="1"/>
    <xf numFmtId="0" fontId="23" fillId="0" borderId="47" xfId="0" applyFont="1" applyBorder="1" applyAlignment="1">
      <alignment horizontal="center"/>
    </xf>
    <xf numFmtId="0" fontId="23" fillId="0" borderId="48" xfId="0" applyFont="1" applyBorder="1" applyAlignment="1">
      <alignment horizontal="left"/>
    </xf>
    <xf numFmtId="0" fontId="23" fillId="0" borderId="49" xfId="0" applyFont="1" applyBorder="1"/>
    <xf numFmtId="0" fontId="23" fillId="0" borderId="29" xfId="0" applyFont="1" applyBorder="1" applyAlignment="1">
      <alignment horizontal="center"/>
    </xf>
    <xf numFmtId="0" fontId="0" fillId="0" borderId="37" xfId="0" applyBorder="1"/>
    <xf numFmtId="0" fontId="0" fillId="0" borderId="30" xfId="0" applyBorder="1"/>
    <xf numFmtId="0" fontId="20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7" fillId="0" borderId="0" xfId="0" applyFont="1"/>
    <xf numFmtId="44" fontId="53" fillId="6" borderId="0" xfId="2" applyFont="1" applyFill="1" applyAlignment="1">
      <alignment vertical="center"/>
    </xf>
    <xf numFmtId="44" fontId="51" fillId="6" borderId="0" xfId="0" applyNumberFormat="1" applyFont="1" applyFill="1" applyAlignment="1">
      <alignment vertical="center"/>
    </xf>
    <xf numFmtId="0" fontId="14" fillId="6" borderId="2" xfId="0" applyFont="1" applyFill="1" applyBorder="1" applyAlignment="1">
      <alignment vertical="center"/>
    </xf>
    <xf numFmtId="1" fontId="14" fillId="6" borderId="5" xfId="0" applyNumberFormat="1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21" fillId="0" borderId="0" xfId="0" applyFont="1" applyAlignment="1">
      <alignment horizontal="right"/>
    </xf>
    <xf numFmtId="0" fontId="14" fillId="6" borderId="17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35" xfId="0" applyFont="1" applyBorder="1"/>
    <xf numFmtId="0" fontId="0" fillId="0" borderId="35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55" fillId="0" borderId="40" xfId="0" applyFont="1" applyBorder="1" applyAlignment="1">
      <alignment horizontal="right"/>
    </xf>
    <xf numFmtId="0" fontId="5" fillId="0" borderId="39" xfId="0" applyFont="1" applyBorder="1" applyAlignment="1">
      <alignment vertical="center"/>
    </xf>
    <xf numFmtId="3" fontId="14" fillId="0" borderId="57" xfId="0" applyNumberFormat="1" applyFont="1" applyBorder="1" applyAlignment="1">
      <alignment vertical="center"/>
    </xf>
    <xf numFmtId="14" fontId="5" fillId="0" borderId="39" xfId="0" applyNumberFormat="1" applyFont="1" applyBorder="1" applyAlignment="1">
      <alignment horizontal="left" vertical="center"/>
    </xf>
    <xf numFmtId="3" fontId="14" fillId="0" borderId="40" xfId="0" applyNumberFormat="1" applyFont="1" applyBorder="1" applyAlignment="1">
      <alignment vertical="center"/>
    </xf>
    <xf numFmtId="1" fontId="14" fillId="0" borderId="40" xfId="0" applyNumberFormat="1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1" fontId="14" fillId="6" borderId="58" xfId="0" applyNumberFormat="1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44" fontId="14" fillId="0" borderId="40" xfId="2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49" fillId="0" borderId="0" xfId="0" applyFont="1" applyAlignment="1">
      <alignment horizontal="center"/>
    </xf>
    <xf numFmtId="49" fontId="49" fillId="0" borderId="0" xfId="0" applyNumberFormat="1" applyFont="1" applyAlignment="1">
      <alignment horizontal="center"/>
    </xf>
    <xf numFmtId="0" fontId="21" fillId="0" borderId="39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vertical="center"/>
    </xf>
    <xf numFmtId="0" fontId="10" fillId="9" borderId="7" xfId="0" applyFont="1" applyFill="1" applyBorder="1" applyAlignment="1">
      <alignment horizontal="right" vertical="center"/>
    </xf>
    <xf numFmtId="0" fontId="15" fillId="9" borderId="7" xfId="0" applyFont="1" applyFill="1" applyBorder="1" applyAlignment="1">
      <alignment vertical="center"/>
    </xf>
    <xf numFmtId="0" fontId="15" fillId="9" borderId="42" xfId="0" applyFont="1" applyFill="1" applyBorder="1" applyAlignment="1">
      <alignment vertical="center"/>
    </xf>
    <xf numFmtId="0" fontId="5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14" fontId="28" fillId="0" borderId="1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/>
    </xf>
    <xf numFmtId="1" fontId="28" fillId="0" borderId="1" xfId="0" applyNumberFormat="1" applyFont="1" applyBorder="1" applyAlignment="1">
      <alignment horizontal="center" vertical="center"/>
    </xf>
    <xf numFmtId="0" fontId="0" fillId="0" borderId="60" xfId="0" applyBorder="1" applyAlignment="1">
      <alignment horizontal="left"/>
    </xf>
    <xf numFmtId="0" fontId="0" fillId="0" borderId="60" xfId="0" applyBorder="1"/>
    <xf numFmtId="0" fontId="23" fillId="0" borderId="60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32" fillId="0" borderId="7" xfId="12" applyBorder="1" applyAlignment="1">
      <alignment horizontal="left"/>
    </xf>
    <xf numFmtId="0" fontId="23" fillId="0" borderId="7" xfId="0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6" fillId="9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7" fillId="9" borderId="2" xfId="0" applyFont="1" applyFill="1" applyBorder="1" applyAlignment="1">
      <alignment horizontal="left" vertical="center"/>
    </xf>
    <xf numFmtId="0" fontId="28" fillId="9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58" fillId="9" borderId="7" xfId="0" applyFont="1" applyFill="1" applyBorder="1" applyAlignment="1">
      <alignment horizontal="left" vertical="center"/>
    </xf>
    <xf numFmtId="0" fontId="23" fillId="4" borderId="7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14" fontId="28" fillId="0" borderId="17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59" fillId="0" borderId="7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6" fillId="4" borderId="2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3" fontId="28" fillId="0" borderId="17" xfId="0" applyNumberFormat="1" applyFont="1" applyBorder="1" applyAlignment="1">
      <alignment horizontal="center" vertical="center"/>
    </xf>
    <xf numFmtId="0" fontId="58" fillId="0" borderId="0" xfId="0" applyFont="1"/>
    <xf numFmtId="0" fontId="58" fillId="0" borderId="0" xfId="0" applyFont="1" applyAlignment="1">
      <alignment horizontal="right"/>
    </xf>
    <xf numFmtId="0" fontId="57" fillId="0" borderId="0" xfId="0" applyFont="1" applyAlignment="1">
      <alignment horizontal="center"/>
    </xf>
    <xf numFmtId="0" fontId="28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center" vertical="center"/>
    </xf>
    <xf numFmtId="0" fontId="58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26" xfId="0" applyFont="1" applyBorder="1" applyAlignment="1">
      <alignment horizontal="center" vertical="center"/>
    </xf>
    <xf numFmtId="0" fontId="58" fillId="4" borderId="1" xfId="0" applyFont="1" applyFill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44" fillId="0" borderId="5" xfId="1" applyFont="1" applyBorder="1" applyAlignment="1">
      <alignment horizontal="right" vertical="center"/>
    </xf>
    <xf numFmtId="0" fontId="61" fillId="0" borderId="5" xfId="1" applyFont="1" applyBorder="1" applyAlignment="1">
      <alignment horizontal="right" vertical="center"/>
    </xf>
    <xf numFmtId="0" fontId="14" fillId="0" borderId="59" xfId="0" applyFont="1" applyBorder="1" applyAlignment="1">
      <alignment vertical="center"/>
    </xf>
    <xf numFmtId="44" fontId="14" fillId="0" borderId="9" xfId="0" applyNumberFormat="1" applyFont="1" applyBorder="1" applyAlignment="1">
      <alignment vertical="center"/>
    </xf>
    <xf numFmtId="0" fontId="5" fillId="6" borderId="0" xfId="0" applyFont="1" applyFill="1"/>
    <xf numFmtId="0" fontId="4" fillId="0" borderId="53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44" fontId="2" fillId="0" borderId="67" xfId="2" applyFont="1" applyBorder="1" applyAlignment="1">
      <alignment horizontal="center"/>
    </xf>
    <xf numFmtId="0" fontId="6" fillId="0" borderId="39" xfId="0" applyFont="1" applyBorder="1" applyAlignment="1">
      <alignment vertical="center"/>
    </xf>
    <xf numFmtId="0" fontId="10" fillId="9" borderId="0" xfId="0" applyFont="1" applyFill="1" applyAlignment="1">
      <alignment vertical="center"/>
    </xf>
    <xf numFmtId="44" fontId="10" fillId="9" borderId="40" xfId="2" applyFont="1" applyFill="1" applyBorder="1" applyAlignment="1">
      <alignment vertical="center"/>
    </xf>
    <xf numFmtId="0" fontId="10" fillId="9" borderId="33" xfId="0" applyFont="1" applyFill="1" applyBorder="1" applyAlignment="1">
      <alignment vertical="center"/>
    </xf>
    <xf numFmtId="44" fontId="10" fillId="9" borderId="44" xfId="2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27" fillId="0" borderId="39" xfId="0" applyFont="1" applyBorder="1"/>
    <xf numFmtId="0" fontId="27" fillId="0" borderId="40" xfId="0" applyFont="1" applyBorder="1"/>
    <xf numFmtId="0" fontId="27" fillId="0" borderId="0" xfId="0" applyFont="1" applyAlignment="1">
      <alignment horizontal="center"/>
    </xf>
    <xf numFmtId="0" fontId="22" fillId="0" borderId="40" xfId="0" applyFont="1" applyBorder="1"/>
    <xf numFmtId="0" fontId="22" fillId="0" borderId="43" xfId="0" applyFont="1" applyBorder="1"/>
    <xf numFmtId="0" fontId="22" fillId="0" borderId="33" xfId="0" applyFont="1" applyBorder="1"/>
    <xf numFmtId="0" fontId="22" fillId="0" borderId="44" xfId="0" applyFont="1" applyBorder="1"/>
    <xf numFmtId="0" fontId="22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5" fillId="0" borderId="59" xfId="0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0" fontId="53" fillId="6" borderId="0" xfId="0" applyFont="1" applyFill="1" applyAlignment="1">
      <alignment vertical="center"/>
    </xf>
    <xf numFmtId="0" fontId="51" fillId="6" borderId="0" xfId="0" applyFont="1" applyFill="1" applyAlignment="1">
      <alignment vertical="center"/>
    </xf>
    <xf numFmtId="0" fontId="10" fillId="9" borderId="68" xfId="0" applyFont="1" applyFill="1" applyBorder="1" applyAlignment="1">
      <alignment vertical="center"/>
    </xf>
    <xf numFmtId="44" fontId="10" fillId="9" borderId="36" xfId="2" applyFont="1" applyFill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1" fillId="6" borderId="6" xfId="0" applyFont="1" applyFill="1" applyBorder="1" applyAlignment="1">
      <alignment horizontal="right"/>
    </xf>
    <xf numFmtId="0" fontId="1" fillId="6" borderId="60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44" fontId="11" fillId="3" borderId="1" xfId="7" applyFont="1" applyFill="1" applyBorder="1" applyAlignment="1">
      <alignment horizontal="center"/>
    </xf>
    <xf numFmtId="0" fontId="5" fillId="6" borderId="12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44" fontId="21" fillId="0" borderId="12" xfId="7" applyFont="1" applyBorder="1" applyAlignment="1">
      <alignment horizontal="center"/>
    </xf>
    <xf numFmtId="44" fontId="21" fillId="0" borderId="8" xfId="7" applyFont="1" applyBorder="1" applyAlignment="1">
      <alignment horizontal="center"/>
    </xf>
    <xf numFmtId="0" fontId="20" fillId="0" borderId="9" xfId="0" applyFont="1" applyBorder="1"/>
    <xf numFmtId="0" fontId="5" fillId="0" borderId="3" xfId="0" applyFont="1" applyBorder="1"/>
    <xf numFmtId="44" fontId="21" fillId="0" borderId="3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0" fontId="20" fillId="0" borderId="6" xfId="0" applyFont="1" applyBorder="1"/>
    <xf numFmtId="44" fontId="21" fillId="0" borderId="3" xfId="7" applyFont="1" applyBorder="1" applyAlignment="1">
      <alignment horizontal="center"/>
    </xf>
    <xf numFmtId="44" fontId="21" fillId="0" borderId="0" xfId="7" applyFont="1" applyAlignment="1">
      <alignment horizontal="center"/>
    </xf>
    <xf numFmtId="44" fontId="20" fillId="0" borderId="3" xfId="0" applyNumberFormat="1" applyFont="1" applyBorder="1"/>
    <xf numFmtId="165" fontId="20" fillId="0" borderId="0" xfId="0" applyNumberFormat="1" applyFont="1"/>
    <xf numFmtId="44" fontId="20" fillId="0" borderId="0" xfId="0" applyNumberFormat="1" applyFont="1"/>
    <xf numFmtId="44" fontId="21" fillId="0" borderId="0" xfId="0" applyNumberFormat="1" applyFont="1" applyAlignment="1">
      <alignment horizontal="center"/>
    </xf>
    <xf numFmtId="0" fontId="0" fillId="0" borderId="3" xfId="0" applyBorder="1"/>
    <xf numFmtId="0" fontId="5" fillId="0" borderId="6" xfId="0" applyFont="1" applyBorder="1"/>
    <xf numFmtId="0" fontId="0" fillId="0" borderId="6" xfId="0" applyBorder="1"/>
    <xf numFmtId="0" fontId="0" fillId="0" borderId="17" xfId="0" applyBorder="1"/>
    <xf numFmtId="44" fontId="21" fillId="0" borderId="17" xfId="7" applyFont="1" applyBorder="1" applyAlignment="1">
      <alignment horizontal="center"/>
    </xf>
    <xf numFmtId="44" fontId="21" fillId="0" borderId="60" xfId="7" applyFont="1" applyBorder="1" applyAlignment="1">
      <alignment horizontal="center"/>
    </xf>
    <xf numFmtId="0" fontId="0" fillId="0" borderId="18" xfId="0" applyBorder="1"/>
    <xf numFmtId="0" fontId="34" fillId="12" borderId="8" xfId="1" applyFont="1" applyFill="1" applyBorder="1" applyAlignment="1" applyProtection="1">
      <alignment horizontal="left"/>
      <protection locked="0"/>
    </xf>
    <xf numFmtId="0" fontId="24" fillId="12" borderId="8" xfId="0" applyFont="1" applyFill="1" applyBorder="1" applyAlignment="1" applyProtection="1">
      <alignment horizontal="left"/>
      <protection locked="0"/>
    </xf>
    <xf numFmtId="0" fontId="34" fillId="12" borderId="0" xfId="1" applyFont="1" applyFill="1" applyAlignment="1" applyProtection="1">
      <alignment horizontal="left"/>
      <protection locked="0"/>
    </xf>
    <xf numFmtId="0" fontId="24" fillId="12" borderId="0" xfId="0" applyFont="1" applyFill="1" applyAlignment="1" applyProtection="1">
      <alignment horizontal="left"/>
      <protection locked="0"/>
    </xf>
    <xf numFmtId="0" fontId="9" fillId="12" borderId="0" xfId="1" applyFont="1" applyFill="1" applyAlignment="1" applyProtection="1">
      <alignment horizontal="left"/>
      <protection locked="0"/>
    </xf>
    <xf numFmtId="0" fontId="24" fillId="12" borderId="0" xfId="1" applyFont="1" applyFill="1" applyAlignment="1" applyProtection="1">
      <alignment horizontal="left"/>
      <protection locked="0"/>
    </xf>
    <xf numFmtId="14" fontId="24" fillId="12" borderId="0" xfId="1" applyNumberFormat="1" applyFont="1" applyFill="1" applyAlignment="1" applyProtection="1">
      <alignment horizontal="left"/>
      <protection locked="0"/>
    </xf>
    <xf numFmtId="0" fontId="24" fillId="12" borderId="0" xfId="1" applyFont="1" applyFill="1" applyProtection="1">
      <protection locked="0"/>
    </xf>
    <xf numFmtId="0" fontId="33" fillId="12" borderId="1" xfId="1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14" fontId="8" fillId="12" borderId="5" xfId="1" applyNumberFormat="1" applyFont="1" applyFill="1" applyBorder="1" applyAlignment="1" applyProtection="1">
      <alignment horizontal="center"/>
      <protection locked="0"/>
    </xf>
    <xf numFmtId="14" fontId="8" fillId="12" borderId="1" xfId="1" applyNumberFormat="1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0" fontId="8" fillId="12" borderId="1" xfId="1" applyFont="1" applyFill="1" applyBorder="1" applyAlignment="1" applyProtection="1">
      <alignment horizontal="center" vertical="center"/>
      <protection locked="0"/>
    </xf>
    <xf numFmtId="0" fontId="23" fillId="12" borderId="1" xfId="0" applyFont="1" applyFill="1" applyBorder="1" applyAlignment="1" applyProtection="1">
      <alignment horizontal="center"/>
      <protection locked="0"/>
    </xf>
    <xf numFmtId="14" fontId="40" fillId="12" borderId="1" xfId="1" applyNumberFormat="1" applyFont="1" applyFill="1" applyBorder="1" applyAlignment="1" applyProtection="1">
      <alignment horizontal="center"/>
      <protection locked="0"/>
    </xf>
    <xf numFmtId="0" fontId="23" fillId="12" borderId="46" xfId="0" applyFont="1" applyFill="1" applyBorder="1" applyAlignment="1" applyProtection="1">
      <alignment horizontal="center"/>
      <protection locked="0"/>
    </xf>
    <xf numFmtId="14" fontId="40" fillId="12" borderId="46" xfId="1" applyNumberFormat="1" applyFont="1" applyFill="1" applyBorder="1" applyAlignment="1" applyProtection="1">
      <alignment horizontal="center"/>
      <protection locked="0"/>
    </xf>
    <xf numFmtId="0" fontId="27" fillId="12" borderId="1" xfId="0" applyFont="1" applyFill="1" applyBorder="1" applyAlignment="1" applyProtection="1">
      <alignment horizontal="center"/>
      <protection locked="0"/>
    </xf>
    <xf numFmtId="0" fontId="27" fillId="12" borderId="31" xfId="0" applyFont="1" applyFill="1" applyBorder="1" applyAlignment="1" applyProtection="1">
      <alignment horizontal="center"/>
      <protection locked="0"/>
    </xf>
    <xf numFmtId="14" fontId="27" fillId="12" borderId="1" xfId="0" applyNumberFormat="1" applyFont="1" applyFill="1" applyBorder="1" applyAlignment="1" applyProtection="1">
      <alignment horizontal="center"/>
      <protection locked="0"/>
    </xf>
    <xf numFmtId="14" fontId="27" fillId="12" borderId="31" xfId="0" applyNumberFormat="1" applyFont="1" applyFill="1" applyBorder="1" applyAlignment="1" applyProtection="1">
      <alignment horizontal="center"/>
      <protection locked="0"/>
    </xf>
    <xf numFmtId="0" fontId="27" fillId="12" borderId="2" xfId="0" applyFont="1" applyFill="1" applyBorder="1" applyAlignment="1" applyProtection="1">
      <alignment horizontal="center"/>
      <protection locked="0"/>
    </xf>
    <xf numFmtId="0" fontId="27" fillId="12" borderId="50" xfId="0" applyFont="1" applyFill="1" applyBorder="1" applyAlignment="1" applyProtection="1">
      <alignment horizontal="center"/>
      <protection locked="0"/>
    </xf>
    <xf numFmtId="0" fontId="27" fillId="12" borderId="5" xfId="0" applyFont="1" applyFill="1" applyBorder="1" applyAlignment="1" applyProtection="1">
      <alignment horizontal="center"/>
      <protection locked="0"/>
    </xf>
    <xf numFmtId="0" fontId="27" fillId="12" borderId="51" xfId="0" applyFont="1" applyFill="1" applyBorder="1" applyAlignment="1" applyProtection="1">
      <alignment horizontal="center"/>
      <protection locked="0"/>
    </xf>
    <xf numFmtId="0" fontId="27" fillId="12" borderId="38" xfId="0" applyFont="1" applyFill="1" applyBorder="1" applyAlignment="1" applyProtection="1">
      <alignment horizontal="center"/>
      <protection locked="0"/>
    </xf>
    <xf numFmtId="0" fontId="27" fillId="12" borderId="32" xfId="0" applyFont="1" applyFill="1" applyBorder="1" applyAlignment="1" applyProtection="1">
      <alignment horizontal="center"/>
      <protection locked="0"/>
    </xf>
    <xf numFmtId="0" fontId="36" fillId="12" borderId="9" xfId="1" applyFont="1" applyFill="1" applyBorder="1" applyAlignment="1" applyProtection="1">
      <alignment horizontal="center"/>
      <protection locked="0"/>
    </xf>
    <xf numFmtId="0" fontId="36" fillId="12" borderId="6" xfId="1" applyFont="1" applyFill="1" applyBorder="1" applyAlignment="1" applyProtection="1">
      <alignment horizontal="center"/>
      <protection locked="0"/>
    </xf>
    <xf numFmtId="0" fontId="34" fillId="12" borderId="6" xfId="1" applyFont="1" applyFill="1" applyBorder="1" applyAlignment="1" applyProtection="1">
      <alignment horizontal="center"/>
      <protection locked="0"/>
    </xf>
    <xf numFmtId="0" fontId="32" fillId="12" borderId="6" xfId="12" applyFill="1" applyBorder="1" applyAlignment="1" applyProtection="1">
      <alignment horizontal="center"/>
      <protection locked="0"/>
    </xf>
    <xf numFmtId="14" fontId="24" fillId="12" borderId="6" xfId="1" applyNumberFormat="1" applyFont="1" applyFill="1" applyBorder="1" applyAlignment="1" applyProtection="1">
      <alignment horizontal="center"/>
      <protection locked="0"/>
    </xf>
    <xf numFmtId="0" fontId="64" fillId="0" borderId="71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13" borderId="0" xfId="0" applyFont="1" applyFill="1"/>
    <xf numFmtId="0" fontId="66" fillId="13" borderId="0" xfId="0" applyFont="1" applyFill="1"/>
    <xf numFmtId="166" fontId="64" fillId="14" borderId="0" xfId="0" applyNumberFormat="1" applyFont="1" applyFill="1" applyAlignment="1">
      <alignment horizontal="center"/>
    </xf>
    <xf numFmtId="166" fontId="64" fillId="0" borderId="0" xfId="0" applyNumberFormat="1" applyFont="1" applyAlignment="1">
      <alignment horizontal="center"/>
    </xf>
    <xf numFmtId="166" fontId="64" fillId="0" borderId="0" xfId="0" applyNumberFormat="1" applyFont="1"/>
    <xf numFmtId="166" fontId="65" fillId="13" borderId="0" xfId="0" applyNumberFormat="1" applyFont="1" applyFill="1"/>
    <xf numFmtId="166" fontId="66" fillId="13" borderId="0" xfId="0" applyNumberFormat="1" applyFont="1" applyFill="1"/>
    <xf numFmtId="0" fontId="67" fillId="0" borderId="0" xfId="0" applyFont="1" applyAlignment="1">
      <alignment horizontal="center"/>
    </xf>
    <xf numFmtId="9" fontId="64" fillId="0" borderId="71" xfId="0" applyNumberFormat="1" applyFont="1" applyBorder="1" applyAlignment="1">
      <alignment horizontal="center"/>
    </xf>
    <xf numFmtId="167" fontId="64" fillId="0" borderId="0" xfId="0" applyNumberFormat="1" applyFont="1" applyAlignment="1">
      <alignment horizontal="center"/>
    </xf>
    <xf numFmtId="0" fontId="63" fillId="11" borderId="69" xfId="13" applyAlignment="1">
      <alignment horizontal="center"/>
    </xf>
    <xf numFmtId="0" fontId="63" fillId="11" borderId="69" xfId="13"/>
    <xf numFmtId="6" fontId="63" fillId="11" borderId="69" xfId="13" applyNumberFormat="1"/>
    <xf numFmtId="0" fontId="63" fillId="10" borderId="69" xfId="13" applyFill="1"/>
    <xf numFmtId="8" fontId="63" fillId="11" borderId="69" xfId="13" applyNumberFormat="1"/>
    <xf numFmtId="0" fontId="63" fillId="6" borderId="69" xfId="13" applyFill="1"/>
    <xf numFmtId="8" fontId="63" fillId="6" borderId="69" xfId="13" applyNumberFormat="1" applyFill="1"/>
    <xf numFmtId="0" fontId="23" fillId="11" borderId="70" xfId="14" applyFill="1"/>
    <xf numFmtId="6" fontId="23" fillId="11" borderId="74" xfId="14" applyNumberFormat="1" applyFill="1" applyBorder="1"/>
    <xf numFmtId="0" fontId="24" fillId="15" borderId="19" xfId="0" applyFont="1" applyFill="1" applyBorder="1"/>
    <xf numFmtId="0" fontId="24" fillId="15" borderId="20" xfId="0" applyFont="1" applyFill="1" applyBorder="1"/>
    <xf numFmtId="0" fontId="24" fillId="15" borderId="21" xfId="0" applyFont="1" applyFill="1" applyBorder="1"/>
    <xf numFmtId="0" fontId="23" fillId="15" borderId="19" xfId="0" applyFont="1" applyFill="1" applyBorder="1" applyAlignment="1">
      <alignment horizontal="center"/>
    </xf>
    <xf numFmtId="0" fontId="23" fillId="15" borderId="20" xfId="0" applyFont="1" applyFill="1" applyBorder="1" applyAlignment="1">
      <alignment horizontal="right"/>
    </xf>
    <xf numFmtId="0" fontId="23" fillId="15" borderId="20" xfId="0" applyFont="1" applyFill="1" applyBorder="1" applyAlignment="1">
      <alignment horizontal="left"/>
    </xf>
    <xf numFmtId="0" fontId="23" fillId="15" borderId="21" xfId="0" applyFont="1" applyFill="1" applyBorder="1" applyAlignment="1">
      <alignment horizontal="center"/>
    </xf>
    <xf numFmtId="0" fontId="26" fillId="15" borderId="34" xfId="0" applyFont="1" applyFill="1" applyBorder="1" applyAlignment="1">
      <alignment horizontal="center"/>
    </xf>
    <xf numFmtId="0" fontId="26" fillId="15" borderId="35" xfId="0" applyFont="1" applyFill="1" applyBorder="1" applyAlignment="1">
      <alignment horizontal="center"/>
    </xf>
    <xf numFmtId="0" fontId="23" fillId="15" borderId="35" xfId="0" applyFont="1" applyFill="1" applyBorder="1" applyAlignment="1">
      <alignment horizontal="center"/>
    </xf>
    <xf numFmtId="0" fontId="26" fillId="15" borderId="36" xfId="0" applyFont="1" applyFill="1" applyBorder="1" applyAlignment="1">
      <alignment horizontal="center"/>
    </xf>
    <xf numFmtId="0" fontId="26" fillId="15" borderId="39" xfId="0" applyFont="1" applyFill="1" applyBorder="1"/>
    <xf numFmtId="0" fontId="26" fillId="15" borderId="0" xfId="0" applyFont="1" applyFill="1"/>
    <xf numFmtId="0" fontId="23" fillId="15" borderId="0" xfId="0" applyFont="1" applyFill="1" applyAlignment="1">
      <alignment horizontal="center"/>
    </xf>
    <xf numFmtId="0" fontId="26" fillId="15" borderId="40" xfId="0" applyFont="1" applyFill="1" applyBorder="1"/>
    <xf numFmtId="0" fontId="23" fillId="15" borderId="41" xfId="0" applyFont="1" applyFill="1" applyBorder="1" applyAlignment="1">
      <alignment horizontal="center"/>
    </xf>
    <xf numFmtId="0" fontId="23" fillId="15" borderId="7" xfId="0" applyFont="1" applyFill="1" applyBorder="1" applyAlignment="1">
      <alignment horizontal="center"/>
    </xf>
    <xf numFmtId="0" fontId="23" fillId="15" borderId="42" xfId="0" applyFont="1" applyFill="1" applyBorder="1" applyAlignment="1">
      <alignment horizontal="center"/>
    </xf>
    <xf numFmtId="14" fontId="49" fillId="16" borderId="1" xfId="0" applyNumberFormat="1" applyFont="1" applyFill="1" applyBorder="1" applyAlignment="1">
      <alignment horizontal="center" vertical="center"/>
    </xf>
    <xf numFmtId="0" fontId="49" fillId="16" borderId="1" xfId="0" applyFont="1" applyFill="1" applyBorder="1" applyAlignment="1">
      <alignment horizontal="center" vertical="center"/>
    </xf>
    <xf numFmtId="1" fontId="49" fillId="16" borderId="1" xfId="0" applyNumberFormat="1" applyFont="1" applyFill="1" applyBorder="1" applyAlignment="1">
      <alignment horizontal="center"/>
    </xf>
    <xf numFmtId="0" fontId="49" fillId="16" borderId="4" xfId="0" applyFont="1" applyFill="1" applyBorder="1" applyAlignment="1">
      <alignment horizontal="center"/>
    </xf>
    <xf numFmtId="0" fontId="49" fillId="16" borderId="1" xfId="2" applyNumberFormat="1" applyFont="1" applyFill="1" applyBorder="1" applyAlignment="1">
      <alignment horizontal="center"/>
    </xf>
    <xf numFmtId="0" fontId="49" fillId="16" borderId="1" xfId="0" applyFont="1" applyFill="1" applyBorder="1" applyAlignment="1">
      <alignment horizontal="center"/>
    </xf>
    <xf numFmtId="3" fontId="50" fillId="16" borderId="1" xfId="0" applyNumberFormat="1" applyFont="1" applyFill="1" applyBorder="1" applyAlignment="1">
      <alignment horizontal="center"/>
    </xf>
    <xf numFmtId="44" fontId="50" fillId="16" borderId="1" xfId="2" applyFont="1" applyFill="1" applyBorder="1" applyAlignment="1">
      <alignment horizontal="center"/>
    </xf>
    <xf numFmtId="0" fontId="50" fillId="16" borderId="54" xfId="0" applyFont="1" applyFill="1" applyBorder="1" applyAlignment="1">
      <alignment horizontal="center" vertical="center"/>
    </xf>
    <xf numFmtId="44" fontId="50" fillId="16" borderId="54" xfId="2" applyFont="1" applyFill="1" applyBorder="1" applyAlignment="1">
      <alignment horizontal="center"/>
    </xf>
    <xf numFmtId="44" fontId="50" fillId="16" borderId="53" xfId="7" applyFont="1" applyFill="1" applyBorder="1" applyAlignment="1">
      <alignment horizontal="center" vertical="center"/>
    </xf>
    <xf numFmtId="44" fontId="50" fillId="16" borderId="55" xfId="7" applyFont="1" applyFill="1" applyBorder="1" applyAlignment="1">
      <alignment horizontal="center" vertical="center"/>
    </xf>
    <xf numFmtId="44" fontId="50" fillId="16" borderId="56" xfId="7" applyFont="1" applyFill="1" applyBorder="1" applyAlignment="1">
      <alignment horizontal="center" vertical="center"/>
    </xf>
    <xf numFmtId="0" fontId="11" fillId="15" borderId="1" xfId="2" applyNumberFormat="1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3" fontId="4" fillId="15" borderId="1" xfId="0" applyNumberFormat="1" applyFont="1" applyFill="1" applyBorder="1" applyAlignment="1">
      <alignment horizontal="center"/>
    </xf>
    <xf numFmtId="44" fontId="4" fillId="15" borderId="1" xfId="7" applyFont="1" applyFill="1" applyBorder="1" applyAlignment="1">
      <alignment horizontal="center"/>
    </xf>
    <xf numFmtId="44" fontId="4" fillId="15" borderId="1" xfId="2" applyFont="1" applyFill="1" applyBorder="1" applyAlignment="1">
      <alignment horizontal="center"/>
    </xf>
    <xf numFmtId="0" fontId="4" fillId="15" borderId="53" xfId="0" applyFont="1" applyFill="1" applyBorder="1" applyAlignment="1">
      <alignment horizontal="center" vertical="center"/>
    </xf>
    <xf numFmtId="0" fontId="4" fillId="15" borderId="53" xfId="2" applyNumberFormat="1" applyFont="1" applyFill="1" applyBorder="1" applyAlignment="1">
      <alignment horizontal="center"/>
    </xf>
    <xf numFmtId="44" fontId="62" fillId="15" borderId="55" xfId="7" applyFont="1" applyFill="1" applyBorder="1" applyAlignment="1">
      <alignment horizontal="center" vertical="center"/>
    </xf>
    <xf numFmtId="44" fontId="11" fillId="15" borderId="1" xfId="7" applyFont="1" applyFill="1" applyBorder="1" applyAlignment="1">
      <alignment horizontal="center"/>
    </xf>
    <xf numFmtId="44" fontId="62" fillId="15" borderId="1" xfId="2" applyFont="1" applyFill="1" applyBorder="1" applyAlignment="1">
      <alignment horizontal="center"/>
    </xf>
    <xf numFmtId="44" fontId="62" fillId="15" borderId="1" xfId="2" applyFont="1" applyFill="1" applyBorder="1"/>
    <xf numFmtId="44" fontId="4" fillId="15" borderId="1" xfId="2" applyFont="1" applyFill="1" applyBorder="1"/>
    <xf numFmtId="9" fontId="4" fillId="15" borderId="1" xfId="8" applyFont="1" applyFill="1" applyBorder="1" applyAlignment="1">
      <alignment horizontal="center" vertical="center"/>
    </xf>
    <xf numFmtId="44" fontId="11" fillId="15" borderId="1" xfId="2" applyFont="1" applyFill="1" applyBorder="1" applyAlignment="1">
      <alignment horizontal="center"/>
    </xf>
    <xf numFmtId="0" fontId="14" fillId="15" borderId="12" xfId="0" applyFont="1" applyFill="1" applyBorder="1" applyAlignment="1">
      <alignment horizontal="right" vertical="center"/>
    </xf>
    <xf numFmtId="44" fontId="14" fillId="15" borderId="9" xfId="2" applyFont="1" applyFill="1" applyBorder="1" applyAlignment="1">
      <alignment vertical="center"/>
    </xf>
    <xf numFmtId="0" fontId="14" fillId="15" borderId="3" xfId="0" applyFont="1" applyFill="1" applyBorder="1" applyAlignment="1">
      <alignment horizontal="right" vertical="center"/>
    </xf>
    <xf numFmtId="44" fontId="14" fillId="15" borderId="6" xfId="2" applyFont="1" applyFill="1" applyBorder="1" applyAlignment="1">
      <alignment vertical="center"/>
    </xf>
    <xf numFmtId="0" fontId="0" fillId="15" borderId="17" xfId="0" applyFill="1" applyBorder="1"/>
    <xf numFmtId="0" fontId="0" fillId="15" borderId="18" xfId="0" applyFill="1" applyBorder="1"/>
    <xf numFmtId="0" fontId="14" fillId="15" borderId="12" xfId="0" applyFont="1" applyFill="1" applyBorder="1" applyAlignment="1">
      <alignment horizontal="left" vertical="center"/>
    </xf>
    <xf numFmtId="0" fontId="14" fillId="15" borderId="3" xfId="0" applyFont="1" applyFill="1" applyBorder="1" applyAlignment="1">
      <alignment vertical="center"/>
    </xf>
    <xf numFmtId="0" fontId="16" fillId="15" borderId="3" xfId="0" applyFont="1" applyFill="1" applyBorder="1" applyAlignment="1">
      <alignment vertical="center"/>
    </xf>
    <xf numFmtId="0" fontId="15" fillId="15" borderId="6" xfId="0" applyFont="1" applyFill="1" applyBorder="1" applyAlignment="1">
      <alignment vertical="center"/>
    </xf>
    <xf numFmtId="0" fontId="10" fillId="15" borderId="3" xfId="0" applyFont="1" applyFill="1" applyBorder="1" applyAlignment="1">
      <alignment vertical="center"/>
    </xf>
    <xf numFmtId="44" fontId="10" fillId="15" borderId="6" xfId="2" applyFont="1" applyFill="1" applyBorder="1" applyAlignment="1">
      <alignment vertical="center"/>
    </xf>
    <xf numFmtId="0" fontId="16" fillId="15" borderId="17" xfId="0" applyFont="1" applyFill="1" applyBorder="1" applyAlignment="1">
      <alignment vertical="center"/>
    </xf>
    <xf numFmtId="0" fontId="15" fillId="15" borderId="18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9" fontId="10" fillId="15" borderId="6" xfId="3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vertical="center"/>
    </xf>
    <xf numFmtId="44" fontId="10" fillId="15" borderId="18" xfId="2" applyFont="1" applyFill="1" applyBorder="1" applyAlignment="1">
      <alignment vertical="center"/>
    </xf>
    <xf numFmtId="0" fontId="51" fillId="17" borderId="12" xfId="0" applyFont="1" applyFill="1" applyBorder="1" applyAlignment="1">
      <alignment vertical="center"/>
    </xf>
    <xf numFmtId="44" fontId="51" fillId="17" borderId="8" xfId="2" applyFont="1" applyFill="1" applyBorder="1" applyAlignment="1">
      <alignment vertical="center"/>
    </xf>
    <xf numFmtId="0" fontId="51" fillId="17" borderId="8" xfId="0" applyFont="1" applyFill="1" applyBorder="1" applyAlignment="1">
      <alignment vertical="center"/>
    </xf>
    <xf numFmtId="0" fontId="51" fillId="17" borderId="9" xfId="0" applyFont="1" applyFill="1" applyBorder="1" applyAlignment="1">
      <alignment vertical="center"/>
    </xf>
    <xf numFmtId="0" fontId="53" fillId="17" borderId="3" xfId="0" applyFont="1" applyFill="1" applyBorder="1" applyAlignment="1">
      <alignment vertical="center"/>
    </xf>
    <xf numFmtId="44" fontId="53" fillId="17" borderId="0" xfId="2" applyFont="1" applyFill="1" applyAlignment="1">
      <alignment vertical="center"/>
    </xf>
    <xf numFmtId="0" fontId="54" fillId="17" borderId="0" xfId="0" applyFont="1" applyFill="1" applyAlignment="1">
      <alignment vertical="center"/>
    </xf>
    <xf numFmtId="0" fontId="51" fillId="17" borderId="6" xfId="0" applyFont="1" applyFill="1" applyBorder="1" applyAlignment="1">
      <alignment vertical="center"/>
    </xf>
    <xf numFmtId="0" fontId="51" fillId="17" borderId="3" xfId="0" applyFont="1" applyFill="1" applyBorder="1" applyAlignment="1">
      <alignment vertical="center"/>
    </xf>
    <xf numFmtId="0" fontId="51" fillId="17" borderId="0" xfId="0" applyFont="1" applyFill="1" applyAlignment="1">
      <alignment vertical="center"/>
    </xf>
    <xf numFmtId="10" fontId="51" fillId="17" borderId="0" xfId="8" applyNumberFormat="1" applyFont="1" applyFill="1" applyAlignment="1">
      <alignment vertical="center"/>
    </xf>
    <xf numFmtId="10" fontId="51" fillId="17" borderId="0" xfId="0" applyNumberFormat="1" applyFont="1" applyFill="1" applyAlignment="1">
      <alignment vertical="center"/>
    </xf>
    <xf numFmtId="44" fontId="14" fillId="15" borderId="57" xfId="2" applyFont="1" applyFill="1" applyBorder="1" applyAlignment="1">
      <alignment vertical="center"/>
    </xf>
    <xf numFmtId="44" fontId="14" fillId="15" borderId="40" xfId="2" applyFont="1" applyFill="1" applyBorder="1" applyAlignment="1">
      <alignment vertical="center"/>
    </xf>
    <xf numFmtId="0" fontId="14" fillId="15" borderId="17" xfId="0" applyFont="1" applyFill="1" applyBorder="1" applyAlignment="1">
      <alignment horizontal="right" vertical="center"/>
    </xf>
    <xf numFmtId="44" fontId="14" fillId="15" borderId="58" xfId="2" applyFont="1" applyFill="1" applyBorder="1" applyAlignment="1">
      <alignment vertical="center"/>
    </xf>
    <xf numFmtId="0" fontId="15" fillId="15" borderId="40" xfId="0" applyFont="1" applyFill="1" applyBorder="1" applyAlignment="1">
      <alignment vertical="center"/>
    </xf>
    <xf numFmtId="44" fontId="10" fillId="15" borderId="40" xfId="2" applyFont="1" applyFill="1" applyBorder="1" applyAlignment="1">
      <alignment vertical="center"/>
    </xf>
    <xf numFmtId="0" fontId="15" fillId="15" borderId="58" xfId="0" applyFont="1" applyFill="1" applyBorder="1" applyAlignment="1">
      <alignment vertical="center"/>
    </xf>
    <xf numFmtId="0" fontId="6" fillId="15" borderId="12" xfId="0" applyFont="1" applyFill="1" applyBorder="1" applyAlignment="1">
      <alignment vertical="center"/>
    </xf>
    <xf numFmtId="9" fontId="10" fillId="15" borderId="40" xfId="3" applyFont="1" applyFill="1" applyBorder="1" applyAlignment="1">
      <alignment horizontal="center" vertical="center"/>
    </xf>
    <xf numFmtId="0" fontId="14" fillId="15" borderId="61" xfId="0" applyFont="1" applyFill="1" applyBorder="1" applyAlignment="1">
      <alignment vertical="center"/>
    </xf>
    <xf numFmtId="44" fontId="14" fillId="15" borderId="62" xfId="2" applyFont="1" applyFill="1" applyBorder="1" applyAlignment="1">
      <alignment vertical="center"/>
    </xf>
    <xf numFmtId="0" fontId="10" fillId="15" borderId="63" xfId="0" applyFont="1" applyFill="1" applyBorder="1" applyAlignment="1">
      <alignment vertical="center"/>
    </xf>
    <xf numFmtId="44" fontId="10" fillId="15" borderId="64" xfId="2" applyFont="1" applyFill="1" applyBorder="1" applyAlignment="1">
      <alignment vertical="center"/>
    </xf>
    <xf numFmtId="0" fontId="14" fillId="15" borderId="63" xfId="0" applyFont="1" applyFill="1" applyBorder="1" applyAlignment="1">
      <alignment vertical="center"/>
    </xf>
    <xf numFmtId="0" fontId="14" fillId="15" borderId="64" xfId="0" applyFont="1" applyFill="1" applyBorder="1" applyAlignment="1">
      <alignment vertical="center"/>
    </xf>
    <xf numFmtId="10" fontId="14" fillId="15" borderId="64" xfId="8" applyNumberFormat="1" applyFont="1" applyFill="1" applyBorder="1" applyAlignment="1">
      <alignment vertical="center"/>
    </xf>
    <xf numFmtId="0" fontId="14" fillId="15" borderId="65" xfId="0" applyFont="1" applyFill="1" applyBorder="1" applyAlignment="1">
      <alignment vertical="center"/>
    </xf>
    <xf numFmtId="10" fontId="14" fillId="15" borderId="66" xfId="0" applyNumberFormat="1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63" fillId="11" borderId="69" xfId="13" applyAlignment="1">
      <alignment horizontal="left" vertical="top"/>
    </xf>
    <xf numFmtId="0" fontId="63" fillId="11" borderId="72" xfId="13" applyBorder="1" applyAlignment="1">
      <alignment horizontal="left" vertical="top"/>
    </xf>
    <xf numFmtId="0" fontId="63" fillId="11" borderId="73" xfId="13" applyBorder="1" applyAlignment="1">
      <alignment horizontal="left" vertical="top"/>
    </xf>
    <xf numFmtId="0" fontId="63" fillId="6" borderId="72" xfId="13" applyFill="1" applyBorder="1" applyAlignment="1">
      <alignment horizontal="left" vertical="top"/>
    </xf>
    <xf numFmtId="0" fontId="63" fillId="6" borderId="73" xfId="13" applyFill="1" applyBorder="1" applyAlignment="1">
      <alignment horizontal="left" vertical="top"/>
    </xf>
    <xf numFmtId="0" fontId="63" fillId="11" borderId="69" xfId="13" applyAlignment="1">
      <alignment horizontal="left" vertical="top" wrapText="1"/>
    </xf>
    <xf numFmtId="0" fontId="68" fillId="11" borderId="69" xfId="13" applyFont="1" applyAlignment="1">
      <alignment horizontal="center"/>
    </xf>
    <xf numFmtId="0" fontId="63" fillId="11" borderId="69" xfId="13" applyAlignment="1">
      <alignment horizontal="center"/>
    </xf>
  </cellXfs>
  <cellStyles count="15">
    <cellStyle name="Currency" xfId="7" builtinId="4"/>
    <cellStyle name="Currency 2" xfId="2" xr:uid="{00000000-0005-0000-0000-000001000000}"/>
    <cellStyle name="Currency 3" xfId="5" xr:uid="{00000000-0005-0000-0000-000002000000}"/>
    <cellStyle name="Currency 3 2" xfId="10" xr:uid="{00000000-0005-0000-0000-000003000000}"/>
    <cellStyle name="Hyperlink" xfId="12" builtinId="8"/>
    <cellStyle name="Normal" xfId="0" builtinId="0"/>
    <cellStyle name="Normal 2" xfId="1" xr:uid="{00000000-0005-0000-0000-000005000000}"/>
    <cellStyle name="Normal 3" xfId="4" xr:uid="{00000000-0005-0000-0000-000006000000}"/>
    <cellStyle name="Normal 3 2" xfId="9" xr:uid="{00000000-0005-0000-0000-000007000000}"/>
    <cellStyle name="Output" xfId="13" builtinId="21"/>
    <cellStyle name="Percent" xfId="8" builtinId="5"/>
    <cellStyle name="Percent 2" xfId="3" xr:uid="{00000000-0005-0000-0000-000009000000}"/>
    <cellStyle name="Percent 3" xfId="6" xr:uid="{00000000-0005-0000-0000-00000A000000}"/>
    <cellStyle name="Percent 3 2" xfId="11" xr:uid="{00000000-0005-0000-0000-00000B000000}"/>
    <cellStyle name="Total" xfId="14" builtinId="25"/>
  </cellStyles>
  <dxfs count="0"/>
  <tableStyles count="0" defaultTableStyle="TableStyleMedium2" defaultPivotStyle="PivotStyleLight16"/>
  <colors>
    <mruColors>
      <color rgb="FF66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33865</xdr:colOff>
      <xdr:row>0</xdr:row>
      <xdr:rowOff>8468</xdr:rowOff>
    </xdr:from>
    <xdr:to>
      <xdr:col>12</xdr:col>
      <xdr:colOff>558799</xdr:colOff>
      <xdr:row>10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0FE42E-D897-6DB8-A16F-55610C72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5865" y="8468"/>
          <a:ext cx="5537201" cy="174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0</xdr:row>
      <xdr:rowOff>0</xdr:rowOff>
    </xdr:from>
    <xdr:to>
      <xdr:col>3</xdr:col>
      <xdr:colOff>1143000</xdr:colOff>
      <xdr:row>5</xdr:row>
      <xdr:rowOff>31293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844EB1-061B-5577-E587-E997D139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0" y="0"/>
          <a:ext cx="3073400" cy="9710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67597</xdr:colOff>
      <xdr:row>0</xdr:row>
      <xdr:rowOff>182032</xdr:rowOff>
    </xdr:from>
    <xdr:to>
      <xdr:col>6</xdr:col>
      <xdr:colOff>276226</xdr:colOff>
      <xdr:row>4</xdr:row>
      <xdr:rowOff>166544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04E394-0873-4A7B-B070-8FB1E7456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7" y="182032"/>
          <a:ext cx="3018504" cy="10036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S%20Budget%20&amp;%20Bid%20Generator%20(Master-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"/>
      <sheetName val="KITCHEN(S)"/>
      <sheetName val="BATH(S)"/>
      <sheetName val="BEDROOM(S)"/>
      <sheetName val="COMMON AREA(S)"/>
      <sheetName val="OTHER SERVICES"/>
      <sheetName val="EXTERIOR"/>
      <sheetName val="VP"/>
      <sheetName val="OS"/>
      <sheetName val="ES"/>
      <sheetName val="BS"/>
      <sheetName val="WOB"/>
      <sheetName val="MWO"/>
      <sheetName val="EI (PBS)"/>
      <sheetName val="PBS (LA)"/>
      <sheetName val="PBS (LM)"/>
      <sheetName val="MEASUREMENTS"/>
      <sheetName val="PMS"/>
      <sheetName val="NAMES"/>
      <sheetName val="CFD"/>
      <sheetName val="Kitchen (1)"/>
      <sheetName val="Kitchen (2)"/>
      <sheetName val="Bath (1)"/>
      <sheetName val="Bath (2)"/>
      <sheetName val="Bath (3)"/>
      <sheetName val="Bath (4)"/>
      <sheetName val="Bedroom (1)"/>
      <sheetName val="Bedroom (2)"/>
      <sheetName val="Bedroom (3)"/>
      <sheetName val="Bedroom (4)"/>
      <sheetName val="Bedroom (5)"/>
      <sheetName val="Common Area (1)"/>
      <sheetName val="Common Area (2)"/>
      <sheetName val="Common Area (3)"/>
      <sheetName val="Common Area (4)"/>
      <sheetName val="Common Area (5)"/>
      <sheetName val="Common Area (6)"/>
      <sheetName val="Common Area (7)"/>
      <sheetName val="Common Area (8)"/>
      <sheetName val="Common Area (9)"/>
      <sheetName val="Common Area (10)"/>
      <sheetName val="Common Area (11)"/>
      <sheetName val="Common Area (12)"/>
      <sheetName val="Common Area (13)"/>
      <sheetName val="Common Area (14)"/>
      <sheetName val="Common Area (15)"/>
      <sheetName val="Common Area (16)"/>
      <sheetName val="Exterior Serv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franklin@progressingv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brooks@caplanlega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tate@mbh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A483-549F-4D27-A810-268FA9D11DFB}">
  <sheetPr>
    <tabColor rgb="FF00B0F0"/>
  </sheetPr>
  <dimension ref="A1:J72"/>
  <sheetViews>
    <sheetView workbookViewId="0">
      <selection activeCell="A30" sqref="A30"/>
    </sheetView>
  </sheetViews>
  <sheetFormatPr defaultRowHeight="14.4"/>
  <cols>
    <col min="1" max="7" width="12.5546875" customWidth="1"/>
    <col min="8" max="8" width="11.33203125" customWidth="1"/>
    <col min="9" max="10" width="10" customWidth="1"/>
    <col min="11" max="12" width="10.6640625" customWidth="1"/>
  </cols>
  <sheetData>
    <row r="1" spans="1:10" ht="15.6">
      <c r="A1" s="392" t="s">
        <v>0</v>
      </c>
      <c r="B1" s="393"/>
      <c r="C1" s="393"/>
      <c r="D1" s="394"/>
      <c r="E1" s="485" t="e" vm="1">
        <v>#VALUE!</v>
      </c>
      <c r="F1" s="485"/>
      <c r="G1" s="485"/>
    </row>
    <row r="2" spans="1:10" ht="20.100000000000001" customHeight="1" thickBot="1">
      <c r="A2" s="230" t="s">
        <v>0</v>
      </c>
      <c r="B2" s="70"/>
      <c r="C2" s="70"/>
      <c r="D2" s="71"/>
      <c r="E2" s="485"/>
      <c r="F2" s="485"/>
      <c r="G2" s="485"/>
    </row>
    <row r="3" spans="1:10" ht="16.2" customHeight="1" thickBot="1">
      <c r="A3" s="72"/>
      <c r="B3" s="73"/>
      <c r="C3" s="74"/>
      <c r="D3" s="72"/>
      <c r="E3" s="485"/>
      <c r="F3" s="485"/>
      <c r="G3" s="485"/>
    </row>
    <row r="4" spans="1:10" ht="15" thickBot="1">
      <c r="A4" s="395"/>
      <c r="B4" s="396" t="s">
        <v>1</v>
      </c>
      <c r="C4" s="397" t="s">
        <v>2</v>
      </c>
      <c r="D4" s="398"/>
      <c r="E4" s="75"/>
      <c r="F4" s="72"/>
      <c r="G4" s="208" t="s">
        <v>3</v>
      </c>
    </row>
    <row r="5" spans="1:10">
      <c r="A5" s="76" t="s">
        <v>4</v>
      </c>
      <c r="B5" s="77" t="s">
        <v>5</v>
      </c>
      <c r="C5" s="77" t="s">
        <v>6</v>
      </c>
      <c r="D5" s="78" t="s">
        <v>7</v>
      </c>
      <c r="E5" s="79"/>
      <c r="F5" s="80" t="s">
        <v>8</v>
      </c>
      <c r="G5" s="81" t="s">
        <v>9</v>
      </c>
    </row>
    <row r="6" spans="1:10" ht="20.100000000000001" customHeight="1" thickBot="1">
      <c r="A6" s="82">
        <v>0</v>
      </c>
      <c r="B6" s="83">
        <v>0</v>
      </c>
      <c r="C6" s="83">
        <v>1200</v>
      </c>
      <c r="D6" s="84">
        <v>0</v>
      </c>
      <c r="E6" s="75"/>
      <c r="F6" s="85" t="s">
        <v>8</v>
      </c>
      <c r="G6" s="86">
        <v>0</v>
      </c>
    </row>
    <row r="7" spans="1:10" ht="15" thickBot="1">
      <c r="A7" s="87"/>
      <c r="B7" s="87"/>
      <c r="C7" s="87"/>
      <c r="D7" s="88"/>
      <c r="E7" s="87"/>
      <c r="F7" s="87"/>
      <c r="G7" s="87"/>
    </row>
    <row r="8" spans="1:10">
      <c r="A8" s="399"/>
      <c r="B8" s="400"/>
      <c r="C8" s="400"/>
      <c r="D8" s="401" t="s">
        <v>10</v>
      </c>
      <c r="E8" s="400"/>
      <c r="F8" s="400"/>
      <c r="G8" s="402"/>
    </row>
    <row r="9" spans="1:10">
      <c r="A9" s="89" t="s">
        <v>11</v>
      </c>
      <c r="B9" s="90" t="s">
        <v>12</v>
      </c>
      <c r="C9" s="90" t="s">
        <v>13</v>
      </c>
      <c r="D9" s="90" t="s">
        <v>14</v>
      </c>
      <c r="E9" s="90" t="s">
        <v>15</v>
      </c>
      <c r="F9" s="90" t="s">
        <v>16</v>
      </c>
      <c r="G9" s="91" t="s">
        <v>17</v>
      </c>
    </row>
    <row r="10" spans="1:10" ht="20.100000000000001" customHeight="1">
      <c r="A10" s="92" t="s">
        <v>18</v>
      </c>
      <c r="B10" s="93" t="s">
        <v>19</v>
      </c>
      <c r="C10" s="93"/>
      <c r="D10" s="93"/>
      <c r="E10" s="93"/>
      <c r="F10" s="93"/>
      <c r="G10" s="94"/>
    </row>
    <row r="11" spans="1:10">
      <c r="A11" s="89" t="s">
        <v>20</v>
      </c>
      <c r="B11" s="95" t="s">
        <v>21</v>
      </c>
      <c r="C11" s="95" t="s">
        <v>22</v>
      </c>
      <c r="D11" s="90" t="s">
        <v>23</v>
      </c>
      <c r="E11" s="90" t="s">
        <v>24</v>
      </c>
      <c r="F11" s="90" t="s">
        <v>25</v>
      </c>
      <c r="G11" s="91" t="s">
        <v>26</v>
      </c>
    </row>
    <row r="12" spans="1:10" ht="20.100000000000001" customHeight="1">
      <c r="A12" s="92"/>
      <c r="B12" s="93"/>
      <c r="C12" s="96"/>
      <c r="D12" s="93"/>
      <c r="E12" s="93"/>
      <c r="F12" s="93"/>
      <c r="G12" s="94"/>
    </row>
    <row r="13" spans="1:10">
      <c r="A13" s="403"/>
      <c r="B13" s="404"/>
      <c r="C13" s="404"/>
      <c r="D13" s="405" t="s">
        <v>27</v>
      </c>
      <c r="E13" s="404"/>
      <c r="F13" s="404"/>
      <c r="G13" s="406"/>
    </row>
    <row r="14" spans="1:10" ht="15.6">
      <c r="A14" s="97" t="s">
        <v>28</v>
      </c>
      <c r="B14" s="90"/>
      <c r="C14" s="90" t="s">
        <v>29</v>
      </c>
      <c r="D14" s="90" t="s">
        <v>30</v>
      </c>
      <c r="E14" s="90" t="s">
        <v>31</v>
      </c>
      <c r="F14" s="90" t="s">
        <v>32</v>
      </c>
      <c r="G14" s="98" t="s">
        <v>33</v>
      </c>
      <c r="J14" s="69"/>
    </row>
    <row r="15" spans="1:10">
      <c r="A15" s="99" t="s">
        <v>34</v>
      </c>
      <c r="B15" s="231" t="s">
        <v>35</v>
      </c>
      <c r="C15" s="93"/>
      <c r="D15" s="93"/>
      <c r="E15" s="93"/>
      <c r="F15" s="93"/>
      <c r="G15" s="100"/>
    </row>
    <row r="16" spans="1:10" ht="15.6">
      <c r="A16" s="99" t="s">
        <v>36</v>
      </c>
      <c r="B16" s="231" t="s">
        <v>37</v>
      </c>
      <c r="C16" s="93"/>
      <c r="D16" s="93"/>
      <c r="E16" s="93"/>
      <c r="F16" s="93"/>
      <c r="G16" s="100"/>
      <c r="J16" s="69"/>
    </row>
    <row r="17" spans="1:10">
      <c r="A17" s="99" t="s">
        <v>38</v>
      </c>
      <c r="B17" s="231" t="s">
        <v>39</v>
      </c>
      <c r="C17" s="93"/>
      <c r="D17" s="93"/>
      <c r="E17" s="93"/>
      <c r="F17" s="93"/>
      <c r="G17" s="100"/>
    </row>
    <row r="18" spans="1:10" ht="15.6">
      <c r="A18" s="407"/>
      <c r="B18" s="408"/>
      <c r="C18" s="408"/>
      <c r="D18" s="408" t="s">
        <v>40</v>
      </c>
      <c r="E18" s="408"/>
      <c r="F18" s="408"/>
      <c r="G18" s="409"/>
      <c r="J18" s="69"/>
    </row>
    <row r="19" spans="1:10">
      <c r="A19" s="97"/>
      <c r="B19" s="101"/>
      <c r="C19" s="101"/>
      <c r="D19" s="101" t="s">
        <v>41</v>
      </c>
      <c r="E19" s="101"/>
      <c r="F19" s="101"/>
      <c r="G19" s="98"/>
    </row>
    <row r="20" spans="1:10">
      <c r="A20" s="102"/>
      <c r="B20" s="62"/>
      <c r="C20" s="62"/>
      <c r="D20" s="62"/>
      <c r="E20" s="62"/>
      <c r="F20" s="62"/>
      <c r="G20" s="293"/>
    </row>
    <row r="21" spans="1:10">
      <c r="A21" s="102"/>
      <c r="B21" s="62"/>
      <c r="C21" s="62"/>
      <c r="D21" s="62"/>
      <c r="E21" s="62"/>
      <c r="F21" s="62"/>
      <c r="G21" s="293"/>
    </row>
    <row r="22" spans="1:10">
      <c r="A22" s="102"/>
      <c r="B22" s="62"/>
      <c r="C22" s="62"/>
      <c r="D22" s="62"/>
      <c r="E22" s="62"/>
      <c r="F22" s="62"/>
      <c r="G22" s="293"/>
    </row>
    <row r="23" spans="1:10">
      <c r="A23" s="102"/>
      <c r="B23" s="62"/>
      <c r="C23" s="62"/>
      <c r="D23" s="297"/>
      <c r="E23" s="62"/>
      <c r="F23" s="62"/>
      <c r="G23" s="293"/>
    </row>
    <row r="24" spans="1:10">
      <c r="A24" s="97"/>
      <c r="B24" s="101"/>
      <c r="C24" s="101"/>
      <c r="D24" s="101" t="s">
        <v>42</v>
      </c>
      <c r="E24" s="101"/>
      <c r="F24" s="101"/>
      <c r="G24" s="98"/>
    </row>
    <row r="25" spans="1:10">
      <c r="A25" s="102"/>
      <c r="B25" s="62"/>
      <c r="C25" s="62"/>
      <c r="D25" s="62"/>
      <c r="E25" s="62"/>
      <c r="F25" s="62"/>
      <c r="G25" s="293"/>
    </row>
    <row r="26" spans="1:10">
      <c r="A26" s="102"/>
      <c r="B26" s="62"/>
      <c r="C26" s="62"/>
      <c r="D26" s="62"/>
      <c r="E26" s="62"/>
      <c r="F26" s="62"/>
      <c r="G26" s="293"/>
    </row>
    <row r="27" spans="1:10">
      <c r="A27" s="102"/>
      <c r="B27" s="62"/>
      <c r="C27" s="62"/>
      <c r="D27" s="62"/>
      <c r="E27" s="62"/>
      <c r="F27" s="62"/>
      <c r="G27" s="293"/>
    </row>
    <row r="28" spans="1:10">
      <c r="A28" s="102"/>
      <c r="B28" s="62"/>
      <c r="C28" s="62"/>
      <c r="D28" s="297"/>
      <c r="E28" s="62"/>
      <c r="F28" s="62"/>
      <c r="G28" s="293"/>
    </row>
    <row r="29" spans="1:10">
      <c r="A29" s="97"/>
      <c r="B29" s="101"/>
      <c r="C29" s="101"/>
      <c r="D29" s="101" t="s">
        <v>43</v>
      </c>
      <c r="E29" s="101"/>
      <c r="F29" s="101"/>
      <c r="G29" s="98"/>
    </row>
    <row r="30" spans="1:10">
      <c r="A30" s="102"/>
      <c r="B30" s="164"/>
      <c r="C30" s="164"/>
      <c r="D30" s="164"/>
      <c r="E30" s="164"/>
      <c r="F30" s="164"/>
      <c r="G30" s="291"/>
    </row>
    <row r="31" spans="1:10">
      <c r="A31" s="102"/>
      <c r="B31" s="164"/>
      <c r="C31" s="164"/>
      <c r="D31" s="164"/>
      <c r="E31" s="164"/>
      <c r="F31" s="164"/>
      <c r="G31" s="291"/>
    </row>
    <row r="32" spans="1:10">
      <c r="A32" s="102"/>
      <c r="B32" s="164"/>
      <c r="C32" s="164"/>
      <c r="D32" s="164"/>
      <c r="E32" s="164"/>
      <c r="F32" s="164"/>
      <c r="G32" s="291"/>
    </row>
    <row r="33" spans="1:7">
      <c r="A33" s="290"/>
      <c r="B33" s="164"/>
      <c r="C33" s="164"/>
      <c r="D33" s="292"/>
      <c r="E33" s="164"/>
      <c r="F33" s="164"/>
      <c r="G33" s="291"/>
    </row>
    <row r="34" spans="1:7">
      <c r="A34" s="97"/>
      <c r="B34" s="101"/>
      <c r="C34" s="101"/>
      <c r="D34" s="101" t="s">
        <v>44</v>
      </c>
      <c r="E34" s="101"/>
      <c r="F34" s="101"/>
      <c r="G34" s="98"/>
    </row>
    <row r="35" spans="1:7">
      <c r="A35" s="102"/>
      <c r="B35" s="62"/>
      <c r="C35" s="62"/>
      <c r="D35" s="62"/>
      <c r="E35" s="62"/>
      <c r="F35" s="62"/>
      <c r="G35" s="293"/>
    </row>
    <row r="36" spans="1:7">
      <c r="A36" s="102"/>
      <c r="B36" s="62"/>
      <c r="C36" s="62"/>
      <c r="D36" s="62"/>
      <c r="E36" s="62"/>
      <c r="F36" s="62"/>
      <c r="G36" s="293"/>
    </row>
    <row r="37" spans="1:7">
      <c r="A37" s="102"/>
      <c r="B37" s="62"/>
      <c r="C37" s="62"/>
      <c r="D37" s="297"/>
      <c r="E37" s="62"/>
      <c r="F37" s="62"/>
      <c r="G37" s="293"/>
    </row>
    <row r="38" spans="1:7">
      <c r="A38" s="102"/>
      <c r="B38" s="62"/>
      <c r="C38" s="62"/>
      <c r="D38" s="62"/>
      <c r="E38" s="62"/>
      <c r="F38" s="62"/>
      <c r="G38" s="293"/>
    </row>
    <row r="39" spans="1:7">
      <c r="A39" s="102"/>
      <c r="B39" s="62"/>
      <c r="C39" s="62"/>
      <c r="D39" s="62"/>
      <c r="E39" s="62"/>
      <c r="F39" s="62"/>
      <c r="G39" s="293"/>
    </row>
    <row r="40" spans="1:7">
      <c r="A40" s="102"/>
      <c r="B40" s="62"/>
      <c r="C40" s="62"/>
      <c r="D40" s="62"/>
      <c r="E40" s="62"/>
      <c r="F40" s="62"/>
      <c r="G40" s="293"/>
    </row>
    <row r="41" spans="1:7">
      <c r="A41" s="102"/>
      <c r="B41" s="62"/>
      <c r="C41" s="62"/>
      <c r="D41" s="62"/>
      <c r="E41" s="62"/>
      <c r="F41" s="62"/>
      <c r="G41" s="293"/>
    </row>
    <row r="42" spans="1:7">
      <c r="A42" s="102"/>
      <c r="B42" s="62"/>
      <c r="C42" s="62"/>
      <c r="D42" s="62"/>
      <c r="E42" s="62"/>
      <c r="F42" s="62"/>
      <c r="G42" s="293"/>
    </row>
    <row r="43" spans="1:7">
      <c r="A43" s="102"/>
      <c r="B43" s="62"/>
      <c r="C43" s="62"/>
      <c r="D43" s="62"/>
      <c r="E43" s="62"/>
      <c r="F43" s="62"/>
      <c r="G43" s="293"/>
    </row>
    <row r="44" spans="1:7" ht="15" thickBot="1">
      <c r="A44" s="294"/>
      <c r="B44" s="295"/>
      <c r="C44" s="295"/>
      <c r="D44" s="295"/>
      <c r="E44" s="295"/>
      <c r="F44" s="295"/>
      <c r="G44" s="296"/>
    </row>
    <row r="45" spans="1:7" ht="15.6">
      <c r="A45" s="103"/>
      <c r="B45" s="103"/>
      <c r="C45" s="103"/>
      <c r="D45" s="103"/>
      <c r="E45" s="103"/>
      <c r="F45" s="103"/>
      <c r="G45" s="103"/>
    </row>
    <row r="67" spans="1:10">
      <c r="A67" s="104"/>
      <c r="B67" s="104"/>
      <c r="C67" s="104"/>
      <c r="D67" s="104"/>
      <c r="E67" s="104"/>
      <c r="F67" s="104"/>
      <c r="G67" s="104"/>
    </row>
    <row r="72" spans="1:10">
      <c r="H72" s="104"/>
      <c r="I72" s="104"/>
      <c r="J72" s="104"/>
    </row>
  </sheetData>
  <mergeCells count="1">
    <mergeCell ref="E1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7C73-63E7-4E5E-8B8B-EF1F901A795B}">
  <dimension ref="A1:N31"/>
  <sheetViews>
    <sheetView topLeftCell="A5" workbookViewId="0"/>
  </sheetViews>
  <sheetFormatPr defaultRowHeight="14.4"/>
  <cols>
    <col min="1" max="1" width="2.6640625" customWidth="1"/>
  </cols>
  <sheetData>
    <row r="1" spans="1:14" ht="25.8">
      <c r="A1" s="105" t="s">
        <v>286</v>
      </c>
    </row>
    <row r="3" spans="1:14" ht="18">
      <c r="A3" s="106" t="s">
        <v>287</v>
      </c>
      <c r="N3" s="107" t="s">
        <v>288</v>
      </c>
    </row>
    <row r="5" spans="1:14">
      <c r="A5">
        <v>1</v>
      </c>
      <c r="B5" t="s">
        <v>289</v>
      </c>
    </row>
    <row r="6" spans="1:14">
      <c r="B6" s="164" t="s">
        <v>290</v>
      </c>
    </row>
    <row r="8" spans="1:14" ht="18">
      <c r="A8" s="106" t="s">
        <v>291</v>
      </c>
      <c r="N8" s="107" t="s">
        <v>292</v>
      </c>
    </row>
    <row r="10" spans="1:14">
      <c r="A10">
        <v>1</v>
      </c>
      <c r="B10" t="s">
        <v>293</v>
      </c>
    </row>
    <row r="11" spans="1:14" ht="15" thickBot="1"/>
    <row r="12" spans="1:14" ht="18.600000000000001" thickTop="1">
      <c r="A12" s="108" t="s">
        <v>294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10" t="s">
        <v>295</v>
      </c>
    </row>
    <row r="14" spans="1:14">
      <c r="A14">
        <v>1</v>
      </c>
      <c r="B14" t="s">
        <v>296</v>
      </c>
    </row>
    <row r="15" spans="1:14">
      <c r="A15">
        <v>2</v>
      </c>
      <c r="B15" t="s">
        <v>297</v>
      </c>
    </row>
    <row r="17" spans="1:14" ht="18">
      <c r="A17" s="106" t="s">
        <v>298</v>
      </c>
      <c r="N17" s="107" t="s">
        <v>299</v>
      </c>
    </row>
    <row r="19" spans="1:14">
      <c r="A19">
        <v>1</v>
      </c>
      <c r="B19" t="s">
        <v>300</v>
      </c>
    </row>
    <row r="20" spans="1:14">
      <c r="A20">
        <v>2</v>
      </c>
      <c r="B20" t="s">
        <v>301</v>
      </c>
    </row>
    <row r="21" spans="1:14">
      <c r="A21">
        <v>3</v>
      </c>
      <c r="B21" t="s">
        <v>302</v>
      </c>
    </row>
    <row r="22" spans="1:14">
      <c r="A22">
        <v>4</v>
      </c>
      <c r="B22" t="s">
        <v>303</v>
      </c>
    </row>
    <row r="23" spans="1:14">
      <c r="A23">
        <v>5</v>
      </c>
      <c r="B23" t="s">
        <v>304</v>
      </c>
    </row>
    <row r="24" spans="1:14">
      <c r="A24">
        <v>6</v>
      </c>
      <c r="B24" t="s">
        <v>305</v>
      </c>
    </row>
    <row r="25" spans="1:14">
      <c r="A25">
        <v>7</v>
      </c>
      <c r="B25" t="s">
        <v>306</v>
      </c>
    </row>
    <row r="26" spans="1:14">
      <c r="A26">
        <v>8</v>
      </c>
      <c r="B26" t="s">
        <v>307</v>
      </c>
    </row>
    <row r="27" spans="1:14">
      <c r="A27">
        <v>9</v>
      </c>
      <c r="B27" t="s">
        <v>308</v>
      </c>
    </row>
    <row r="29" spans="1:14" ht="18">
      <c r="A29" s="106" t="s">
        <v>309</v>
      </c>
      <c r="N29" s="107" t="s">
        <v>310</v>
      </c>
    </row>
    <row r="31" spans="1:14">
      <c r="A31">
        <v>1</v>
      </c>
      <c r="B31" t="s">
        <v>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271D-3B70-4F71-B593-8170165E68AE}">
  <dimension ref="B1:R58"/>
  <sheetViews>
    <sheetView workbookViewId="0">
      <selection activeCell="L3" sqref="L3"/>
    </sheetView>
  </sheetViews>
  <sheetFormatPr defaultColWidth="8.6640625" defaultRowHeight="14.4"/>
  <cols>
    <col min="1" max="1" width="4.6640625" customWidth="1"/>
    <col min="2" max="2" width="16" customWidth="1"/>
    <col min="3" max="4" width="4.6640625" customWidth="1"/>
    <col min="5" max="5" width="6.6640625" customWidth="1"/>
    <col min="6" max="6" width="5.33203125" customWidth="1"/>
    <col min="8" max="9" width="4.6640625" customWidth="1"/>
    <col min="10" max="10" width="8.109375" customWidth="1"/>
    <col min="11" max="11" width="5.33203125" customWidth="1"/>
    <col min="12" max="12" width="16.5546875" customWidth="1"/>
    <col min="13" max="14" width="4.6640625" customWidth="1"/>
  </cols>
  <sheetData>
    <row r="1" spans="2:12" s="176" customFormat="1" ht="25.8">
      <c r="L1" s="236" t="s">
        <v>312</v>
      </c>
    </row>
    <row r="2" spans="2:12" ht="18" customHeight="1"/>
    <row r="3" spans="2:12" ht="18" customHeight="1">
      <c r="K3" s="237" t="s">
        <v>313</v>
      </c>
      <c r="L3" s="238">
        <v>42736</v>
      </c>
    </row>
    <row r="4" spans="2:12" ht="18" customHeight="1">
      <c r="G4" s="239"/>
      <c r="K4" s="237" t="s">
        <v>314</v>
      </c>
      <c r="L4" s="238">
        <v>42736</v>
      </c>
    </row>
    <row r="5" spans="2:12" ht="18" customHeight="1">
      <c r="K5" s="237" t="s">
        <v>315</v>
      </c>
      <c r="L5" s="240">
        <v>1968</v>
      </c>
    </row>
    <row r="6" spans="2:12" ht="30" customHeight="1">
      <c r="B6" s="73" t="s">
        <v>316</v>
      </c>
      <c r="C6" s="241" t="s">
        <v>317</v>
      </c>
      <c r="D6" s="242"/>
      <c r="E6" s="242"/>
      <c r="F6" s="242"/>
      <c r="G6" s="242"/>
      <c r="H6" s="242"/>
      <c r="I6" s="243"/>
      <c r="J6" s="241"/>
      <c r="K6" s="242"/>
      <c r="L6" s="242"/>
    </row>
    <row r="7" spans="2:12" ht="30" customHeight="1">
      <c r="B7" s="73" t="s">
        <v>318</v>
      </c>
      <c r="C7" s="241"/>
      <c r="D7" s="242"/>
      <c r="E7" s="242"/>
      <c r="F7" s="242"/>
      <c r="G7" s="242"/>
      <c r="H7" s="242"/>
      <c r="I7" s="243"/>
      <c r="J7" s="244"/>
      <c r="K7" s="242"/>
      <c r="L7" s="242"/>
    </row>
    <row r="8" spans="2:12" ht="30" customHeight="1">
      <c r="B8" s="73" t="s">
        <v>319</v>
      </c>
      <c r="C8" s="244" t="s">
        <v>320</v>
      </c>
      <c r="D8" s="186"/>
      <c r="E8" s="186"/>
      <c r="F8" s="242"/>
      <c r="G8" s="242"/>
      <c r="H8" s="242"/>
      <c r="I8" s="243"/>
      <c r="J8" s="244"/>
      <c r="K8" s="186"/>
      <c r="L8" s="186"/>
    </row>
    <row r="9" spans="2:12" ht="30" customHeight="1">
      <c r="B9" s="73" t="s">
        <v>321</v>
      </c>
      <c r="C9" s="245" t="s">
        <v>322</v>
      </c>
      <c r="D9" s="186"/>
      <c r="E9" s="186"/>
      <c r="F9" s="186"/>
      <c r="G9" s="186"/>
      <c r="H9" s="186"/>
      <c r="I9" s="246"/>
      <c r="J9" s="247"/>
      <c r="K9" s="186"/>
      <c r="L9" s="186"/>
    </row>
    <row r="11" spans="2:12" ht="18" customHeight="1">
      <c r="B11" s="248" t="s">
        <v>138</v>
      </c>
      <c r="C11" s="249"/>
      <c r="D11" s="250" t="s">
        <v>323</v>
      </c>
      <c r="E11" s="251"/>
      <c r="F11" s="252"/>
      <c r="G11" s="252"/>
      <c r="H11" s="252"/>
      <c r="I11" s="253"/>
      <c r="J11" s="254"/>
      <c r="K11" s="250" t="s">
        <v>324</v>
      </c>
      <c r="L11" s="255"/>
    </row>
    <row r="12" spans="2:12" ht="18" customHeight="1">
      <c r="B12" s="256"/>
      <c r="C12" s="249"/>
      <c r="D12" s="257"/>
      <c r="E12" s="258"/>
      <c r="F12" s="258"/>
      <c r="G12" s="258"/>
      <c r="H12" s="258"/>
      <c r="I12" s="259"/>
      <c r="J12" s="258"/>
      <c r="K12" s="257"/>
      <c r="L12" s="260"/>
    </row>
    <row r="13" spans="2:12" ht="18" customHeight="1">
      <c r="B13" s="261" t="s">
        <v>325</v>
      </c>
      <c r="C13" s="249"/>
      <c r="D13" s="262"/>
      <c r="E13" s="259"/>
      <c r="F13" s="258"/>
      <c r="G13" s="258"/>
      <c r="H13" s="258"/>
      <c r="I13" s="259"/>
      <c r="J13" s="258"/>
      <c r="K13" s="257"/>
      <c r="L13" s="260"/>
    </row>
    <row r="14" spans="2:12" ht="18" customHeight="1">
      <c r="B14" s="263"/>
      <c r="C14" s="249"/>
      <c r="D14" s="262"/>
      <c r="E14" s="259"/>
      <c r="F14" s="258"/>
      <c r="G14" s="258"/>
      <c r="H14" s="258"/>
      <c r="I14" s="259"/>
      <c r="J14" s="258"/>
      <c r="K14" s="257"/>
      <c r="L14" s="260"/>
    </row>
    <row r="15" spans="2:12" ht="18" customHeight="1">
      <c r="B15" s="248" t="s">
        <v>326</v>
      </c>
      <c r="C15" s="249"/>
      <c r="D15" s="262"/>
      <c r="E15" s="259"/>
      <c r="F15" s="258"/>
      <c r="G15" s="258"/>
      <c r="H15" s="258"/>
      <c r="I15" s="259"/>
      <c r="J15" s="258"/>
      <c r="K15" s="257"/>
      <c r="L15" s="260"/>
    </row>
    <row r="16" spans="2:12" s="176" customFormat="1" ht="18" customHeight="1">
      <c r="B16" s="264"/>
      <c r="C16" s="249"/>
      <c r="D16" s="262"/>
      <c r="E16" s="259"/>
      <c r="F16" s="258"/>
      <c r="G16" s="258"/>
      <c r="H16" s="258"/>
      <c r="I16" s="259"/>
      <c r="J16" s="258"/>
      <c r="K16" s="257"/>
      <c r="L16" s="260"/>
    </row>
    <row r="17" spans="2:18" ht="18" customHeight="1">
      <c r="B17" s="261" t="s">
        <v>327</v>
      </c>
      <c r="C17" s="249"/>
      <c r="D17" s="262"/>
      <c r="E17" s="259"/>
      <c r="F17" s="258"/>
      <c r="G17" s="258"/>
      <c r="H17" s="258"/>
      <c r="I17" s="259"/>
      <c r="J17" s="258"/>
      <c r="K17" s="257"/>
      <c r="L17" s="260"/>
      <c r="Q17" s="74"/>
      <c r="R17" s="74"/>
    </row>
    <row r="18" spans="2:18" s="176" customFormat="1" ht="18" customHeight="1">
      <c r="B18" s="264"/>
      <c r="C18" s="249"/>
      <c r="D18" s="262"/>
      <c r="E18" s="259"/>
      <c r="F18" s="258"/>
      <c r="G18" s="258"/>
      <c r="H18" s="258"/>
      <c r="I18" s="259"/>
      <c r="J18" s="258"/>
      <c r="K18" s="257"/>
      <c r="L18" s="260"/>
    </row>
    <row r="19" spans="2:18" ht="18" customHeight="1">
      <c r="B19" s="261" t="s">
        <v>328</v>
      </c>
      <c r="C19" s="249"/>
      <c r="D19" s="262"/>
      <c r="E19" s="259"/>
      <c r="F19" s="258"/>
      <c r="G19" s="258"/>
      <c r="H19" s="258"/>
      <c r="I19" s="259"/>
      <c r="J19" s="258"/>
      <c r="K19" s="257"/>
      <c r="L19" s="260"/>
    </row>
    <row r="20" spans="2:18" ht="18" customHeight="1">
      <c r="B20" s="265"/>
      <c r="C20" s="249"/>
      <c r="D20" s="262"/>
      <c r="E20" s="259"/>
      <c r="F20" s="258"/>
      <c r="G20" s="258"/>
      <c r="H20" s="258"/>
      <c r="I20" s="259"/>
      <c r="J20" s="258"/>
      <c r="K20" s="257"/>
      <c r="L20" s="260"/>
    </row>
    <row r="21" spans="2:18" ht="18" customHeight="1">
      <c r="B21" s="261" t="s">
        <v>329</v>
      </c>
      <c r="C21" s="249"/>
      <c r="D21" s="257"/>
      <c r="E21" s="258"/>
      <c r="F21" s="258"/>
      <c r="G21" s="258"/>
      <c r="H21" s="258"/>
      <c r="I21" s="258"/>
      <c r="J21" s="258"/>
      <c r="K21" s="257"/>
      <c r="L21" s="260"/>
    </row>
    <row r="22" spans="2:18" ht="18" customHeight="1">
      <c r="B22" s="264"/>
      <c r="C22" s="249"/>
      <c r="D22" s="257"/>
      <c r="E22" s="258"/>
      <c r="F22" s="258"/>
      <c r="G22" s="258"/>
      <c r="H22" s="258"/>
      <c r="I22" s="258"/>
      <c r="J22" s="258"/>
      <c r="K22" s="257"/>
      <c r="L22" s="260"/>
      <c r="O22" s="266"/>
      <c r="P22" s="266"/>
      <c r="Q22" s="267"/>
      <c r="R22" s="268"/>
    </row>
    <row r="23" spans="2:18" ht="18" customHeight="1">
      <c r="B23" s="261" t="s">
        <v>330</v>
      </c>
      <c r="C23" s="249"/>
      <c r="D23" s="257"/>
      <c r="E23" s="258"/>
      <c r="F23" s="258"/>
      <c r="G23" s="258"/>
      <c r="H23" s="258"/>
      <c r="I23" s="258"/>
      <c r="J23" s="258"/>
      <c r="K23" s="257"/>
      <c r="L23" s="260"/>
    </row>
    <row r="24" spans="2:18" ht="18" customHeight="1">
      <c r="B24" s="264"/>
      <c r="C24" s="249"/>
      <c r="D24" s="257"/>
      <c r="E24" s="258"/>
      <c r="F24" s="258"/>
      <c r="G24" s="258"/>
      <c r="H24" s="258"/>
      <c r="I24" s="258"/>
      <c r="J24" s="258"/>
      <c r="K24" s="257"/>
      <c r="L24" s="260"/>
      <c r="O24" s="266"/>
      <c r="P24" s="266"/>
      <c r="Q24" s="267"/>
    </row>
    <row r="25" spans="2:18" ht="18" customHeight="1">
      <c r="B25" s="261" t="s">
        <v>331</v>
      </c>
      <c r="C25" s="249"/>
      <c r="D25" s="257"/>
      <c r="E25" s="258"/>
      <c r="F25" s="258"/>
      <c r="G25" s="258"/>
      <c r="H25" s="258"/>
      <c r="I25" s="258"/>
      <c r="J25" s="258"/>
      <c r="K25" s="257"/>
      <c r="L25" s="260"/>
      <c r="O25" s="266"/>
      <c r="P25" s="266"/>
      <c r="Q25" s="267"/>
    </row>
    <row r="26" spans="2:18" ht="18" customHeight="1">
      <c r="B26" s="264"/>
      <c r="C26" s="249"/>
      <c r="D26" s="257"/>
      <c r="E26" s="258"/>
      <c r="F26" s="258"/>
      <c r="G26" s="258"/>
      <c r="H26" s="258"/>
      <c r="I26" s="258"/>
      <c r="J26" s="258"/>
      <c r="K26" s="257"/>
      <c r="L26" s="260"/>
      <c r="O26" s="266"/>
      <c r="P26" s="266"/>
      <c r="Q26" s="267"/>
    </row>
    <row r="27" spans="2:18" ht="18" customHeight="1">
      <c r="B27" s="261" t="s">
        <v>332</v>
      </c>
      <c r="C27" s="249"/>
      <c r="D27" s="257"/>
      <c r="E27" s="258"/>
      <c r="F27" s="258"/>
      <c r="G27" s="258"/>
      <c r="H27" s="258"/>
      <c r="I27" s="258"/>
      <c r="J27" s="258"/>
      <c r="K27" s="257"/>
      <c r="L27" s="260"/>
      <c r="O27" s="266"/>
      <c r="P27" s="266"/>
      <c r="Q27" s="267"/>
    </row>
    <row r="28" spans="2:18" ht="18" customHeight="1">
      <c r="B28" s="264"/>
      <c r="C28" s="249"/>
      <c r="D28" s="257"/>
      <c r="E28" s="258"/>
      <c r="F28" s="258"/>
      <c r="G28" s="258"/>
      <c r="H28" s="258"/>
      <c r="I28" s="258"/>
      <c r="J28" s="258"/>
      <c r="K28" s="257"/>
      <c r="L28" s="260"/>
    </row>
    <row r="29" spans="2:18" ht="18" customHeight="1">
      <c r="B29" s="261" t="s">
        <v>333</v>
      </c>
      <c r="C29" s="269"/>
      <c r="D29" s="257"/>
      <c r="E29" s="258"/>
      <c r="F29" s="258"/>
      <c r="G29" s="258"/>
      <c r="H29" s="258"/>
      <c r="I29" s="258"/>
      <c r="J29" s="258"/>
      <c r="K29" s="257"/>
      <c r="L29" s="260"/>
      <c r="O29" s="266"/>
      <c r="P29" s="266"/>
      <c r="Q29" s="267"/>
    </row>
    <row r="30" spans="2:18" ht="18" customHeight="1">
      <c r="B30" s="270"/>
      <c r="C30" s="271"/>
      <c r="D30" s="257"/>
      <c r="E30" s="258"/>
      <c r="F30" s="258"/>
      <c r="G30" s="258"/>
      <c r="H30" s="258"/>
      <c r="I30" s="258"/>
      <c r="J30" s="258"/>
      <c r="K30" s="257"/>
      <c r="L30" s="260"/>
      <c r="O30" s="266"/>
      <c r="P30" s="266"/>
      <c r="Q30" s="267"/>
    </row>
    <row r="31" spans="2:18" ht="18" customHeight="1">
      <c r="B31" s="261" t="s">
        <v>334</v>
      </c>
      <c r="C31" s="269"/>
      <c r="D31" s="257"/>
      <c r="E31" s="258"/>
      <c r="F31" s="258"/>
      <c r="G31" s="258"/>
      <c r="H31" s="258"/>
      <c r="I31" s="258"/>
      <c r="J31" s="258"/>
      <c r="K31" s="257"/>
      <c r="L31" s="260"/>
    </row>
    <row r="32" spans="2:18" ht="18" customHeight="1">
      <c r="B32" s="264"/>
      <c r="C32" s="271"/>
      <c r="D32" s="257"/>
      <c r="E32" s="258"/>
      <c r="F32" s="258"/>
      <c r="G32" s="258"/>
      <c r="H32" s="258"/>
      <c r="I32" s="259"/>
      <c r="J32" s="258"/>
      <c r="K32" s="257"/>
      <c r="L32" s="260"/>
    </row>
    <row r="33" spans="2:12" ht="18" customHeight="1">
      <c r="B33" s="231" t="s">
        <v>335</v>
      </c>
      <c r="C33" s="272"/>
      <c r="D33" s="257"/>
      <c r="E33" s="258"/>
      <c r="F33" s="258"/>
      <c r="G33" s="258"/>
      <c r="H33" s="258"/>
      <c r="I33" s="259"/>
      <c r="J33" s="258"/>
      <c r="K33" s="257"/>
      <c r="L33" s="260"/>
    </row>
    <row r="34" spans="2:12" ht="18" customHeight="1">
      <c r="B34" s="273" t="s">
        <v>336</v>
      </c>
      <c r="C34" s="272"/>
      <c r="D34" s="257"/>
      <c r="E34" s="258"/>
      <c r="F34" s="258"/>
      <c r="G34" s="258"/>
      <c r="H34" s="258"/>
      <c r="I34" s="258"/>
      <c r="J34" s="258"/>
      <c r="K34" s="257"/>
      <c r="L34" s="260"/>
    </row>
    <row r="35" spans="2:12" ht="18" customHeight="1">
      <c r="B35" s="274" t="s">
        <v>337</v>
      </c>
      <c r="C35" s="272"/>
      <c r="D35" s="257"/>
      <c r="E35" s="258"/>
      <c r="F35" s="258"/>
      <c r="G35" s="258"/>
      <c r="H35" s="258"/>
      <c r="I35" s="258"/>
      <c r="J35" s="260"/>
      <c r="K35" s="257"/>
      <c r="L35" s="260"/>
    </row>
    <row r="36" spans="2:12" ht="18" customHeight="1">
      <c r="B36" s="275" t="s">
        <v>338</v>
      </c>
      <c r="C36" s="272"/>
      <c r="D36" s="257"/>
      <c r="E36" s="258"/>
      <c r="F36" s="258"/>
      <c r="G36" s="258"/>
      <c r="H36" s="258"/>
      <c r="I36" s="258"/>
      <c r="J36" s="260"/>
      <c r="K36" s="257"/>
      <c r="L36" s="260"/>
    </row>
    <row r="37" spans="2:12" ht="18" customHeight="1"/>
    <row r="38" spans="2:12" ht="18" customHeight="1"/>
    <row r="39" spans="2:12" ht="18" customHeight="1"/>
    <row r="40" spans="2:12" ht="15" customHeight="1"/>
    <row r="41" spans="2:12" ht="15" customHeight="1"/>
    <row r="42" spans="2:12" ht="15" customHeight="1"/>
    <row r="43" spans="2:12" ht="15" customHeight="1"/>
    <row r="44" spans="2:12" ht="15" customHeight="1"/>
    <row r="45" spans="2:12" ht="15" customHeight="1"/>
    <row r="46" spans="2:12" ht="15" customHeight="1"/>
    <row r="47" spans="2:12" ht="12.6" customHeight="1"/>
    <row r="48" spans="2:12" ht="12.6" customHeight="1"/>
    <row r="49" ht="12.6" customHeight="1"/>
    <row r="50" ht="12.6" customHeight="1"/>
    <row r="51" ht="12.6" customHeight="1"/>
    <row r="52" ht="12.6" customHeight="1"/>
    <row r="53" ht="12.6" customHeight="1"/>
    <row r="54" ht="12.6" customHeight="1"/>
    <row r="55" ht="12.6" customHeight="1"/>
    <row r="56" ht="12.6" customHeight="1"/>
    <row r="57" ht="12.6" customHeight="1"/>
    <row r="58" ht="12.6" customHeight="1"/>
  </sheetData>
  <hyperlinks>
    <hyperlink ref="C9" r:id="rId1" xr:uid="{E3692CAA-C626-484C-A22A-B39B728ACF9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CCFF"/>
  </sheetPr>
  <dimension ref="A1:M88"/>
  <sheetViews>
    <sheetView zoomScale="90" zoomScaleNormal="90" workbookViewId="0">
      <selection activeCell="E39" sqref="E39"/>
    </sheetView>
  </sheetViews>
  <sheetFormatPr defaultRowHeight="14.4"/>
  <cols>
    <col min="1" max="1" width="55.5546875" customWidth="1"/>
    <col min="2" max="2" width="10.6640625" customWidth="1"/>
    <col min="3" max="3" width="6.6640625" customWidth="1"/>
    <col min="4" max="4" width="26.6640625" customWidth="1"/>
    <col min="5" max="7" width="12.6640625" customWidth="1"/>
    <col min="8" max="8" width="6.6640625" customWidth="1"/>
    <col min="9" max="10" width="24.6640625" customWidth="1"/>
    <col min="11" max="11" width="6.6640625" customWidth="1"/>
    <col min="12" max="13" width="17.6640625" customWidth="1"/>
    <col min="257" max="257" width="55.5546875" customWidth="1"/>
    <col min="258" max="259" width="6.6640625" customWidth="1"/>
    <col min="260" max="260" width="26.6640625" customWidth="1"/>
    <col min="261" max="263" width="9.6640625" customWidth="1"/>
    <col min="264" max="264" width="6.6640625" customWidth="1"/>
    <col min="265" max="266" width="22.6640625" customWidth="1"/>
    <col min="267" max="267" width="6.6640625" customWidth="1"/>
    <col min="268" max="269" width="17.6640625" customWidth="1"/>
    <col min="513" max="513" width="55.5546875" customWidth="1"/>
    <col min="514" max="515" width="6.6640625" customWidth="1"/>
    <col min="516" max="516" width="26.6640625" customWidth="1"/>
    <col min="517" max="519" width="9.6640625" customWidth="1"/>
    <col min="520" max="520" width="6.6640625" customWidth="1"/>
    <col min="521" max="522" width="22.6640625" customWidth="1"/>
    <col min="523" max="523" width="6.6640625" customWidth="1"/>
    <col min="524" max="525" width="17.6640625" customWidth="1"/>
    <col min="769" max="769" width="55.5546875" customWidth="1"/>
    <col min="770" max="771" width="6.6640625" customWidth="1"/>
    <col min="772" max="772" width="26.6640625" customWidth="1"/>
    <col min="773" max="775" width="9.6640625" customWidth="1"/>
    <col min="776" max="776" width="6.6640625" customWidth="1"/>
    <col min="777" max="778" width="22.6640625" customWidth="1"/>
    <col min="779" max="779" width="6.6640625" customWidth="1"/>
    <col min="780" max="781" width="17.6640625" customWidth="1"/>
    <col min="1025" max="1025" width="55.5546875" customWidth="1"/>
    <col min="1026" max="1027" width="6.6640625" customWidth="1"/>
    <col min="1028" max="1028" width="26.6640625" customWidth="1"/>
    <col min="1029" max="1031" width="9.6640625" customWidth="1"/>
    <col min="1032" max="1032" width="6.6640625" customWidth="1"/>
    <col min="1033" max="1034" width="22.6640625" customWidth="1"/>
    <col min="1035" max="1035" width="6.6640625" customWidth="1"/>
    <col min="1036" max="1037" width="17.6640625" customWidth="1"/>
    <col min="1281" max="1281" width="55.5546875" customWidth="1"/>
    <col min="1282" max="1283" width="6.6640625" customWidth="1"/>
    <col min="1284" max="1284" width="26.6640625" customWidth="1"/>
    <col min="1285" max="1287" width="9.6640625" customWidth="1"/>
    <col min="1288" max="1288" width="6.6640625" customWidth="1"/>
    <col min="1289" max="1290" width="22.6640625" customWidth="1"/>
    <col min="1291" max="1291" width="6.6640625" customWidth="1"/>
    <col min="1292" max="1293" width="17.6640625" customWidth="1"/>
    <col min="1537" max="1537" width="55.5546875" customWidth="1"/>
    <col min="1538" max="1539" width="6.6640625" customWidth="1"/>
    <col min="1540" max="1540" width="26.6640625" customWidth="1"/>
    <col min="1541" max="1543" width="9.6640625" customWidth="1"/>
    <col min="1544" max="1544" width="6.6640625" customWidth="1"/>
    <col min="1545" max="1546" width="22.6640625" customWidth="1"/>
    <col min="1547" max="1547" width="6.6640625" customWidth="1"/>
    <col min="1548" max="1549" width="17.6640625" customWidth="1"/>
    <col min="1793" max="1793" width="55.5546875" customWidth="1"/>
    <col min="1794" max="1795" width="6.6640625" customWidth="1"/>
    <col min="1796" max="1796" width="26.6640625" customWidth="1"/>
    <col min="1797" max="1799" width="9.6640625" customWidth="1"/>
    <col min="1800" max="1800" width="6.6640625" customWidth="1"/>
    <col min="1801" max="1802" width="22.6640625" customWidth="1"/>
    <col min="1803" max="1803" width="6.6640625" customWidth="1"/>
    <col min="1804" max="1805" width="17.6640625" customWidth="1"/>
    <col min="2049" max="2049" width="55.5546875" customWidth="1"/>
    <col min="2050" max="2051" width="6.6640625" customWidth="1"/>
    <col min="2052" max="2052" width="26.6640625" customWidth="1"/>
    <col min="2053" max="2055" width="9.6640625" customWidth="1"/>
    <col min="2056" max="2056" width="6.6640625" customWidth="1"/>
    <col min="2057" max="2058" width="22.6640625" customWidth="1"/>
    <col min="2059" max="2059" width="6.6640625" customWidth="1"/>
    <col min="2060" max="2061" width="17.6640625" customWidth="1"/>
    <col min="2305" max="2305" width="55.5546875" customWidth="1"/>
    <col min="2306" max="2307" width="6.6640625" customWidth="1"/>
    <col min="2308" max="2308" width="26.6640625" customWidth="1"/>
    <col min="2309" max="2311" width="9.6640625" customWidth="1"/>
    <col min="2312" max="2312" width="6.6640625" customWidth="1"/>
    <col min="2313" max="2314" width="22.6640625" customWidth="1"/>
    <col min="2315" max="2315" width="6.6640625" customWidth="1"/>
    <col min="2316" max="2317" width="17.6640625" customWidth="1"/>
    <col min="2561" max="2561" width="55.5546875" customWidth="1"/>
    <col min="2562" max="2563" width="6.6640625" customWidth="1"/>
    <col min="2564" max="2564" width="26.6640625" customWidth="1"/>
    <col min="2565" max="2567" width="9.6640625" customWidth="1"/>
    <col min="2568" max="2568" width="6.6640625" customWidth="1"/>
    <col min="2569" max="2570" width="22.6640625" customWidth="1"/>
    <col min="2571" max="2571" width="6.6640625" customWidth="1"/>
    <col min="2572" max="2573" width="17.6640625" customWidth="1"/>
    <col min="2817" max="2817" width="55.5546875" customWidth="1"/>
    <col min="2818" max="2819" width="6.6640625" customWidth="1"/>
    <col min="2820" max="2820" width="26.6640625" customWidth="1"/>
    <col min="2821" max="2823" width="9.6640625" customWidth="1"/>
    <col min="2824" max="2824" width="6.6640625" customWidth="1"/>
    <col min="2825" max="2826" width="22.6640625" customWidth="1"/>
    <col min="2827" max="2827" width="6.6640625" customWidth="1"/>
    <col min="2828" max="2829" width="17.6640625" customWidth="1"/>
    <col min="3073" max="3073" width="55.5546875" customWidth="1"/>
    <col min="3074" max="3075" width="6.6640625" customWidth="1"/>
    <col min="3076" max="3076" width="26.6640625" customWidth="1"/>
    <col min="3077" max="3079" width="9.6640625" customWidth="1"/>
    <col min="3080" max="3080" width="6.6640625" customWidth="1"/>
    <col min="3081" max="3082" width="22.6640625" customWidth="1"/>
    <col min="3083" max="3083" width="6.6640625" customWidth="1"/>
    <col min="3084" max="3085" width="17.6640625" customWidth="1"/>
    <col min="3329" max="3329" width="55.5546875" customWidth="1"/>
    <col min="3330" max="3331" width="6.6640625" customWidth="1"/>
    <col min="3332" max="3332" width="26.6640625" customWidth="1"/>
    <col min="3333" max="3335" width="9.6640625" customWidth="1"/>
    <col min="3336" max="3336" width="6.6640625" customWidth="1"/>
    <col min="3337" max="3338" width="22.6640625" customWidth="1"/>
    <col min="3339" max="3339" width="6.6640625" customWidth="1"/>
    <col min="3340" max="3341" width="17.6640625" customWidth="1"/>
    <col min="3585" max="3585" width="55.5546875" customWidth="1"/>
    <col min="3586" max="3587" width="6.6640625" customWidth="1"/>
    <col min="3588" max="3588" width="26.6640625" customWidth="1"/>
    <col min="3589" max="3591" width="9.6640625" customWidth="1"/>
    <col min="3592" max="3592" width="6.6640625" customWidth="1"/>
    <col min="3593" max="3594" width="22.6640625" customWidth="1"/>
    <col min="3595" max="3595" width="6.6640625" customWidth="1"/>
    <col min="3596" max="3597" width="17.6640625" customWidth="1"/>
    <col min="3841" max="3841" width="55.5546875" customWidth="1"/>
    <col min="3842" max="3843" width="6.6640625" customWidth="1"/>
    <col min="3844" max="3844" width="26.6640625" customWidth="1"/>
    <col min="3845" max="3847" width="9.6640625" customWidth="1"/>
    <col min="3848" max="3848" width="6.6640625" customWidth="1"/>
    <col min="3849" max="3850" width="22.6640625" customWidth="1"/>
    <col min="3851" max="3851" width="6.6640625" customWidth="1"/>
    <col min="3852" max="3853" width="17.6640625" customWidth="1"/>
    <col min="4097" max="4097" width="55.5546875" customWidth="1"/>
    <col min="4098" max="4099" width="6.6640625" customWidth="1"/>
    <col min="4100" max="4100" width="26.6640625" customWidth="1"/>
    <col min="4101" max="4103" width="9.6640625" customWidth="1"/>
    <col min="4104" max="4104" width="6.6640625" customWidth="1"/>
    <col min="4105" max="4106" width="22.6640625" customWidth="1"/>
    <col min="4107" max="4107" width="6.6640625" customWidth="1"/>
    <col min="4108" max="4109" width="17.6640625" customWidth="1"/>
    <col min="4353" max="4353" width="55.5546875" customWidth="1"/>
    <col min="4354" max="4355" width="6.6640625" customWidth="1"/>
    <col min="4356" max="4356" width="26.6640625" customWidth="1"/>
    <col min="4357" max="4359" width="9.6640625" customWidth="1"/>
    <col min="4360" max="4360" width="6.6640625" customWidth="1"/>
    <col min="4361" max="4362" width="22.6640625" customWidth="1"/>
    <col min="4363" max="4363" width="6.6640625" customWidth="1"/>
    <col min="4364" max="4365" width="17.6640625" customWidth="1"/>
    <col min="4609" max="4609" width="55.5546875" customWidth="1"/>
    <col min="4610" max="4611" width="6.6640625" customWidth="1"/>
    <col min="4612" max="4612" width="26.6640625" customWidth="1"/>
    <col min="4613" max="4615" width="9.6640625" customWidth="1"/>
    <col min="4616" max="4616" width="6.6640625" customWidth="1"/>
    <col min="4617" max="4618" width="22.6640625" customWidth="1"/>
    <col min="4619" max="4619" width="6.6640625" customWidth="1"/>
    <col min="4620" max="4621" width="17.6640625" customWidth="1"/>
    <col min="4865" max="4865" width="55.5546875" customWidth="1"/>
    <col min="4866" max="4867" width="6.6640625" customWidth="1"/>
    <col min="4868" max="4868" width="26.6640625" customWidth="1"/>
    <col min="4869" max="4871" width="9.6640625" customWidth="1"/>
    <col min="4872" max="4872" width="6.6640625" customWidth="1"/>
    <col min="4873" max="4874" width="22.6640625" customWidth="1"/>
    <col min="4875" max="4875" width="6.6640625" customWidth="1"/>
    <col min="4876" max="4877" width="17.6640625" customWidth="1"/>
    <col min="5121" max="5121" width="55.5546875" customWidth="1"/>
    <col min="5122" max="5123" width="6.6640625" customWidth="1"/>
    <col min="5124" max="5124" width="26.6640625" customWidth="1"/>
    <col min="5125" max="5127" width="9.6640625" customWidth="1"/>
    <col min="5128" max="5128" width="6.6640625" customWidth="1"/>
    <col min="5129" max="5130" width="22.6640625" customWidth="1"/>
    <col min="5131" max="5131" width="6.6640625" customWidth="1"/>
    <col min="5132" max="5133" width="17.6640625" customWidth="1"/>
    <col min="5377" max="5377" width="55.5546875" customWidth="1"/>
    <col min="5378" max="5379" width="6.6640625" customWidth="1"/>
    <col min="5380" max="5380" width="26.6640625" customWidth="1"/>
    <col min="5381" max="5383" width="9.6640625" customWidth="1"/>
    <col min="5384" max="5384" width="6.6640625" customWidth="1"/>
    <col min="5385" max="5386" width="22.6640625" customWidth="1"/>
    <col min="5387" max="5387" width="6.6640625" customWidth="1"/>
    <col min="5388" max="5389" width="17.6640625" customWidth="1"/>
    <col min="5633" max="5633" width="55.5546875" customWidth="1"/>
    <col min="5634" max="5635" width="6.6640625" customWidth="1"/>
    <col min="5636" max="5636" width="26.6640625" customWidth="1"/>
    <col min="5637" max="5639" width="9.6640625" customWidth="1"/>
    <col min="5640" max="5640" width="6.6640625" customWidth="1"/>
    <col min="5641" max="5642" width="22.6640625" customWidth="1"/>
    <col min="5643" max="5643" width="6.6640625" customWidth="1"/>
    <col min="5644" max="5645" width="17.6640625" customWidth="1"/>
    <col min="5889" max="5889" width="55.5546875" customWidth="1"/>
    <col min="5890" max="5891" width="6.6640625" customWidth="1"/>
    <col min="5892" max="5892" width="26.6640625" customWidth="1"/>
    <col min="5893" max="5895" width="9.6640625" customWidth="1"/>
    <col min="5896" max="5896" width="6.6640625" customWidth="1"/>
    <col min="5897" max="5898" width="22.6640625" customWidth="1"/>
    <col min="5899" max="5899" width="6.6640625" customWidth="1"/>
    <col min="5900" max="5901" width="17.6640625" customWidth="1"/>
    <col min="6145" max="6145" width="55.5546875" customWidth="1"/>
    <col min="6146" max="6147" width="6.6640625" customWidth="1"/>
    <col min="6148" max="6148" width="26.6640625" customWidth="1"/>
    <col min="6149" max="6151" width="9.6640625" customWidth="1"/>
    <col min="6152" max="6152" width="6.6640625" customWidth="1"/>
    <col min="6153" max="6154" width="22.6640625" customWidth="1"/>
    <col min="6155" max="6155" width="6.6640625" customWidth="1"/>
    <col min="6156" max="6157" width="17.6640625" customWidth="1"/>
    <col min="6401" max="6401" width="55.5546875" customWidth="1"/>
    <col min="6402" max="6403" width="6.6640625" customWidth="1"/>
    <col min="6404" max="6404" width="26.6640625" customWidth="1"/>
    <col min="6405" max="6407" width="9.6640625" customWidth="1"/>
    <col min="6408" max="6408" width="6.6640625" customWidth="1"/>
    <col min="6409" max="6410" width="22.6640625" customWidth="1"/>
    <col min="6411" max="6411" width="6.6640625" customWidth="1"/>
    <col min="6412" max="6413" width="17.6640625" customWidth="1"/>
    <col min="6657" max="6657" width="55.5546875" customWidth="1"/>
    <col min="6658" max="6659" width="6.6640625" customWidth="1"/>
    <col min="6660" max="6660" width="26.6640625" customWidth="1"/>
    <col min="6661" max="6663" width="9.6640625" customWidth="1"/>
    <col min="6664" max="6664" width="6.6640625" customWidth="1"/>
    <col min="6665" max="6666" width="22.6640625" customWidth="1"/>
    <col min="6667" max="6667" width="6.6640625" customWidth="1"/>
    <col min="6668" max="6669" width="17.6640625" customWidth="1"/>
    <col min="6913" max="6913" width="55.5546875" customWidth="1"/>
    <col min="6914" max="6915" width="6.6640625" customWidth="1"/>
    <col min="6916" max="6916" width="26.6640625" customWidth="1"/>
    <col min="6917" max="6919" width="9.6640625" customWidth="1"/>
    <col min="6920" max="6920" width="6.6640625" customWidth="1"/>
    <col min="6921" max="6922" width="22.6640625" customWidth="1"/>
    <col min="6923" max="6923" width="6.6640625" customWidth="1"/>
    <col min="6924" max="6925" width="17.6640625" customWidth="1"/>
    <col min="7169" max="7169" width="55.5546875" customWidth="1"/>
    <col min="7170" max="7171" width="6.6640625" customWidth="1"/>
    <col min="7172" max="7172" width="26.6640625" customWidth="1"/>
    <col min="7173" max="7175" width="9.6640625" customWidth="1"/>
    <col min="7176" max="7176" width="6.6640625" customWidth="1"/>
    <col min="7177" max="7178" width="22.6640625" customWidth="1"/>
    <col min="7179" max="7179" width="6.6640625" customWidth="1"/>
    <col min="7180" max="7181" width="17.6640625" customWidth="1"/>
    <col min="7425" max="7425" width="55.5546875" customWidth="1"/>
    <col min="7426" max="7427" width="6.6640625" customWidth="1"/>
    <col min="7428" max="7428" width="26.6640625" customWidth="1"/>
    <col min="7429" max="7431" width="9.6640625" customWidth="1"/>
    <col min="7432" max="7432" width="6.6640625" customWidth="1"/>
    <col min="7433" max="7434" width="22.6640625" customWidth="1"/>
    <col min="7435" max="7435" width="6.6640625" customWidth="1"/>
    <col min="7436" max="7437" width="17.6640625" customWidth="1"/>
    <col min="7681" max="7681" width="55.5546875" customWidth="1"/>
    <col min="7682" max="7683" width="6.6640625" customWidth="1"/>
    <col min="7684" max="7684" width="26.6640625" customWidth="1"/>
    <col min="7685" max="7687" width="9.6640625" customWidth="1"/>
    <col min="7688" max="7688" width="6.6640625" customWidth="1"/>
    <col min="7689" max="7690" width="22.6640625" customWidth="1"/>
    <col min="7691" max="7691" width="6.6640625" customWidth="1"/>
    <col min="7692" max="7693" width="17.6640625" customWidth="1"/>
    <col min="7937" max="7937" width="55.5546875" customWidth="1"/>
    <col min="7938" max="7939" width="6.6640625" customWidth="1"/>
    <col min="7940" max="7940" width="26.6640625" customWidth="1"/>
    <col min="7941" max="7943" width="9.6640625" customWidth="1"/>
    <col min="7944" max="7944" width="6.6640625" customWidth="1"/>
    <col min="7945" max="7946" width="22.6640625" customWidth="1"/>
    <col min="7947" max="7947" width="6.6640625" customWidth="1"/>
    <col min="7948" max="7949" width="17.6640625" customWidth="1"/>
    <col min="8193" max="8193" width="55.5546875" customWidth="1"/>
    <col min="8194" max="8195" width="6.6640625" customWidth="1"/>
    <col min="8196" max="8196" width="26.6640625" customWidth="1"/>
    <col min="8197" max="8199" width="9.6640625" customWidth="1"/>
    <col min="8200" max="8200" width="6.6640625" customWidth="1"/>
    <col min="8201" max="8202" width="22.6640625" customWidth="1"/>
    <col min="8203" max="8203" width="6.6640625" customWidth="1"/>
    <col min="8204" max="8205" width="17.6640625" customWidth="1"/>
    <col min="8449" max="8449" width="55.5546875" customWidth="1"/>
    <col min="8450" max="8451" width="6.6640625" customWidth="1"/>
    <col min="8452" max="8452" width="26.6640625" customWidth="1"/>
    <col min="8453" max="8455" width="9.6640625" customWidth="1"/>
    <col min="8456" max="8456" width="6.6640625" customWidth="1"/>
    <col min="8457" max="8458" width="22.6640625" customWidth="1"/>
    <col min="8459" max="8459" width="6.6640625" customWidth="1"/>
    <col min="8460" max="8461" width="17.6640625" customWidth="1"/>
    <col min="8705" max="8705" width="55.5546875" customWidth="1"/>
    <col min="8706" max="8707" width="6.6640625" customWidth="1"/>
    <col min="8708" max="8708" width="26.6640625" customWidth="1"/>
    <col min="8709" max="8711" width="9.6640625" customWidth="1"/>
    <col min="8712" max="8712" width="6.6640625" customWidth="1"/>
    <col min="8713" max="8714" width="22.6640625" customWidth="1"/>
    <col min="8715" max="8715" width="6.6640625" customWidth="1"/>
    <col min="8716" max="8717" width="17.6640625" customWidth="1"/>
    <col min="8961" max="8961" width="55.5546875" customWidth="1"/>
    <col min="8962" max="8963" width="6.6640625" customWidth="1"/>
    <col min="8964" max="8964" width="26.6640625" customWidth="1"/>
    <col min="8965" max="8967" width="9.6640625" customWidth="1"/>
    <col min="8968" max="8968" width="6.6640625" customWidth="1"/>
    <col min="8969" max="8970" width="22.6640625" customWidth="1"/>
    <col min="8971" max="8971" width="6.6640625" customWidth="1"/>
    <col min="8972" max="8973" width="17.6640625" customWidth="1"/>
    <col min="9217" max="9217" width="55.5546875" customWidth="1"/>
    <col min="9218" max="9219" width="6.6640625" customWidth="1"/>
    <col min="9220" max="9220" width="26.6640625" customWidth="1"/>
    <col min="9221" max="9223" width="9.6640625" customWidth="1"/>
    <col min="9224" max="9224" width="6.6640625" customWidth="1"/>
    <col min="9225" max="9226" width="22.6640625" customWidth="1"/>
    <col min="9227" max="9227" width="6.6640625" customWidth="1"/>
    <col min="9228" max="9229" width="17.6640625" customWidth="1"/>
    <col min="9473" max="9473" width="55.5546875" customWidth="1"/>
    <col min="9474" max="9475" width="6.6640625" customWidth="1"/>
    <col min="9476" max="9476" width="26.6640625" customWidth="1"/>
    <col min="9477" max="9479" width="9.6640625" customWidth="1"/>
    <col min="9480" max="9480" width="6.6640625" customWidth="1"/>
    <col min="9481" max="9482" width="22.6640625" customWidth="1"/>
    <col min="9483" max="9483" width="6.6640625" customWidth="1"/>
    <col min="9484" max="9485" width="17.6640625" customWidth="1"/>
    <col min="9729" max="9729" width="55.5546875" customWidth="1"/>
    <col min="9730" max="9731" width="6.6640625" customWidth="1"/>
    <col min="9732" max="9732" width="26.6640625" customWidth="1"/>
    <col min="9733" max="9735" width="9.6640625" customWidth="1"/>
    <col min="9736" max="9736" width="6.6640625" customWidth="1"/>
    <col min="9737" max="9738" width="22.6640625" customWidth="1"/>
    <col min="9739" max="9739" width="6.6640625" customWidth="1"/>
    <col min="9740" max="9741" width="17.6640625" customWidth="1"/>
    <col min="9985" max="9985" width="55.5546875" customWidth="1"/>
    <col min="9986" max="9987" width="6.6640625" customWidth="1"/>
    <col min="9988" max="9988" width="26.6640625" customWidth="1"/>
    <col min="9989" max="9991" width="9.6640625" customWidth="1"/>
    <col min="9992" max="9992" width="6.6640625" customWidth="1"/>
    <col min="9993" max="9994" width="22.6640625" customWidth="1"/>
    <col min="9995" max="9995" width="6.6640625" customWidth="1"/>
    <col min="9996" max="9997" width="17.6640625" customWidth="1"/>
    <col min="10241" max="10241" width="55.5546875" customWidth="1"/>
    <col min="10242" max="10243" width="6.6640625" customWidth="1"/>
    <col min="10244" max="10244" width="26.6640625" customWidth="1"/>
    <col min="10245" max="10247" width="9.6640625" customWidth="1"/>
    <col min="10248" max="10248" width="6.6640625" customWidth="1"/>
    <col min="10249" max="10250" width="22.6640625" customWidth="1"/>
    <col min="10251" max="10251" width="6.6640625" customWidth="1"/>
    <col min="10252" max="10253" width="17.6640625" customWidth="1"/>
    <col min="10497" max="10497" width="55.5546875" customWidth="1"/>
    <col min="10498" max="10499" width="6.6640625" customWidth="1"/>
    <col min="10500" max="10500" width="26.6640625" customWidth="1"/>
    <col min="10501" max="10503" width="9.6640625" customWidth="1"/>
    <col min="10504" max="10504" width="6.6640625" customWidth="1"/>
    <col min="10505" max="10506" width="22.6640625" customWidth="1"/>
    <col min="10507" max="10507" width="6.6640625" customWidth="1"/>
    <col min="10508" max="10509" width="17.6640625" customWidth="1"/>
    <col min="10753" max="10753" width="55.5546875" customWidth="1"/>
    <col min="10754" max="10755" width="6.6640625" customWidth="1"/>
    <col min="10756" max="10756" width="26.6640625" customWidth="1"/>
    <col min="10757" max="10759" width="9.6640625" customWidth="1"/>
    <col min="10760" max="10760" width="6.6640625" customWidth="1"/>
    <col min="10761" max="10762" width="22.6640625" customWidth="1"/>
    <col min="10763" max="10763" width="6.6640625" customWidth="1"/>
    <col min="10764" max="10765" width="17.6640625" customWidth="1"/>
    <col min="11009" max="11009" width="55.5546875" customWidth="1"/>
    <col min="11010" max="11011" width="6.6640625" customWidth="1"/>
    <col min="11012" max="11012" width="26.6640625" customWidth="1"/>
    <col min="11013" max="11015" width="9.6640625" customWidth="1"/>
    <col min="11016" max="11016" width="6.6640625" customWidth="1"/>
    <col min="11017" max="11018" width="22.6640625" customWidth="1"/>
    <col min="11019" max="11019" width="6.6640625" customWidth="1"/>
    <col min="11020" max="11021" width="17.6640625" customWidth="1"/>
    <col min="11265" max="11265" width="55.5546875" customWidth="1"/>
    <col min="11266" max="11267" width="6.6640625" customWidth="1"/>
    <col min="11268" max="11268" width="26.6640625" customWidth="1"/>
    <col min="11269" max="11271" width="9.6640625" customWidth="1"/>
    <col min="11272" max="11272" width="6.6640625" customWidth="1"/>
    <col min="11273" max="11274" width="22.6640625" customWidth="1"/>
    <col min="11275" max="11275" width="6.6640625" customWidth="1"/>
    <col min="11276" max="11277" width="17.6640625" customWidth="1"/>
    <col min="11521" max="11521" width="55.5546875" customWidth="1"/>
    <col min="11522" max="11523" width="6.6640625" customWidth="1"/>
    <col min="11524" max="11524" width="26.6640625" customWidth="1"/>
    <col min="11525" max="11527" width="9.6640625" customWidth="1"/>
    <col min="11528" max="11528" width="6.6640625" customWidth="1"/>
    <col min="11529" max="11530" width="22.6640625" customWidth="1"/>
    <col min="11531" max="11531" width="6.6640625" customWidth="1"/>
    <col min="11532" max="11533" width="17.6640625" customWidth="1"/>
    <col min="11777" max="11777" width="55.5546875" customWidth="1"/>
    <col min="11778" max="11779" width="6.6640625" customWidth="1"/>
    <col min="11780" max="11780" width="26.6640625" customWidth="1"/>
    <col min="11781" max="11783" width="9.6640625" customWidth="1"/>
    <col min="11784" max="11784" width="6.6640625" customWidth="1"/>
    <col min="11785" max="11786" width="22.6640625" customWidth="1"/>
    <col min="11787" max="11787" width="6.6640625" customWidth="1"/>
    <col min="11788" max="11789" width="17.6640625" customWidth="1"/>
    <col min="12033" max="12033" width="55.5546875" customWidth="1"/>
    <col min="12034" max="12035" width="6.6640625" customWidth="1"/>
    <col min="12036" max="12036" width="26.6640625" customWidth="1"/>
    <col min="12037" max="12039" width="9.6640625" customWidth="1"/>
    <col min="12040" max="12040" width="6.6640625" customWidth="1"/>
    <col min="12041" max="12042" width="22.6640625" customWidth="1"/>
    <col min="12043" max="12043" width="6.6640625" customWidth="1"/>
    <col min="12044" max="12045" width="17.6640625" customWidth="1"/>
    <col min="12289" max="12289" width="55.5546875" customWidth="1"/>
    <col min="12290" max="12291" width="6.6640625" customWidth="1"/>
    <col min="12292" max="12292" width="26.6640625" customWidth="1"/>
    <col min="12293" max="12295" width="9.6640625" customWidth="1"/>
    <col min="12296" max="12296" width="6.6640625" customWidth="1"/>
    <col min="12297" max="12298" width="22.6640625" customWidth="1"/>
    <col min="12299" max="12299" width="6.6640625" customWidth="1"/>
    <col min="12300" max="12301" width="17.6640625" customWidth="1"/>
    <col min="12545" max="12545" width="55.5546875" customWidth="1"/>
    <col min="12546" max="12547" width="6.6640625" customWidth="1"/>
    <col min="12548" max="12548" width="26.6640625" customWidth="1"/>
    <col min="12549" max="12551" width="9.6640625" customWidth="1"/>
    <col min="12552" max="12552" width="6.6640625" customWidth="1"/>
    <col min="12553" max="12554" width="22.6640625" customWidth="1"/>
    <col min="12555" max="12555" width="6.6640625" customWidth="1"/>
    <col min="12556" max="12557" width="17.6640625" customWidth="1"/>
    <col min="12801" max="12801" width="55.5546875" customWidth="1"/>
    <col min="12802" max="12803" width="6.6640625" customWidth="1"/>
    <col min="12804" max="12804" width="26.6640625" customWidth="1"/>
    <col min="12805" max="12807" width="9.6640625" customWidth="1"/>
    <col min="12808" max="12808" width="6.6640625" customWidth="1"/>
    <col min="12809" max="12810" width="22.6640625" customWidth="1"/>
    <col min="12811" max="12811" width="6.6640625" customWidth="1"/>
    <col min="12812" max="12813" width="17.6640625" customWidth="1"/>
    <col min="13057" max="13057" width="55.5546875" customWidth="1"/>
    <col min="13058" max="13059" width="6.6640625" customWidth="1"/>
    <col min="13060" max="13060" width="26.6640625" customWidth="1"/>
    <col min="13061" max="13063" width="9.6640625" customWidth="1"/>
    <col min="13064" max="13064" width="6.6640625" customWidth="1"/>
    <col min="13065" max="13066" width="22.6640625" customWidth="1"/>
    <col min="13067" max="13067" width="6.6640625" customWidth="1"/>
    <col min="13068" max="13069" width="17.6640625" customWidth="1"/>
    <col min="13313" max="13313" width="55.5546875" customWidth="1"/>
    <col min="13314" max="13315" width="6.6640625" customWidth="1"/>
    <col min="13316" max="13316" width="26.6640625" customWidth="1"/>
    <col min="13317" max="13319" width="9.6640625" customWidth="1"/>
    <col min="13320" max="13320" width="6.6640625" customWidth="1"/>
    <col min="13321" max="13322" width="22.6640625" customWidth="1"/>
    <col min="13323" max="13323" width="6.6640625" customWidth="1"/>
    <col min="13324" max="13325" width="17.6640625" customWidth="1"/>
    <col min="13569" max="13569" width="55.5546875" customWidth="1"/>
    <col min="13570" max="13571" width="6.6640625" customWidth="1"/>
    <col min="13572" max="13572" width="26.6640625" customWidth="1"/>
    <col min="13573" max="13575" width="9.6640625" customWidth="1"/>
    <col min="13576" max="13576" width="6.6640625" customWidth="1"/>
    <col min="13577" max="13578" width="22.6640625" customWidth="1"/>
    <col min="13579" max="13579" width="6.6640625" customWidth="1"/>
    <col min="13580" max="13581" width="17.6640625" customWidth="1"/>
    <col min="13825" max="13825" width="55.5546875" customWidth="1"/>
    <col min="13826" max="13827" width="6.6640625" customWidth="1"/>
    <col min="13828" max="13828" width="26.6640625" customWidth="1"/>
    <col min="13829" max="13831" width="9.6640625" customWidth="1"/>
    <col min="13832" max="13832" width="6.6640625" customWidth="1"/>
    <col min="13833" max="13834" width="22.6640625" customWidth="1"/>
    <col min="13835" max="13835" width="6.6640625" customWidth="1"/>
    <col min="13836" max="13837" width="17.6640625" customWidth="1"/>
    <col min="14081" max="14081" width="55.5546875" customWidth="1"/>
    <col min="14082" max="14083" width="6.6640625" customWidth="1"/>
    <col min="14084" max="14084" width="26.6640625" customWidth="1"/>
    <col min="14085" max="14087" width="9.6640625" customWidth="1"/>
    <col min="14088" max="14088" width="6.6640625" customWidth="1"/>
    <col min="14089" max="14090" width="22.6640625" customWidth="1"/>
    <col min="14091" max="14091" width="6.6640625" customWidth="1"/>
    <col min="14092" max="14093" width="17.6640625" customWidth="1"/>
    <col min="14337" max="14337" width="55.5546875" customWidth="1"/>
    <col min="14338" max="14339" width="6.6640625" customWidth="1"/>
    <col min="14340" max="14340" width="26.6640625" customWidth="1"/>
    <col min="14341" max="14343" width="9.6640625" customWidth="1"/>
    <col min="14344" max="14344" width="6.6640625" customWidth="1"/>
    <col min="14345" max="14346" width="22.6640625" customWidth="1"/>
    <col min="14347" max="14347" width="6.6640625" customWidth="1"/>
    <col min="14348" max="14349" width="17.6640625" customWidth="1"/>
    <col min="14593" max="14593" width="55.5546875" customWidth="1"/>
    <col min="14594" max="14595" width="6.6640625" customWidth="1"/>
    <col min="14596" max="14596" width="26.6640625" customWidth="1"/>
    <col min="14597" max="14599" width="9.6640625" customWidth="1"/>
    <col min="14600" max="14600" width="6.6640625" customWidth="1"/>
    <col min="14601" max="14602" width="22.6640625" customWidth="1"/>
    <col min="14603" max="14603" width="6.6640625" customWidth="1"/>
    <col min="14604" max="14605" width="17.6640625" customWidth="1"/>
    <col min="14849" max="14849" width="55.5546875" customWidth="1"/>
    <col min="14850" max="14851" width="6.6640625" customWidth="1"/>
    <col min="14852" max="14852" width="26.6640625" customWidth="1"/>
    <col min="14853" max="14855" width="9.6640625" customWidth="1"/>
    <col min="14856" max="14856" width="6.6640625" customWidth="1"/>
    <col min="14857" max="14858" width="22.6640625" customWidth="1"/>
    <col min="14859" max="14859" width="6.6640625" customWidth="1"/>
    <col min="14860" max="14861" width="17.6640625" customWidth="1"/>
    <col min="15105" max="15105" width="55.5546875" customWidth="1"/>
    <col min="15106" max="15107" width="6.6640625" customWidth="1"/>
    <col min="15108" max="15108" width="26.6640625" customWidth="1"/>
    <col min="15109" max="15111" width="9.6640625" customWidth="1"/>
    <col min="15112" max="15112" width="6.6640625" customWidth="1"/>
    <col min="15113" max="15114" width="22.6640625" customWidth="1"/>
    <col min="15115" max="15115" width="6.6640625" customWidth="1"/>
    <col min="15116" max="15117" width="17.6640625" customWidth="1"/>
    <col min="15361" max="15361" width="55.5546875" customWidth="1"/>
    <col min="15362" max="15363" width="6.6640625" customWidth="1"/>
    <col min="15364" max="15364" width="26.6640625" customWidth="1"/>
    <col min="15365" max="15367" width="9.6640625" customWidth="1"/>
    <col min="15368" max="15368" width="6.6640625" customWidth="1"/>
    <col min="15369" max="15370" width="22.6640625" customWidth="1"/>
    <col min="15371" max="15371" width="6.6640625" customWidth="1"/>
    <col min="15372" max="15373" width="17.6640625" customWidth="1"/>
    <col min="15617" max="15617" width="55.5546875" customWidth="1"/>
    <col min="15618" max="15619" width="6.6640625" customWidth="1"/>
    <col min="15620" max="15620" width="26.6640625" customWidth="1"/>
    <col min="15621" max="15623" width="9.6640625" customWidth="1"/>
    <col min="15624" max="15624" width="6.6640625" customWidth="1"/>
    <col min="15625" max="15626" width="22.6640625" customWidth="1"/>
    <col min="15627" max="15627" width="6.6640625" customWidth="1"/>
    <col min="15628" max="15629" width="17.6640625" customWidth="1"/>
    <col min="15873" max="15873" width="55.5546875" customWidth="1"/>
    <col min="15874" max="15875" width="6.6640625" customWidth="1"/>
    <col min="15876" max="15876" width="26.6640625" customWidth="1"/>
    <col min="15877" max="15879" width="9.6640625" customWidth="1"/>
    <col min="15880" max="15880" width="6.6640625" customWidth="1"/>
    <col min="15881" max="15882" width="22.6640625" customWidth="1"/>
    <col min="15883" max="15883" width="6.6640625" customWidth="1"/>
    <col min="15884" max="15885" width="17.6640625" customWidth="1"/>
    <col min="16129" max="16129" width="55.5546875" customWidth="1"/>
    <col min="16130" max="16131" width="6.6640625" customWidth="1"/>
    <col min="16132" max="16132" width="26.6640625" customWidth="1"/>
    <col min="16133" max="16135" width="9.6640625" customWidth="1"/>
    <col min="16136" max="16136" width="6.6640625" customWidth="1"/>
    <col min="16137" max="16138" width="22.6640625" customWidth="1"/>
    <col min="16139" max="16139" width="6.6640625" customWidth="1"/>
    <col min="16140" max="16141" width="17.6640625" customWidth="1"/>
  </cols>
  <sheetData>
    <row r="1" spans="1:13" ht="18" customHeight="1">
      <c r="A1" s="1" t="s">
        <v>45</v>
      </c>
      <c r="B1" s="199" t="s">
        <v>46</v>
      </c>
      <c r="C1" s="56"/>
      <c r="D1" s="57"/>
      <c r="E1" s="2" t="s">
        <v>47</v>
      </c>
      <c r="F1" s="3" t="s">
        <v>48</v>
      </c>
      <c r="G1" s="3"/>
      <c r="H1" s="56"/>
      <c r="I1" s="4" t="s">
        <v>49</v>
      </c>
      <c r="J1" s="4" t="s">
        <v>50</v>
      </c>
      <c r="K1" s="56"/>
      <c r="L1" s="200" t="s">
        <v>51</v>
      </c>
    </row>
    <row r="2" spans="1:13" ht="18" customHeight="1">
      <c r="A2" s="5"/>
      <c r="B2" s="410" t="str">
        <f>'Deal Summary (Info)'!F6</f>
        <v xml:space="preserve">Date </v>
      </c>
      <c r="C2" s="56"/>
      <c r="D2" s="6" t="s">
        <v>52</v>
      </c>
      <c r="E2" s="414">
        <v>0</v>
      </c>
      <c r="F2" s="415">
        <f>'Deal Summary (Info)'!G10</f>
        <v>0</v>
      </c>
      <c r="G2" s="9"/>
      <c r="H2" s="56"/>
      <c r="I2" s="416">
        <f>E2+F2</f>
        <v>0</v>
      </c>
      <c r="J2" s="425">
        <v>0</v>
      </c>
      <c r="K2" s="56"/>
      <c r="L2" s="428" t="s">
        <v>53</v>
      </c>
    </row>
    <row r="3" spans="1:13" ht="18" customHeight="1" thickBot="1">
      <c r="A3" s="10" t="str">
        <f>'Deal Summary (Info)'!A2</f>
        <v>ADDRESS INFORMATION</v>
      </c>
      <c r="B3" s="199" t="s">
        <v>9</v>
      </c>
      <c r="C3" s="56"/>
      <c r="D3" s="58"/>
      <c r="E3" s="3" t="s">
        <v>54</v>
      </c>
      <c r="F3" s="3" t="s">
        <v>55</v>
      </c>
      <c r="G3" s="3" t="s">
        <v>56</v>
      </c>
      <c r="H3" s="56"/>
      <c r="I3" s="58"/>
      <c r="J3" s="58"/>
      <c r="K3" s="56"/>
      <c r="L3" s="418" t="s">
        <v>57</v>
      </c>
    </row>
    <row r="4" spans="1:13" ht="18" customHeight="1" thickBot="1">
      <c r="A4" s="10"/>
      <c r="B4" s="411">
        <f>'Deal Summary (Info)'!G6</f>
        <v>0</v>
      </c>
      <c r="C4" s="56"/>
      <c r="D4" s="6" t="s">
        <v>58</v>
      </c>
      <c r="E4" s="423">
        <v>0</v>
      </c>
      <c r="F4" s="424">
        <v>0</v>
      </c>
      <c r="G4" s="424">
        <v>0</v>
      </c>
      <c r="H4" s="56"/>
      <c r="I4" s="4" t="s">
        <v>59</v>
      </c>
      <c r="J4" s="4" t="s">
        <v>60</v>
      </c>
      <c r="K4" s="56"/>
      <c r="L4" s="11"/>
      <c r="M4" s="66"/>
    </row>
    <row r="5" spans="1:13" ht="18" customHeight="1" thickBot="1">
      <c r="A5" s="198"/>
      <c r="B5" s="58"/>
      <c r="C5" s="56"/>
      <c r="D5" s="282"/>
      <c r="E5" s="283">
        <v>10</v>
      </c>
      <c r="F5" s="283">
        <v>30</v>
      </c>
      <c r="G5" s="283">
        <v>50</v>
      </c>
      <c r="H5" s="56"/>
      <c r="I5" s="416">
        <f>I2+J2</f>
        <v>0</v>
      </c>
      <c r="J5" s="426">
        <v>0</v>
      </c>
      <c r="K5" s="56"/>
      <c r="L5" s="201" t="s">
        <v>61</v>
      </c>
      <c r="M5" s="58"/>
    </row>
    <row r="6" spans="1:13" ht="18" customHeight="1" thickTop="1">
      <c r="B6" s="58"/>
      <c r="C6" s="56"/>
      <c r="D6" s="280"/>
      <c r="E6" s="308" t="s">
        <v>62</v>
      </c>
      <c r="F6" s="308" t="s">
        <v>63</v>
      </c>
      <c r="G6" s="309" t="s">
        <v>64</v>
      </c>
      <c r="H6" s="56"/>
      <c r="I6" s="298" t="s">
        <v>65</v>
      </c>
      <c r="J6" s="298" t="s">
        <v>65</v>
      </c>
      <c r="K6" s="56"/>
      <c r="L6" s="429" t="s">
        <v>66</v>
      </c>
      <c r="M6" s="58"/>
    </row>
    <row r="7" spans="1:13" ht="18" customHeight="1">
      <c r="A7" s="11" t="s">
        <v>67</v>
      </c>
      <c r="B7" s="412">
        <v>0</v>
      </c>
      <c r="C7" s="56"/>
      <c r="D7" s="6" t="s">
        <v>68</v>
      </c>
      <c r="E7" s="424">
        <v>0</v>
      </c>
      <c r="F7" s="424">
        <v>0</v>
      </c>
      <c r="G7" s="424">
        <v>0</v>
      </c>
      <c r="H7" s="56"/>
      <c r="I7" s="299" t="s">
        <v>69</v>
      </c>
      <c r="J7" s="299" t="s">
        <v>70</v>
      </c>
      <c r="K7" s="56"/>
      <c r="L7" s="281" t="s">
        <v>71</v>
      </c>
      <c r="M7" s="66"/>
    </row>
    <row r="8" spans="1:13" ht="18" customHeight="1" thickBot="1">
      <c r="A8" s="59" t="s">
        <v>72</v>
      </c>
      <c r="B8" s="412">
        <v>0</v>
      </c>
      <c r="C8" s="56"/>
      <c r="D8" s="58"/>
      <c r="E8" s="12">
        <v>350</v>
      </c>
      <c r="F8" s="12">
        <v>2500</v>
      </c>
      <c r="G8" s="12">
        <v>3000</v>
      </c>
      <c r="H8" s="56"/>
      <c r="I8" s="417">
        <f>SUM((I5*E4*E5))+((I5*F4*F5))+((I5*G4*G5))+((E7*E8))+((F7*F8))+((G7*G8))+((E10*E11))+((F10*F11))+((G10*G11))+((E13*E14))+((F13*F14))+((G13*G14))+((E16))+((F16))+((G16))+((E18*E19))+((F18*F19))+((G18*G19))+((E21*E22))+((F21*F22))+((G21*G22))+((E24*E25))+((((F24*F25))+((G24*G25))+E27+F27+G27+E29+F29+G29+E31+F31+G31+E33+F33+G33+E35+E37+E39+E41+E43))</f>
        <v>5000</v>
      </c>
      <c r="J8" s="427">
        <f>I8</f>
        <v>5000</v>
      </c>
      <c r="K8" s="56"/>
      <c r="L8" s="419" t="e">
        <f>SUM((I8/I5))</f>
        <v>#DIV/0!</v>
      </c>
      <c r="M8" s="67"/>
    </row>
    <row r="9" spans="1:13" ht="18" customHeight="1">
      <c r="A9" s="59" t="s">
        <v>73</v>
      </c>
      <c r="B9" s="413">
        <v>0</v>
      </c>
      <c r="C9" s="56"/>
      <c r="D9" s="58"/>
      <c r="E9" s="3" t="s">
        <v>74</v>
      </c>
      <c r="F9" s="3" t="s">
        <v>75</v>
      </c>
      <c r="G9" s="3" t="s">
        <v>76</v>
      </c>
      <c r="H9" s="56"/>
      <c r="I9" s="58"/>
      <c r="J9" s="68"/>
      <c r="K9" s="56"/>
      <c r="L9" s="59"/>
      <c r="M9" s="66"/>
    </row>
    <row r="10" spans="1:13" ht="18" customHeight="1" thickBot="1">
      <c r="A10" s="59"/>
      <c r="B10" s="227"/>
      <c r="C10" s="56"/>
      <c r="D10" s="6" t="s">
        <v>77</v>
      </c>
      <c r="E10" s="424">
        <v>0</v>
      </c>
      <c r="F10" s="424">
        <v>0</v>
      </c>
      <c r="G10" s="424">
        <v>0</v>
      </c>
      <c r="H10" s="56"/>
      <c r="I10" s="6" t="s">
        <v>78</v>
      </c>
      <c r="J10" s="58"/>
      <c r="K10" s="56"/>
      <c r="L10" s="58"/>
      <c r="M10" s="58"/>
    </row>
    <row r="11" spans="1:13" ht="18" customHeight="1">
      <c r="A11" s="59"/>
      <c r="B11" s="227"/>
      <c r="C11" s="56"/>
      <c r="D11" s="58"/>
      <c r="E11" s="13">
        <v>3500</v>
      </c>
      <c r="F11" s="13">
        <v>7000</v>
      </c>
      <c r="G11" s="13">
        <f>'Budget Sheet (PRINT)'!D8</f>
        <v>8500</v>
      </c>
      <c r="H11" s="56"/>
      <c r="I11" s="59" t="s">
        <v>79</v>
      </c>
      <c r="J11" s="417">
        <f>'Deal Summary (Info)'!A6</f>
        <v>0</v>
      </c>
      <c r="K11" s="56"/>
      <c r="L11" s="201" t="s">
        <v>80</v>
      </c>
      <c r="M11" s="58"/>
    </row>
    <row r="12" spans="1:13" ht="18" customHeight="1">
      <c r="C12" s="14"/>
      <c r="D12" s="58"/>
      <c r="E12" s="3" t="s">
        <v>81</v>
      </c>
      <c r="F12" s="3" t="s">
        <v>82</v>
      </c>
      <c r="G12" s="3" t="s">
        <v>83</v>
      </c>
      <c r="H12" s="56"/>
      <c r="I12" s="11" t="s">
        <v>84</v>
      </c>
      <c r="J12" s="427">
        <f>J11</f>
        <v>0</v>
      </c>
      <c r="K12" s="56"/>
      <c r="L12" s="420">
        <f>J11</f>
        <v>0</v>
      </c>
      <c r="M12" s="202" t="s">
        <v>85</v>
      </c>
    </row>
    <row r="13" spans="1:13" ht="18" customHeight="1">
      <c r="C13" s="56"/>
      <c r="D13" s="6" t="s">
        <v>86</v>
      </c>
      <c r="E13" s="423">
        <v>0</v>
      </c>
      <c r="F13" s="424">
        <v>0</v>
      </c>
      <c r="G13" s="424">
        <v>0</v>
      </c>
      <c r="H13" s="56"/>
      <c r="I13" s="59" t="s">
        <v>87</v>
      </c>
      <c r="J13" s="417">
        <v>175000</v>
      </c>
      <c r="K13" s="56"/>
      <c r="L13" s="420">
        <f>SUM((L12))*0.7</f>
        <v>0</v>
      </c>
      <c r="M13" s="202" t="s">
        <v>88</v>
      </c>
    </row>
    <row r="14" spans="1:13" ht="18" customHeight="1">
      <c r="C14" s="56"/>
      <c r="D14" s="58"/>
      <c r="E14" s="13">
        <f>'Budget Sheet (PRINT)'!B11</f>
        <v>85</v>
      </c>
      <c r="F14" s="13">
        <f>'Budget Sheet (PRINT)'!C11</f>
        <v>40</v>
      </c>
      <c r="G14" s="13">
        <v>3</v>
      </c>
      <c r="H14" s="56"/>
      <c r="I14" s="59" t="s">
        <v>89</v>
      </c>
      <c r="J14" s="427">
        <v>0</v>
      </c>
      <c r="K14" s="56"/>
      <c r="L14" s="420">
        <f>I8</f>
        <v>5000</v>
      </c>
      <c r="M14" s="202" t="s">
        <v>90</v>
      </c>
    </row>
    <row r="15" spans="1:13" ht="18" customHeight="1">
      <c r="A15" s="59"/>
      <c r="B15" s="227"/>
      <c r="C15" s="56"/>
      <c r="D15" s="58"/>
      <c r="E15" s="3" t="s">
        <v>91</v>
      </c>
      <c r="F15" s="3" t="s">
        <v>92</v>
      </c>
      <c r="G15" s="3" t="s">
        <v>93</v>
      </c>
      <c r="H15" s="56"/>
      <c r="I15" s="59" t="s">
        <v>94</v>
      </c>
      <c r="J15" s="432">
        <v>1000</v>
      </c>
      <c r="K15" s="56"/>
      <c r="L15" s="430">
        <v>0</v>
      </c>
      <c r="M15" s="202" t="s">
        <v>95</v>
      </c>
    </row>
    <row r="16" spans="1:13" ht="18" customHeight="1">
      <c r="A16" s="59"/>
      <c r="B16" s="228"/>
      <c r="C16" s="56"/>
      <c r="D16" s="6" t="s">
        <v>86</v>
      </c>
      <c r="E16" s="431">
        <v>0</v>
      </c>
      <c r="F16" s="431">
        <v>0</v>
      </c>
      <c r="G16" s="431">
        <v>0</v>
      </c>
      <c r="H16" s="56"/>
      <c r="I16" s="59" t="s">
        <v>96</v>
      </c>
      <c r="J16" s="417">
        <f>'Deal Summary (Info)'!C6</f>
        <v>1200</v>
      </c>
      <c r="K16" s="56"/>
      <c r="L16" s="421">
        <f>J19</f>
        <v>0</v>
      </c>
      <c r="M16" s="202" t="s">
        <v>97</v>
      </c>
    </row>
    <row r="17" spans="1:13" ht="18" customHeight="1" thickBot="1">
      <c r="A17" s="59"/>
      <c r="B17" s="227"/>
      <c r="C17" s="56"/>
      <c r="D17" s="58"/>
      <c r="E17" s="3" t="s">
        <v>98</v>
      </c>
      <c r="F17" s="3" t="s">
        <v>99</v>
      </c>
      <c r="G17" s="3" t="s">
        <v>100</v>
      </c>
      <c r="H17" s="56"/>
      <c r="I17" s="59" t="s">
        <v>101</v>
      </c>
      <c r="J17" s="417">
        <f>'Deal Summary (Info)'!D6</f>
        <v>0</v>
      </c>
      <c r="K17" s="56"/>
      <c r="L17" s="422">
        <f>SUM((L13-L14-L15-L16))</f>
        <v>-5000</v>
      </c>
      <c r="M17" s="202" t="s">
        <v>102</v>
      </c>
    </row>
    <row r="18" spans="1:13" ht="18" customHeight="1">
      <c r="A18" s="59"/>
      <c r="B18" s="227"/>
      <c r="C18" s="56"/>
      <c r="D18" s="6" t="s">
        <v>103</v>
      </c>
      <c r="E18" s="423">
        <v>0</v>
      </c>
      <c r="F18" s="424">
        <v>0</v>
      </c>
      <c r="G18" s="424">
        <v>0</v>
      </c>
      <c r="H18" s="56"/>
      <c r="I18" s="59" t="s">
        <v>104</v>
      </c>
      <c r="J18" s="433">
        <v>1000</v>
      </c>
      <c r="K18" s="56"/>
      <c r="L18" s="58"/>
      <c r="M18" s="58"/>
    </row>
    <row r="19" spans="1:13" ht="18" customHeight="1">
      <c r="A19" s="59"/>
      <c r="B19" s="227"/>
      <c r="C19" s="56"/>
      <c r="D19" s="58"/>
      <c r="E19" s="13">
        <v>2.75</v>
      </c>
      <c r="F19" s="13">
        <f>'Budget Sheet (PRINT)'!C16</f>
        <v>2.8</v>
      </c>
      <c r="G19" s="13">
        <v>5.75</v>
      </c>
      <c r="H19" s="56"/>
      <c r="I19" s="11" t="s">
        <v>105</v>
      </c>
      <c r="J19" s="434">
        <v>0</v>
      </c>
      <c r="K19" s="56"/>
      <c r="L19" s="58"/>
      <c r="M19" s="58"/>
    </row>
    <row r="20" spans="1:13" ht="18" customHeight="1">
      <c r="A20" s="59"/>
      <c r="B20" s="227"/>
      <c r="C20" s="56"/>
      <c r="D20" s="58"/>
      <c r="E20" s="3" t="s">
        <v>106</v>
      </c>
      <c r="F20" s="3" t="s">
        <v>364</v>
      </c>
      <c r="G20" s="3" t="s">
        <v>108</v>
      </c>
      <c r="H20" s="56"/>
      <c r="I20" s="11" t="s">
        <v>109</v>
      </c>
      <c r="J20" s="434">
        <v>0</v>
      </c>
      <c r="K20" s="56"/>
      <c r="L20" s="58"/>
      <c r="M20" s="58"/>
    </row>
    <row r="21" spans="1:13" ht="18" customHeight="1">
      <c r="A21" s="280"/>
      <c r="B21" s="280"/>
      <c r="C21" s="280"/>
      <c r="D21" s="6" t="s">
        <v>103</v>
      </c>
      <c r="E21" s="423">
        <v>0</v>
      </c>
      <c r="F21" s="424">
        <v>0</v>
      </c>
      <c r="G21" s="424">
        <v>0</v>
      </c>
      <c r="H21" s="56"/>
      <c r="I21" s="11" t="s">
        <v>110</v>
      </c>
      <c r="J21" s="434">
        <v>0</v>
      </c>
      <c r="K21" s="56"/>
      <c r="L21" s="280"/>
      <c r="M21" s="280"/>
    </row>
    <row r="22" spans="1:13" ht="18" customHeight="1">
      <c r="D22" s="58"/>
      <c r="E22" s="13">
        <f>'Budget Sheet (PRINT)'!B19</f>
        <v>7</v>
      </c>
      <c r="F22" s="13">
        <f>'Budget Sheet (PRINT)'!C19</f>
        <v>7</v>
      </c>
      <c r="G22" s="13">
        <f>'Budget Sheet (PRINT)'!D19</f>
        <v>2</v>
      </c>
      <c r="I22" s="11" t="s">
        <v>111</v>
      </c>
      <c r="J22" s="434">
        <v>0</v>
      </c>
      <c r="K22" s="56"/>
    </row>
    <row r="23" spans="1:13" ht="18" customHeight="1">
      <c r="D23" s="58"/>
      <c r="E23" s="3" t="s">
        <v>112</v>
      </c>
      <c r="F23" s="3" t="s">
        <v>113</v>
      </c>
      <c r="G23" s="3" t="s">
        <v>114</v>
      </c>
      <c r="I23" s="307" t="s">
        <v>115</v>
      </c>
      <c r="J23" s="434">
        <v>0</v>
      </c>
      <c r="K23" s="58"/>
    </row>
    <row r="24" spans="1:13" ht="18" customHeight="1">
      <c r="D24" s="6" t="s">
        <v>116</v>
      </c>
      <c r="E24" s="423">
        <v>0</v>
      </c>
      <c r="F24" s="424">
        <v>0</v>
      </c>
      <c r="G24" s="424">
        <v>0</v>
      </c>
      <c r="I24" s="307" t="s">
        <v>117</v>
      </c>
      <c r="J24" s="435">
        <v>0.04</v>
      </c>
    </row>
    <row r="25" spans="1:13" ht="18" customHeight="1">
      <c r="D25" s="58"/>
      <c r="E25" s="13">
        <v>270</v>
      </c>
      <c r="F25" s="13">
        <f>'Budget Sheet (PRINT)'!C22</f>
        <v>300</v>
      </c>
      <c r="G25" s="13">
        <v>400</v>
      </c>
      <c r="I25" s="307" t="s">
        <v>118</v>
      </c>
      <c r="J25" s="435">
        <v>0.04</v>
      </c>
    </row>
    <row r="26" spans="1:13" ht="18" customHeight="1">
      <c r="D26" s="58"/>
      <c r="E26" s="3" t="s">
        <v>119</v>
      </c>
      <c r="F26" s="3" t="s">
        <v>120</v>
      </c>
      <c r="G26" s="3" t="s">
        <v>121</v>
      </c>
      <c r="K26" s="3"/>
      <c r="L26" s="3"/>
      <c r="M26" s="3"/>
    </row>
    <row r="27" spans="1:13" ht="18" customHeight="1">
      <c r="D27" s="6" t="s">
        <v>116</v>
      </c>
      <c r="E27" s="436">
        <v>0</v>
      </c>
      <c r="F27" s="436">
        <v>0</v>
      </c>
      <c r="G27" s="436">
        <v>0</v>
      </c>
    </row>
    <row r="28" spans="1:13" ht="18" customHeight="1">
      <c r="D28" s="58"/>
      <c r="E28" s="3" t="s">
        <v>122</v>
      </c>
      <c r="F28" s="3" t="s">
        <v>123</v>
      </c>
      <c r="G28" s="3" t="s">
        <v>124</v>
      </c>
    </row>
    <row r="29" spans="1:13" ht="18" customHeight="1">
      <c r="D29" s="6" t="s">
        <v>116</v>
      </c>
      <c r="E29" s="436">
        <v>0</v>
      </c>
      <c r="F29" s="436">
        <v>0</v>
      </c>
      <c r="G29" s="436">
        <v>0</v>
      </c>
    </row>
    <row r="30" spans="1:13" ht="18" customHeight="1">
      <c r="D30" s="58"/>
      <c r="E30" s="3" t="s">
        <v>31</v>
      </c>
      <c r="F30" s="3" t="s">
        <v>125</v>
      </c>
      <c r="G30" s="3" t="s">
        <v>126</v>
      </c>
    </row>
    <row r="31" spans="1:13" ht="18" customHeight="1">
      <c r="D31" s="6" t="s">
        <v>127</v>
      </c>
      <c r="E31" s="436">
        <v>0</v>
      </c>
      <c r="F31" s="436">
        <v>0</v>
      </c>
      <c r="G31" s="436">
        <v>0</v>
      </c>
    </row>
    <row r="32" spans="1:13" ht="18" customHeight="1">
      <c r="D32" s="58"/>
      <c r="E32" s="3" t="s">
        <v>128</v>
      </c>
      <c r="F32" s="3" t="s">
        <v>129</v>
      </c>
      <c r="G32" s="3" t="s">
        <v>130</v>
      </c>
    </row>
    <row r="33" spans="4:7" ht="18" customHeight="1">
      <c r="D33" s="6" t="s">
        <v>127</v>
      </c>
      <c r="E33" s="436">
        <v>0</v>
      </c>
      <c r="F33" s="436">
        <v>0</v>
      </c>
      <c r="G33" s="436">
        <v>0</v>
      </c>
    </row>
    <row r="34" spans="4:7" ht="18" customHeight="1">
      <c r="D34" s="58"/>
    </row>
    <row r="35" spans="4:7" ht="18" customHeight="1">
      <c r="D35" s="6" t="s">
        <v>127</v>
      </c>
      <c r="E35" s="436">
        <v>0</v>
      </c>
      <c r="F35" s="289" t="s">
        <v>131</v>
      </c>
    </row>
    <row r="36" spans="4:7" ht="18" customHeight="1"/>
    <row r="37" spans="4:7" ht="18" customHeight="1">
      <c r="E37" s="436">
        <v>0</v>
      </c>
      <c r="F37" s="289" t="s">
        <v>131</v>
      </c>
    </row>
    <row r="38" spans="4:7" ht="18" customHeight="1"/>
    <row r="39" spans="4:7" ht="18" customHeight="1">
      <c r="E39" s="436">
        <v>5000</v>
      </c>
      <c r="F39" s="289" t="s">
        <v>131</v>
      </c>
      <c r="G39" t="s">
        <v>362</v>
      </c>
    </row>
    <row r="40" spans="4:7" ht="18" customHeight="1"/>
    <row r="41" spans="4:7" ht="18" customHeight="1">
      <c r="E41" s="436">
        <v>0</v>
      </c>
      <c r="F41" s="289" t="s">
        <v>131</v>
      </c>
    </row>
    <row r="42" spans="4:7" ht="18" customHeight="1"/>
    <row r="43" spans="4:7" ht="18" customHeight="1">
      <c r="E43" s="436">
        <v>0</v>
      </c>
      <c r="F43" s="289" t="s">
        <v>131</v>
      </c>
    </row>
    <row r="44" spans="4:7" ht="18" customHeight="1"/>
    <row r="45" spans="4:7" ht="18" customHeight="1"/>
    <row r="46" spans="4:7" ht="18" customHeight="1"/>
    <row r="47" spans="4:7" ht="18" customHeight="1"/>
    <row r="48" spans="4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D41"/>
  <sheetViews>
    <sheetView topLeftCell="A4" zoomScale="90" zoomScaleNormal="90" workbookViewId="0">
      <selection activeCell="B33" sqref="B33"/>
    </sheetView>
  </sheetViews>
  <sheetFormatPr defaultRowHeight="13.8"/>
  <cols>
    <col min="1" max="1" width="62.5546875" style="62" customWidth="1"/>
    <col min="2" max="2" width="18.33203125" style="62" customWidth="1"/>
    <col min="3" max="3" width="23.109375" style="62" customWidth="1"/>
    <col min="4" max="4" width="18.109375" style="62" customWidth="1"/>
    <col min="5" max="256" width="9.109375" style="62"/>
    <col min="257" max="257" width="55.5546875" style="62" customWidth="1"/>
    <col min="258" max="258" width="16.33203125" style="62" customWidth="1"/>
    <col min="259" max="259" width="20.88671875" style="62" customWidth="1"/>
    <col min="260" max="260" width="14.88671875" style="62" customWidth="1"/>
    <col min="261" max="512" width="9.109375" style="62"/>
    <col min="513" max="513" width="55.5546875" style="62" customWidth="1"/>
    <col min="514" max="514" width="16.33203125" style="62" customWidth="1"/>
    <col min="515" max="515" width="20.88671875" style="62" customWidth="1"/>
    <col min="516" max="516" width="14.88671875" style="62" customWidth="1"/>
    <col min="517" max="768" width="9.109375" style="62"/>
    <col min="769" max="769" width="55.5546875" style="62" customWidth="1"/>
    <col min="770" max="770" width="16.33203125" style="62" customWidth="1"/>
    <col min="771" max="771" width="20.88671875" style="62" customWidth="1"/>
    <col min="772" max="772" width="14.88671875" style="62" customWidth="1"/>
    <col min="773" max="1024" width="9.109375" style="62"/>
    <col min="1025" max="1025" width="55.5546875" style="62" customWidth="1"/>
    <col min="1026" max="1026" width="16.33203125" style="62" customWidth="1"/>
    <col min="1027" max="1027" width="20.88671875" style="62" customWidth="1"/>
    <col min="1028" max="1028" width="14.88671875" style="62" customWidth="1"/>
    <col min="1029" max="1280" width="9.109375" style="62"/>
    <col min="1281" max="1281" width="55.5546875" style="62" customWidth="1"/>
    <col min="1282" max="1282" width="16.33203125" style="62" customWidth="1"/>
    <col min="1283" max="1283" width="20.88671875" style="62" customWidth="1"/>
    <col min="1284" max="1284" width="14.88671875" style="62" customWidth="1"/>
    <col min="1285" max="1536" width="9.109375" style="62"/>
    <col min="1537" max="1537" width="55.5546875" style="62" customWidth="1"/>
    <col min="1538" max="1538" width="16.33203125" style="62" customWidth="1"/>
    <col min="1539" max="1539" width="20.88671875" style="62" customWidth="1"/>
    <col min="1540" max="1540" width="14.88671875" style="62" customWidth="1"/>
    <col min="1541" max="1792" width="9.109375" style="62"/>
    <col min="1793" max="1793" width="55.5546875" style="62" customWidth="1"/>
    <col min="1794" max="1794" width="16.33203125" style="62" customWidth="1"/>
    <col min="1795" max="1795" width="20.88671875" style="62" customWidth="1"/>
    <col min="1796" max="1796" width="14.88671875" style="62" customWidth="1"/>
    <col min="1797" max="2048" width="9.109375" style="62"/>
    <col min="2049" max="2049" width="55.5546875" style="62" customWidth="1"/>
    <col min="2050" max="2050" width="16.33203125" style="62" customWidth="1"/>
    <col min="2051" max="2051" width="20.88671875" style="62" customWidth="1"/>
    <col min="2052" max="2052" width="14.88671875" style="62" customWidth="1"/>
    <col min="2053" max="2304" width="9.109375" style="62"/>
    <col min="2305" max="2305" width="55.5546875" style="62" customWidth="1"/>
    <col min="2306" max="2306" width="16.33203125" style="62" customWidth="1"/>
    <col min="2307" max="2307" width="20.88671875" style="62" customWidth="1"/>
    <col min="2308" max="2308" width="14.88671875" style="62" customWidth="1"/>
    <col min="2309" max="2560" width="9.109375" style="62"/>
    <col min="2561" max="2561" width="55.5546875" style="62" customWidth="1"/>
    <col min="2562" max="2562" width="16.33203125" style="62" customWidth="1"/>
    <col min="2563" max="2563" width="20.88671875" style="62" customWidth="1"/>
    <col min="2564" max="2564" width="14.88671875" style="62" customWidth="1"/>
    <col min="2565" max="2816" width="9.109375" style="62"/>
    <col min="2817" max="2817" width="55.5546875" style="62" customWidth="1"/>
    <col min="2818" max="2818" width="16.33203125" style="62" customWidth="1"/>
    <col min="2819" max="2819" width="20.88671875" style="62" customWidth="1"/>
    <col min="2820" max="2820" width="14.88671875" style="62" customWidth="1"/>
    <col min="2821" max="3072" width="9.109375" style="62"/>
    <col min="3073" max="3073" width="55.5546875" style="62" customWidth="1"/>
    <col min="3074" max="3074" width="16.33203125" style="62" customWidth="1"/>
    <col min="3075" max="3075" width="20.88671875" style="62" customWidth="1"/>
    <col min="3076" max="3076" width="14.88671875" style="62" customWidth="1"/>
    <col min="3077" max="3328" width="9.109375" style="62"/>
    <col min="3329" max="3329" width="55.5546875" style="62" customWidth="1"/>
    <col min="3330" max="3330" width="16.33203125" style="62" customWidth="1"/>
    <col min="3331" max="3331" width="20.88671875" style="62" customWidth="1"/>
    <col min="3332" max="3332" width="14.88671875" style="62" customWidth="1"/>
    <col min="3333" max="3584" width="9.109375" style="62"/>
    <col min="3585" max="3585" width="55.5546875" style="62" customWidth="1"/>
    <col min="3586" max="3586" width="16.33203125" style="62" customWidth="1"/>
    <col min="3587" max="3587" width="20.88671875" style="62" customWidth="1"/>
    <col min="3588" max="3588" width="14.88671875" style="62" customWidth="1"/>
    <col min="3589" max="3840" width="9.109375" style="62"/>
    <col min="3841" max="3841" width="55.5546875" style="62" customWidth="1"/>
    <col min="3842" max="3842" width="16.33203125" style="62" customWidth="1"/>
    <col min="3843" max="3843" width="20.88671875" style="62" customWidth="1"/>
    <col min="3844" max="3844" width="14.88671875" style="62" customWidth="1"/>
    <col min="3845" max="4096" width="9.109375" style="62"/>
    <col min="4097" max="4097" width="55.5546875" style="62" customWidth="1"/>
    <col min="4098" max="4098" width="16.33203125" style="62" customWidth="1"/>
    <col min="4099" max="4099" width="20.88671875" style="62" customWidth="1"/>
    <col min="4100" max="4100" width="14.88671875" style="62" customWidth="1"/>
    <col min="4101" max="4352" width="9.109375" style="62"/>
    <col min="4353" max="4353" width="55.5546875" style="62" customWidth="1"/>
    <col min="4354" max="4354" width="16.33203125" style="62" customWidth="1"/>
    <col min="4355" max="4355" width="20.88671875" style="62" customWidth="1"/>
    <col min="4356" max="4356" width="14.88671875" style="62" customWidth="1"/>
    <col min="4357" max="4608" width="9.109375" style="62"/>
    <col min="4609" max="4609" width="55.5546875" style="62" customWidth="1"/>
    <col min="4610" max="4610" width="16.33203125" style="62" customWidth="1"/>
    <col min="4611" max="4611" width="20.88671875" style="62" customWidth="1"/>
    <col min="4612" max="4612" width="14.88671875" style="62" customWidth="1"/>
    <col min="4613" max="4864" width="9.109375" style="62"/>
    <col min="4865" max="4865" width="55.5546875" style="62" customWidth="1"/>
    <col min="4866" max="4866" width="16.33203125" style="62" customWidth="1"/>
    <col min="4867" max="4867" width="20.88671875" style="62" customWidth="1"/>
    <col min="4868" max="4868" width="14.88671875" style="62" customWidth="1"/>
    <col min="4869" max="5120" width="9.109375" style="62"/>
    <col min="5121" max="5121" width="55.5546875" style="62" customWidth="1"/>
    <col min="5122" max="5122" width="16.33203125" style="62" customWidth="1"/>
    <col min="5123" max="5123" width="20.88671875" style="62" customWidth="1"/>
    <col min="5124" max="5124" width="14.88671875" style="62" customWidth="1"/>
    <col min="5125" max="5376" width="9.109375" style="62"/>
    <col min="5377" max="5377" width="55.5546875" style="62" customWidth="1"/>
    <col min="5378" max="5378" width="16.33203125" style="62" customWidth="1"/>
    <col min="5379" max="5379" width="20.88671875" style="62" customWidth="1"/>
    <col min="5380" max="5380" width="14.88671875" style="62" customWidth="1"/>
    <col min="5381" max="5632" width="9.109375" style="62"/>
    <col min="5633" max="5633" width="55.5546875" style="62" customWidth="1"/>
    <col min="5634" max="5634" width="16.33203125" style="62" customWidth="1"/>
    <col min="5635" max="5635" width="20.88671875" style="62" customWidth="1"/>
    <col min="5636" max="5636" width="14.88671875" style="62" customWidth="1"/>
    <col min="5637" max="5888" width="9.109375" style="62"/>
    <col min="5889" max="5889" width="55.5546875" style="62" customWidth="1"/>
    <col min="5890" max="5890" width="16.33203125" style="62" customWidth="1"/>
    <col min="5891" max="5891" width="20.88671875" style="62" customWidth="1"/>
    <col min="5892" max="5892" width="14.88671875" style="62" customWidth="1"/>
    <col min="5893" max="6144" width="9.109375" style="62"/>
    <col min="6145" max="6145" width="55.5546875" style="62" customWidth="1"/>
    <col min="6146" max="6146" width="16.33203125" style="62" customWidth="1"/>
    <col min="6147" max="6147" width="20.88671875" style="62" customWidth="1"/>
    <col min="6148" max="6148" width="14.88671875" style="62" customWidth="1"/>
    <col min="6149" max="6400" width="9.109375" style="62"/>
    <col min="6401" max="6401" width="55.5546875" style="62" customWidth="1"/>
    <col min="6402" max="6402" width="16.33203125" style="62" customWidth="1"/>
    <col min="6403" max="6403" width="20.88671875" style="62" customWidth="1"/>
    <col min="6404" max="6404" width="14.88671875" style="62" customWidth="1"/>
    <col min="6405" max="6656" width="9.109375" style="62"/>
    <col min="6657" max="6657" width="55.5546875" style="62" customWidth="1"/>
    <col min="6658" max="6658" width="16.33203125" style="62" customWidth="1"/>
    <col min="6659" max="6659" width="20.88671875" style="62" customWidth="1"/>
    <col min="6660" max="6660" width="14.88671875" style="62" customWidth="1"/>
    <col min="6661" max="6912" width="9.109375" style="62"/>
    <col min="6913" max="6913" width="55.5546875" style="62" customWidth="1"/>
    <col min="6914" max="6914" width="16.33203125" style="62" customWidth="1"/>
    <col min="6915" max="6915" width="20.88671875" style="62" customWidth="1"/>
    <col min="6916" max="6916" width="14.88671875" style="62" customWidth="1"/>
    <col min="6917" max="7168" width="9.109375" style="62"/>
    <col min="7169" max="7169" width="55.5546875" style="62" customWidth="1"/>
    <col min="7170" max="7170" width="16.33203125" style="62" customWidth="1"/>
    <col min="7171" max="7171" width="20.88671875" style="62" customWidth="1"/>
    <col min="7172" max="7172" width="14.88671875" style="62" customWidth="1"/>
    <col min="7173" max="7424" width="9.109375" style="62"/>
    <col min="7425" max="7425" width="55.5546875" style="62" customWidth="1"/>
    <col min="7426" max="7426" width="16.33203125" style="62" customWidth="1"/>
    <col min="7427" max="7427" width="20.88671875" style="62" customWidth="1"/>
    <col min="7428" max="7428" width="14.88671875" style="62" customWidth="1"/>
    <col min="7429" max="7680" width="9.109375" style="62"/>
    <col min="7681" max="7681" width="55.5546875" style="62" customWidth="1"/>
    <col min="7682" max="7682" width="16.33203125" style="62" customWidth="1"/>
    <col min="7683" max="7683" width="20.88671875" style="62" customWidth="1"/>
    <col min="7684" max="7684" width="14.88671875" style="62" customWidth="1"/>
    <col min="7685" max="7936" width="9.109375" style="62"/>
    <col min="7937" max="7937" width="55.5546875" style="62" customWidth="1"/>
    <col min="7938" max="7938" width="16.33203125" style="62" customWidth="1"/>
    <col min="7939" max="7939" width="20.88671875" style="62" customWidth="1"/>
    <col min="7940" max="7940" width="14.88671875" style="62" customWidth="1"/>
    <col min="7941" max="8192" width="9.109375" style="62"/>
    <col min="8193" max="8193" width="55.5546875" style="62" customWidth="1"/>
    <col min="8194" max="8194" width="16.33203125" style="62" customWidth="1"/>
    <col min="8195" max="8195" width="20.88671875" style="62" customWidth="1"/>
    <col min="8196" max="8196" width="14.88671875" style="62" customWidth="1"/>
    <col min="8197" max="8448" width="9.109375" style="62"/>
    <col min="8449" max="8449" width="55.5546875" style="62" customWidth="1"/>
    <col min="8450" max="8450" width="16.33203125" style="62" customWidth="1"/>
    <col min="8451" max="8451" width="20.88671875" style="62" customWidth="1"/>
    <col min="8452" max="8452" width="14.88671875" style="62" customWidth="1"/>
    <col min="8453" max="8704" width="9.109375" style="62"/>
    <col min="8705" max="8705" width="55.5546875" style="62" customWidth="1"/>
    <col min="8706" max="8706" width="16.33203125" style="62" customWidth="1"/>
    <col min="8707" max="8707" width="20.88671875" style="62" customWidth="1"/>
    <col min="8708" max="8708" width="14.88671875" style="62" customWidth="1"/>
    <col min="8709" max="8960" width="9.109375" style="62"/>
    <col min="8961" max="8961" width="55.5546875" style="62" customWidth="1"/>
    <col min="8962" max="8962" width="16.33203125" style="62" customWidth="1"/>
    <col min="8963" max="8963" width="20.88671875" style="62" customWidth="1"/>
    <col min="8964" max="8964" width="14.88671875" style="62" customWidth="1"/>
    <col min="8965" max="9216" width="9.109375" style="62"/>
    <col min="9217" max="9217" width="55.5546875" style="62" customWidth="1"/>
    <col min="9218" max="9218" width="16.33203125" style="62" customWidth="1"/>
    <col min="9219" max="9219" width="20.88671875" style="62" customWidth="1"/>
    <col min="9220" max="9220" width="14.88671875" style="62" customWidth="1"/>
    <col min="9221" max="9472" width="9.109375" style="62"/>
    <col min="9473" max="9473" width="55.5546875" style="62" customWidth="1"/>
    <col min="9474" max="9474" width="16.33203125" style="62" customWidth="1"/>
    <col min="9475" max="9475" width="20.88671875" style="62" customWidth="1"/>
    <col min="9476" max="9476" width="14.88671875" style="62" customWidth="1"/>
    <col min="9477" max="9728" width="9.109375" style="62"/>
    <col min="9729" max="9729" width="55.5546875" style="62" customWidth="1"/>
    <col min="9730" max="9730" width="16.33203125" style="62" customWidth="1"/>
    <col min="9731" max="9731" width="20.88671875" style="62" customWidth="1"/>
    <col min="9732" max="9732" width="14.88671875" style="62" customWidth="1"/>
    <col min="9733" max="9984" width="9.109375" style="62"/>
    <col min="9985" max="9985" width="55.5546875" style="62" customWidth="1"/>
    <col min="9986" max="9986" width="16.33203125" style="62" customWidth="1"/>
    <col min="9987" max="9987" width="20.88671875" style="62" customWidth="1"/>
    <col min="9988" max="9988" width="14.88671875" style="62" customWidth="1"/>
    <col min="9989" max="10240" width="9.109375" style="62"/>
    <col min="10241" max="10241" width="55.5546875" style="62" customWidth="1"/>
    <col min="10242" max="10242" width="16.33203125" style="62" customWidth="1"/>
    <col min="10243" max="10243" width="20.88671875" style="62" customWidth="1"/>
    <col min="10244" max="10244" width="14.88671875" style="62" customWidth="1"/>
    <col min="10245" max="10496" width="9.109375" style="62"/>
    <col min="10497" max="10497" width="55.5546875" style="62" customWidth="1"/>
    <col min="10498" max="10498" width="16.33203125" style="62" customWidth="1"/>
    <col min="10499" max="10499" width="20.88671875" style="62" customWidth="1"/>
    <col min="10500" max="10500" width="14.88671875" style="62" customWidth="1"/>
    <col min="10501" max="10752" width="9.109375" style="62"/>
    <col min="10753" max="10753" width="55.5546875" style="62" customWidth="1"/>
    <col min="10754" max="10754" width="16.33203125" style="62" customWidth="1"/>
    <col min="10755" max="10755" width="20.88671875" style="62" customWidth="1"/>
    <col min="10756" max="10756" width="14.88671875" style="62" customWidth="1"/>
    <col min="10757" max="11008" width="9.109375" style="62"/>
    <col min="11009" max="11009" width="55.5546875" style="62" customWidth="1"/>
    <col min="11010" max="11010" width="16.33203125" style="62" customWidth="1"/>
    <col min="11011" max="11011" width="20.88671875" style="62" customWidth="1"/>
    <col min="11012" max="11012" width="14.88671875" style="62" customWidth="1"/>
    <col min="11013" max="11264" width="9.109375" style="62"/>
    <col min="11265" max="11265" width="55.5546875" style="62" customWidth="1"/>
    <col min="11266" max="11266" width="16.33203125" style="62" customWidth="1"/>
    <col min="11267" max="11267" width="20.88671875" style="62" customWidth="1"/>
    <col min="11268" max="11268" width="14.88671875" style="62" customWidth="1"/>
    <col min="11269" max="11520" width="9.109375" style="62"/>
    <col min="11521" max="11521" width="55.5546875" style="62" customWidth="1"/>
    <col min="11522" max="11522" width="16.33203125" style="62" customWidth="1"/>
    <col min="11523" max="11523" width="20.88671875" style="62" customWidth="1"/>
    <col min="11524" max="11524" width="14.88671875" style="62" customWidth="1"/>
    <col min="11525" max="11776" width="9.109375" style="62"/>
    <col min="11777" max="11777" width="55.5546875" style="62" customWidth="1"/>
    <col min="11778" max="11778" width="16.33203125" style="62" customWidth="1"/>
    <col min="11779" max="11779" width="20.88671875" style="62" customWidth="1"/>
    <col min="11780" max="11780" width="14.88671875" style="62" customWidth="1"/>
    <col min="11781" max="12032" width="9.109375" style="62"/>
    <col min="12033" max="12033" width="55.5546875" style="62" customWidth="1"/>
    <col min="12034" max="12034" width="16.33203125" style="62" customWidth="1"/>
    <col min="12035" max="12035" width="20.88671875" style="62" customWidth="1"/>
    <col min="12036" max="12036" width="14.88671875" style="62" customWidth="1"/>
    <col min="12037" max="12288" width="9.109375" style="62"/>
    <col min="12289" max="12289" width="55.5546875" style="62" customWidth="1"/>
    <col min="12290" max="12290" width="16.33203125" style="62" customWidth="1"/>
    <col min="12291" max="12291" width="20.88671875" style="62" customWidth="1"/>
    <col min="12292" max="12292" width="14.88671875" style="62" customWidth="1"/>
    <col min="12293" max="12544" width="9.109375" style="62"/>
    <col min="12545" max="12545" width="55.5546875" style="62" customWidth="1"/>
    <col min="12546" max="12546" width="16.33203125" style="62" customWidth="1"/>
    <col min="12547" max="12547" width="20.88671875" style="62" customWidth="1"/>
    <col min="12548" max="12548" width="14.88671875" style="62" customWidth="1"/>
    <col min="12549" max="12800" width="9.109375" style="62"/>
    <col min="12801" max="12801" width="55.5546875" style="62" customWidth="1"/>
    <col min="12802" max="12802" width="16.33203125" style="62" customWidth="1"/>
    <col min="12803" max="12803" width="20.88671875" style="62" customWidth="1"/>
    <col min="12804" max="12804" width="14.88671875" style="62" customWidth="1"/>
    <col min="12805" max="13056" width="9.109375" style="62"/>
    <col min="13057" max="13057" width="55.5546875" style="62" customWidth="1"/>
    <col min="13058" max="13058" width="16.33203125" style="62" customWidth="1"/>
    <col min="13059" max="13059" width="20.88671875" style="62" customWidth="1"/>
    <col min="13060" max="13060" width="14.88671875" style="62" customWidth="1"/>
    <col min="13061" max="13312" width="9.109375" style="62"/>
    <col min="13313" max="13313" width="55.5546875" style="62" customWidth="1"/>
    <col min="13314" max="13314" width="16.33203125" style="62" customWidth="1"/>
    <col min="13315" max="13315" width="20.88671875" style="62" customWidth="1"/>
    <col min="13316" max="13316" width="14.88671875" style="62" customWidth="1"/>
    <col min="13317" max="13568" width="9.109375" style="62"/>
    <col min="13569" max="13569" width="55.5546875" style="62" customWidth="1"/>
    <col min="13570" max="13570" width="16.33203125" style="62" customWidth="1"/>
    <col min="13571" max="13571" width="20.88671875" style="62" customWidth="1"/>
    <col min="13572" max="13572" width="14.88671875" style="62" customWidth="1"/>
    <col min="13573" max="13824" width="9.109375" style="62"/>
    <col min="13825" max="13825" width="55.5546875" style="62" customWidth="1"/>
    <col min="13826" max="13826" width="16.33203125" style="62" customWidth="1"/>
    <col min="13827" max="13827" width="20.88671875" style="62" customWidth="1"/>
    <col min="13828" max="13828" width="14.88671875" style="62" customWidth="1"/>
    <col min="13829" max="14080" width="9.109375" style="62"/>
    <col min="14081" max="14081" width="55.5546875" style="62" customWidth="1"/>
    <col min="14082" max="14082" width="16.33203125" style="62" customWidth="1"/>
    <col min="14083" max="14083" width="20.88671875" style="62" customWidth="1"/>
    <col min="14084" max="14084" width="14.88671875" style="62" customWidth="1"/>
    <col min="14085" max="14336" width="9.109375" style="62"/>
    <col min="14337" max="14337" width="55.5546875" style="62" customWidth="1"/>
    <col min="14338" max="14338" width="16.33203125" style="62" customWidth="1"/>
    <col min="14339" max="14339" width="20.88671875" style="62" customWidth="1"/>
    <col min="14340" max="14340" width="14.88671875" style="62" customWidth="1"/>
    <col min="14341" max="14592" width="9.109375" style="62"/>
    <col min="14593" max="14593" width="55.5546875" style="62" customWidth="1"/>
    <col min="14594" max="14594" width="16.33203125" style="62" customWidth="1"/>
    <col min="14595" max="14595" width="20.88671875" style="62" customWidth="1"/>
    <col min="14596" max="14596" width="14.88671875" style="62" customWidth="1"/>
    <col min="14597" max="14848" width="9.109375" style="62"/>
    <col min="14849" max="14849" width="55.5546875" style="62" customWidth="1"/>
    <col min="14850" max="14850" width="16.33203125" style="62" customWidth="1"/>
    <col min="14851" max="14851" width="20.88671875" style="62" customWidth="1"/>
    <col min="14852" max="14852" width="14.88671875" style="62" customWidth="1"/>
    <col min="14853" max="15104" width="9.109375" style="62"/>
    <col min="15105" max="15105" width="55.5546875" style="62" customWidth="1"/>
    <col min="15106" max="15106" width="16.33203125" style="62" customWidth="1"/>
    <col min="15107" max="15107" width="20.88671875" style="62" customWidth="1"/>
    <col min="15108" max="15108" width="14.88671875" style="62" customWidth="1"/>
    <col min="15109" max="15360" width="9.109375" style="62"/>
    <col min="15361" max="15361" width="55.5546875" style="62" customWidth="1"/>
    <col min="15362" max="15362" width="16.33203125" style="62" customWidth="1"/>
    <col min="15363" max="15363" width="20.88671875" style="62" customWidth="1"/>
    <col min="15364" max="15364" width="14.88671875" style="62" customWidth="1"/>
    <col min="15365" max="15616" width="9.109375" style="62"/>
    <col min="15617" max="15617" width="55.5546875" style="62" customWidth="1"/>
    <col min="15618" max="15618" width="16.33203125" style="62" customWidth="1"/>
    <col min="15619" max="15619" width="20.88671875" style="62" customWidth="1"/>
    <col min="15620" max="15620" width="14.88671875" style="62" customWidth="1"/>
    <col min="15621" max="15872" width="9.109375" style="62"/>
    <col min="15873" max="15873" width="55.5546875" style="62" customWidth="1"/>
    <col min="15874" max="15874" width="16.33203125" style="62" customWidth="1"/>
    <col min="15875" max="15875" width="20.88671875" style="62" customWidth="1"/>
    <col min="15876" max="15876" width="14.88671875" style="62" customWidth="1"/>
    <col min="15877" max="16128" width="9.109375" style="62"/>
    <col min="16129" max="16129" width="55.5546875" style="62" customWidth="1"/>
    <col min="16130" max="16130" width="16.33203125" style="62" customWidth="1"/>
    <col min="16131" max="16131" width="20.88671875" style="62" customWidth="1"/>
    <col min="16132" max="16132" width="14.88671875" style="62" customWidth="1"/>
    <col min="16133" max="16384" width="9.109375" style="62"/>
  </cols>
  <sheetData>
    <row r="1" spans="1:4" ht="18" customHeight="1">
      <c r="A1" s="16" t="s">
        <v>147</v>
      </c>
      <c r="B1" s="17"/>
      <c r="C1" s="60"/>
      <c r="D1" s="61"/>
    </row>
    <row r="2" spans="1:4" ht="9.75" customHeight="1" thickBot="1">
      <c r="A2" s="63"/>
      <c r="B2" s="64"/>
      <c r="C2" s="64"/>
      <c r="D2" s="65"/>
    </row>
    <row r="3" spans="1:4" ht="12.9" customHeight="1" thickTop="1">
      <c r="A3" s="18"/>
      <c r="B3" s="19"/>
      <c r="C3" s="20" t="s">
        <v>148</v>
      </c>
      <c r="D3" s="21">
        <f>SUM('Deal Summary (Info)'!F10,'Deal Summary (Info)'!G10)</f>
        <v>0</v>
      </c>
    </row>
    <row r="4" spans="1:4" ht="12.9" customHeight="1">
      <c r="A4" s="22" t="str">
        <f>'Cost Calculator'!B2</f>
        <v xml:space="preserve">Date </v>
      </c>
      <c r="B4" s="19"/>
      <c r="C4" s="23" t="s">
        <v>133</v>
      </c>
      <c r="D4" s="24">
        <v>0</v>
      </c>
    </row>
    <row r="5" spans="1:4" ht="12.9" customHeight="1">
      <c r="A5" s="18" t="str">
        <f>'Cost Calculator'!A3</f>
        <v>ADDRESS INFORMATION</v>
      </c>
      <c r="B5" s="19"/>
      <c r="C5" s="23" t="s">
        <v>149</v>
      </c>
      <c r="D5" s="25">
        <f>'Cost Calculator'!B8</f>
        <v>0</v>
      </c>
    </row>
    <row r="6" spans="1:4" ht="12.9" customHeight="1">
      <c r="A6" s="18" t="str">
        <f>'Deal Summary (Info)'!A10</f>
        <v>na</v>
      </c>
      <c r="B6" s="19"/>
      <c r="C6" s="23" t="s">
        <v>150</v>
      </c>
      <c r="D6" s="26">
        <f>'Cost Calculator'!B9</f>
        <v>0</v>
      </c>
    </row>
    <row r="7" spans="1:4" ht="12.9" customHeight="1">
      <c r="A7" s="18"/>
      <c r="B7" s="19"/>
      <c r="C7" s="205" t="s">
        <v>151</v>
      </c>
      <c r="D7" s="206">
        <f>D5+D6</f>
        <v>0</v>
      </c>
    </row>
    <row r="8" spans="1:4" ht="12.9" customHeight="1">
      <c r="A8" s="18" t="s">
        <v>152</v>
      </c>
      <c r="B8" s="27">
        <f>'Deal Summary (Info)'!A6</f>
        <v>0</v>
      </c>
      <c r="C8" s="19"/>
      <c r="D8" s="28"/>
    </row>
    <row r="9" spans="1:4" ht="12.9" customHeight="1" thickBot="1">
      <c r="A9" s="29" t="s">
        <v>87</v>
      </c>
      <c r="B9" s="30">
        <v>0</v>
      </c>
      <c r="C9" s="31" t="s">
        <v>153</v>
      </c>
      <c r="D9" s="32">
        <f>'Cost Calculator'!J14</f>
        <v>0</v>
      </c>
    </row>
    <row r="10" spans="1:4" ht="12.9" customHeight="1" thickTop="1">
      <c r="A10" s="33"/>
      <c r="B10" s="33"/>
      <c r="C10" s="34"/>
      <c r="D10" s="34"/>
    </row>
    <row r="11" spans="1:4" ht="12.9" customHeight="1">
      <c r="A11" s="35" t="s">
        <v>154</v>
      </c>
      <c r="B11" s="36" t="s">
        <v>155</v>
      </c>
      <c r="C11" s="37"/>
      <c r="D11" s="38"/>
    </row>
    <row r="12" spans="1:4" ht="12.9" customHeight="1">
      <c r="A12" s="18" t="s">
        <v>156</v>
      </c>
      <c r="B12" s="39">
        <f>B8*0.05</f>
        <v>0</v>
      </c>
      <c r="C12" s="437" t="s">
        <v>135</v>
      </c>
      <c r="D12" s="438">
        <f>'Cost Calculator'!J15</f>
        <v>1000</v>
      </c>
    </row>
    <row r="13" spans="1:4" ht="12.9" customHeight="1">
      <c r="A13" s="18" t="s">
        <v>134</v>
      </c>
      <c r="B13" s="27">
        <f>'Cost Calculator'!I8</f>
        <v>5000</v>
      </c>
      <c r="C13" s="439" t="s">
        <v>96</v>
      </c>
      <c r="D13" s="440">
        <f>'Cost Calculator'!J16</f>
        <v>1200</v>
      </c>
    </row>
    <row r="14" spans="1:4" ht="12.9" customHeight="1">
      <c r="A14" s="18" t="s">
        <v>157</v>
      </c>
      <c r="B14" s="39">
        <f>B8*0.04</f>
        <v>0</v>
      </c>
      <c r="C14" s="439" t="s">
        <v>101</v>
      </c>
      <c r="D14" s="440">
        <f>'Cost Calculator'!J17</f>
        <v>0</v>
      </c>
    </row>
    <row r="15" spans="1:4" ht="12.9" customHeight="1">
      <c r="A15" s="23" t="s">
        <v>158</v>
      </c>
      <c r="B15" s="40">
        <f>D28*D22</f>
        <v>0</v>
      </c>
      <c r="C15" s="441"/>
      <c r="D15" s="442"/>
    </row>
    <row r="16" spans="1:4" ht="12.9" customHeight="1">
      <c r="A16" s="23" t="s">
        <v>159</v>
      </c>
      <c r="B16" s="40">
        <f>D28*D23</f>
        <v>0</v>
      </c>
      <c r="C16" s="443" t="s">
        <v>160</v>
      </c>
      <c r="D16" s="438">
        <f>(D12/365)+(D13/365)+(D14/365)+(B13*D24/365)+(B32*D24/365)</f>
        <v>6.0273972602739718</v>
      </c>
    </row>
    <row r="17" spans="1:4" ht="12.9" customHeight="1">
      <c r="A17" s="18" t="s">
        <v>161</v>
      </c>
      <c r="B17" s="39">
        <f>D12/52*D7</f>
        <v>0</v>
      </c>
      <c r="C17" s="439"/>
      <c r="D17" s="440"/>
    </row>
    <row r="18" spans="1:4" ht="12.9" customHeight="1">
      <c r="A18" s="23" t="s">
        <v>162</v>
      </c>
      <c r="B18" s="27">
        <f>D13/52*D7</f>
        <v>0</v>
      </c>
      <c r="C18" s="444" t="s">
        <v>163</v>
      </c>
      <c r="D18" s="440">
        <f>B13+SUM((B15:B25))</f>
        <v>5850</v>
      </c>
    </row>
    <row r="19" spans="1:4" ht="12.9" customHeight="1">
      <c r="A19" s="23" t="s">
        <v>136</v>
      </c>
      <c r="B19" s="39">
        <f>D14/52*D7</f>
        <v>0</v>
      </c>
      <c r="C19" s="445" t="s">
        <v>164</v>
      </c>
      <c r="D19" s="446"/>
    </row>
    <row r="20" spans="1:4" ht="12.9" customHeight="1">
      <c r="A20" s="18" t="s">
        <v>165</v>
      </c>
      <c r="B20" s="39">
        <f>'Cost Calculator'!J18</f>
        <v>1000</v>
      </c>
      <c r="C20" s="447" t="s">
        <v>163</v>
      </c>
      <c r="D20" s="448">
        <f>D26-D28</f>
        <v>0</v>
      </c>
    </row>
    <row r="21" spans="1:4" ht="12.9" customHeight="1">
      <c r="A21" s="18" t="s">
        <v>105</v>
      </c>
      <c r="B21" s="39">
        <f>'Cost Calculator'!J19</f>
        <v>0</v>
      </c>
      <c r="C21" s="449" t="s">
        <v>166</v>
      </c>
      <c r="D21" s="450"/>
    </row>
    <row r="22" spans="1:4" ht="12.9" customHeight="1">
      <c r="A22" s="23" t="s">
        <v>167</v>
      </c>
      <c r="B22" s="27">
        <f>'Cost Calculator'!J20</f>
        <v>0</v>
      </c>
      <c r="C22" s="451" t="s">
        <v>168</v>
      </c>
      <c r="D22" s="452">
        <v>0.04</v>
      </c>
    </row>
    <row r="23" spans="1:4" ht="12.9" customHeight="1">
      <c r="A23" s="18" t="s">
        <v>169</v>
      </c>
      <c r="B23" s="27">
        <f>B32*0.03-D9</f>
        <v>-150</v>
      </c>
      <c r="C23" s="447" t="s">
        <v>170</v>
      </c>
      <c r="D23" s="452">
        <v>0</v>
      </c>
    </row>
    <row r="24" spans="1:4" ht="12.9" customHeight="1">
      <c r="A24" s="23" t="s">
        <v>171</v>
      </c>
      <c r="B24" s="39">
        <f>B32*D24/12/4.333*D7</f>
        <v>0</v>
      </c>
      <c r="C24" s="447" t="s">
        <v>172</v>
      </c>
      <c r="D24" s="452">
        <v>0.13</v>
      </c>
    </row>
    <row r="25" spans="1:4" ht="12.9" customHeight="1">
      <c r="A25" s="23" t="s">
        <v>173</v>
      </c>
      <c r="B25" s="39">
        <f>B13*D24/12/4.333*D7</f>
        <v>0</v>
      </c>
      <c r="C25" s="447" t="s">
        <v>174</v>
      </c>
      <c r="D25" s="448">
        <f>B8*0.7</f>
        <v>0</v>
      </c>
    </row>
    <row r="26" spans="1:4" ht="12.9" customHeight="1">
      <c r="A26" s="41" t="s">
        <v>175</v>
      </c>
      <c r="B26" s="42">
        <f>SUM(B12:B25)</f>
        <v>5850</v>
      </c>
      <c r="C26" s="447" t="s">
        <v>176</v>
      </c>
      <c r="D26" s="448">
        <v>0</v>
      </c>
    </row>
    <row r="27" spans="1:4" ht="12.9" customHeight="1">
      <c r="A27" s="18"/>
      <c r="B27" s="39"/>
      <c r="C27" s="453" t="s">
        <v>177</v>
      </c>
      <c r="D27" s="454">
        <v>0</v>
      </c>
    </row>
    <row r="28" spans="1:4" ht="12.9" customHeight="1">
      <c r="A28" s="18" t="s">
        <v>178</v>
      </c>
      <c r="B28" s="40">
        <f>B8-SUM(B12:B25)</f>
        <v>-5850</v>
      </c>
      <c r="C28" s="447" t="s">
        <v>179</v>
      </c>
      <c r="D28" s="448">
        <v>0</v>
      </c>
    </row>
    <row r="29" spans="1:4" ht="12.9" customHeight="1">
      <c r="A29" s="41" t="s">
        <v>180</v>
      </c>
      <c r="B29" s="43">
        <f>D7*2000</f>
        <v>0</v>
      </c>
      <c r="C29" s="447" t="s">
        <v>181</v>
      </c>
      <c r="D29" s="448">
        <v>0</v>
      </c>
    </row>
    <row r="30" spans="1:4" ht="12.9" customHeight="1">
      <c r="A30" s="18" t="s">
        <v>182</v>
      </c>
      <c r="B30" s="40">
        <f>B28-B29</f>
        <v>-5850</v>
      </c>
      <c r="C30" s="447" t="s">
        <v>183</v>
      </c>
      <c r="D30" s="448">
        <v>25000</v>
      </c>
    </row>
    <row r="31" spans="1:4" ht="12.9" customHeight="1">
      <c r="A31" s="18"/>
      <c r="B31" s="19"/>
      <c r="C31" s="453" t="s">
        <v>184</v>
      </c>
      <c r="D31" s="448"/>
    </row>
    <row r="32" spans="1:4" ht="12.9" customHeight="1">
      <c r="A32" s="455" t="s">
        <v>185</v>
      </c>
      <c r="B32" s="456">
        <f>SUM(B8*0.72)-B13</f>
        <v>-5000</v>
      </c>
      <c r="C32" s="457"/>
      <c r="D32" s="458"/>
    </row>
    <row r="33" spans="1:4" ht="12.9" customHeight="1">
      <c r="A33" s="459" t="s">
        <v>186</v>
      </c>
      <c r="B33" s="460">
        <f>B30-B32+B29</f>
        <v>-850</v>
      </c>
      <c r="C33" s="461"/>
      <c r="D33" s="462"/>
    </row>
    <row r="34" spans="1:4" ht="12.9" customHeight="1">
      <c r="A34" s="463"/>
      <c r="B34" s="464"/>
      <c r="C34" s="464"/>
      <c r="D34" s="462"/>
    </row>
    <row r="35" spans="1:4" ht="12.9" customHeight="1">
      <c r="A35" s="463" t="s">
        <v>187</v>
      </c>
      <c r="B35" s="465">
        <f>B33/SUM((B26+B32))</f>
        <v>-1</v>
      </c>
      <c r="C35" s="461" t="s">
        <v>188</v>
      </c>
      <c r="D35" s="462"/>
    </row>
    <row r="36" spans="1:4" ht="12.9" customHeight="1">
      <c r="A36" s="463"/>
      <c r="B36" s="464"/>
      <c r="C36" s="464"/>
      <c r="D36" s="462"/>
    </row>
    <row r="37" spans="1:4" ht="12.9" customHeight="1">
      <c r="A37" s="463" t="s">
        <v>189</v>
      </c>
      <c r="B37" s="466" t="e">
        <f>52/D7*B35</f>
        <v>#DIV/0!</v>
      </c>
      <c r="C37" s="461"/>
      <c r="D37" s="462"/>
    </row>
    <row r="38" spans="1:4" ht="12.9" customHeight="1">
      <c r="A38" s="44" t="s">
        <v>190</v>
      </c>
      <c r="B38" s="45">
        <v>0</v>
      </c>
      <c r="C38" s="46" t="s">
        <v>191</v>
      </c>
      <c r="D38" s="53">
        <f>B32*0.9</f>
        <v>-4500</v>
      </c>
    </row>
    <row r="39" spans="1:4" ht="12.9" customHeight="1">
      <c r="A39" s="47" t="s">
        <v>192</v>
      </c>
      <c r="B39" s="52">
        <v>0</v>
      </c>
      <c r="C39" s="48" t="s">
        <v>193</v>
      </c>
      <c r="D39" s="54">
        <f>B32*0.95</f>
        <v>-4750</v>
      </c>
    </row>
    <row r="40" spans="1:4" ht="12.9" customHeight="1" thickBot="1">
      <c r="A40" s="49" t="s">
        <v>194</v>
      </c>
      <c r="B40" s="50">
        <v>0</v>
      </c>
      <c r="C40" s="51" t="s">
        <v>195</v>
      </c>
      <c r="D40" s="55">
        <f>B32</f>
        <v>-5000</v>
      </c>
    </row>
    <row r="41" spans="1:4" ht="14.4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D39"/>
  <sheetViews>
    <sheetView tabSelected="1" topLeftCell="A9" zoomScale="90" zoomScaleNormal="90" workbookViewId="0">
      <selection activeCell="B35" sqref="B35"/>
    </sheetView>
  </sheetViews>
  <sheetFormatPr defaultRowHeight="14.4"/>
  <cols>
    <col min="1" max="1" width="62.5546875" customWidth="1"/>
    <col min="2" max="2" width="18.33203125" customWidth="1"/>
    <col min="3" max="3" width="23.109375" customWidth="1"/>
    <col min="4" max="4" width="18.109375" customWidth="1"/>
    <col min="257" max="257" width="55.5546875" customWidth="1"/>
    <col min="258" max="258" width="16.33203125" customWidth="1"/>
    <col min="259" max="259" width="20.88671875" customWidth="1"/>
    <col min="260" max="260" width="14.88671875" customWidth="1"/>
    <col min="513" max="513" width="55.5546875" customWidth="1"/>
    <col min="514" max="514" width="16.33203125" customWidth="1"/>
    <col min="515" max="515" width="20.88671875" customWidth="1"/>
    <col min="516" max="516" width="14.88671875" customWidth="1"/>
    <col min="769" max="769" width="55.5546875" customWidth="1"/>
    <col min="770" max="770" width="16.33203125" customWidth="1"/>
    <col min="771" max="771" width="20.88671875" customWidth="1"/>
    <col min="772" max="772" width="14.88671875" customWidth="1"/>
    <col min="1025" max="1025" width="55.5546875" customWidth="1"/>
    <col min="1026" max="1026" width="16.33203125" customWidth="1"/>
    <col min="1027" max="1027" width="20.88671875" customWidth="1"/>
    <col min="1028" max="1028" width="14.88671875" customWidth="1"/>
    <col min="1281" max="1281" width="55.5546875" customWidth="1"/>
    <col min="1282" max="1282" width="16.33203125" customWidth="1"/>
    <col min="1283" max="1283" width="20.88671875" customWidth="1"/>
    <col min="1284" max="1284" width="14.88671875" customWidth="1"/>
    <col min="1537" max="1537" width="55.5546875" customWidth="1"/>
    <col min="1538" max="1538" width="16.33203125" customWidth="1"/>
    <col min="1539" max="1539" width="20.88671875" customWidth="1"/>
    <col min="1540" max="1540" width="14.88671875" customWidth="1"/>
    <col min="1793" max="1793" width="55.5546875" customWidth="1"/>
    <col min="1794" max="1794" width="16.33203125" customWidth="1"/>
    <col min="1795" max="1795" width="20.88671875" customWidth="1"/>
    <col min="1796" max="1796" width="14.88671875" customWidth="1"/>
    <col min="2049" max="2049" width="55.5546875" customWidth="1"/>
    <col min="2050" max="2050" width="16.33203125" customWidth="1"/>
    <col min="2051" max="2051" width="20.88671875" customWidth="1"/>
    <col min="2052" max="2052" width="14.88671875" customWidth="1"/>
    <col min="2305" max="2305" width="55.5546875" customWidth="1"/>
    <col min="2306" max="2306" width="16.33203125" customWidth="1"/>
    <col min="2307" max="2307" width="20.88671875" customWidth="1"/>
    <col min="2308" max="2308" width="14.88671875" customWidth="1"/>
    <col min="2561" max="2561" width="55.5546875" customWidth="1"/>
    <col min="2562" max="2562" width="16.33203125" customWidth="1"/>
    <col min="2563" max="2563" width="20.88671875" customWidth="1"/>
    <col min="2564" max="2564" width="14.88671875" customWidth="1"/>
    <col min="2817" max="2817" width="55.5546875" customWidth="1"/>
    <col min="2818" max="2818" width="16.33203125" customWidth="1"/>
    <col min="2819" max="2819" width="20.88671875" customWidth="1"/>
    <col min="2820" max="2820" width="14.88671875" customWidth="1"/>
    <col min="3073" max="3073" width="55.5546875" customWidth="1"/>
    <col min="3074" max="3074" width="16.33203125" customWidth="1"/>
    <col min="3075" max="3075" width="20.88671875" customWidth="1"/>
    <col min="3076" max="3076" width="14.88671875" customWidth="1"/>
    <col min="3329" max="3329" width="55.5546875" customWidth="1"/>
    <col min="3330" max="3330" width="16.33203125" customWidth="1"/>
    <col min="3331" max="3331" width="20.88671875" customWidth="1"/>
    <col min="3332" max="3332" width="14.88671875" customWidth="1"/>
    <col min="3585" max="3585" width="55.5546875" customWidth="1"/>
    <col min="3586" max="3586" width="16.33203125" customWidth="1"/>
    <col min="3587" max="3587" width="20.88671875" customWidth="1"/>
    <col min="3588" max="3588" width="14.88671875" customWidth="1"/>
    <col min="3841" max="3841" width="55.5546875" customWidth="1"/>
    <col min="3842" max="3842" width="16.33203125" customWidth="1"/>
    <col min="3843" max="3843" width="20.88671875" customWidth="1"/>
    <col min="3844" max="3844" width="14.88671875" customWidth="1"/>
    <col min="4097" max="4097" width="55.5546875" customWidth="1"/>
    <col min="4098" max="4098" width="16.33203125" customWidth="1"/>
    <col min="4099" max="4099" width="20.88671875" customWidth="1"/>
    <col min="4100" max="4100" width="14.88671875" customWidth="1"/>
    <col min="4353" max="4353" width="55.5546875" customWidth="1"/>
    <col min="4354" max="4354" width="16.33203125" customWidth="1"/>
    <col min="4355" max="4355" width="20.88671875" customWidth="1"/>
    <col min="4356" max="4356" width="14.88671875" customWidth="1"/>
    <col min="4609" max="4609" width="55.5546875" customWidth="1"/>
    <col min="4610" max="4610" width="16.33203125" customWidth="1"/>
    <col min="4611" max="4611" width="20.88671875" customWidth="1"/>
    <col min="4612" max="4612" width="14.88671875" customWidth="1"/>
    <col min="4865" max="4865" width="55.5546875" customWidth="1"/>
    <col min="4866" max="4866" width="16.33203125" customWidth="1"/>
    <col min="4867" max="4867" width="20.88671875" customWidth="1"/>
    <col min="4868" max="4868" width="14.88671875" customWidth="1"/>
    <col min="5121" max="5121" width="55.5546875" customWidth="1"/>
    <col min="5122" max="5122" width="16.33203125" customWidth="1"/>
    <col min="5123" max="5123" width="20.88671875" customWidth="1"/>
    <col min="5124" max="5124" width="14.88671875" customWidth="1"/>
    <col min="5377" max="5377" width="55.5546875" customWidth="1"/>
    <col min="5378" max="5378" width="16.33203125" customWidth="1"/>
    <col min="5379" max="5379" width="20.88671875" customWidth="1"/>
    <col min="5380" max="5380" width="14.88671875" customWidth="1"/>
    <col min="5633" max="5633" width="55.5546875" customWidth="1"/>
    <col min="5634" max="5634" width="16.33203125" customWidth="1"/>
    <col min="5635" max="5635" width="20.88671875" customWidth="1"/>
    <col min="5636" max="5636" width="14.88671875" customWidth="1"/>
    <col min="5889" max="5889" width="55.5546875" customWidth="1"/>
    <col min="5890" max="5890" width="16.33203125" customWidth="1"/>
    <col min="5891" max="5891" width="20.88671875" customWidth="1"/>
    <col min="5892" max="5892" width="14.88671875" customWidth="1"/>
    <col min="6145" max="6145" width="55.5546875" customWidth="1"/>
    <col min="6146" max="6146" width="16.33203125" customWidth="1"/>
    <col min="6147" max="6147" width="20.88671875" customWidth="1"/>
    <col min="6148" max="6148" width="14.88671875" customWidth="1"/>
    <col min="6401" max="6401" width="55.5546875" customWidth="1"/>
    <col min="6402" max="6402" width="16.33203125" customWidth="1"/>
    <col min="6403" max="6403" width="20.88671875" customWidth="1"/>
    <col min="6404" max="6404" width="14.88671875" customWidth="1"/>
    <col min="6657" max="6657" width="55.5546875" customWidth="1"/>
    <col min="6658" max="6658" width="16.33203125" customWidth="1"/>
    <col min="6659" max="6659" width="20.88671875" customWidth="1"/>
    <col min="6660" max="6660" width="14.88671875" customWidth="1"/>
    <col min="6913" max="6913" width="55.5546875" customWidth="1"/>
    <col min="6914" max="6914" width="16.33203125" customWidth="1"/>
    <col min="6915" max="6915" width="20.88671875" customWidth="1"/>
    <col min="6916" max="6916" width="14.88671875" customWidth="1"/>
    <col min="7169" max="7169" width="55.5546875" customWidth="1"/>
    <col min="7170" max="7170" width="16.33203125" customWidth="1"/>
    <col min="7171" max="7171" width="20.88671875" customWidth="1"/>
    <col min="7172" max="7172" width="14.88671875" customWidth="1"/>
    <col min="7425" max="7425" width="55.5546875" customWidth="1"/>
    <col min="7426" max="7426" width="16.33203125" customWidth="1"/>
    <col min="7427" max="7427" width="20.88671875" customWidth="1"/>
    <col min="7428" max="7428" width="14.88671875" customWidth="1"/>
    <col min="7681" max="7681" width="55.5546875" customWidth="1"/>
    <col min="7682" max="7682" width="16.33203125" customWidth="1"/>
    <col min="7683" max="7683" width="20.88671875" customWidth="1"/>
    <col min="7684" max="7684" width="14.88671875" customWidth="1"/>
    <col min="7937" max="7937" width="55.5546875" customWidth="1"/>
    <col min="7938" max="7938" width="16.33203125" customWidth="1"/>
    <col min="7939" max="7939" width="20.88671875" customWidth="1"/>
    <col min="7940" max="7940" width="14.88671875" customWidth="1"/>
    <col min="8193" max="8193" width="55.5546875" customWidth="1"/>
    <col min="8194" max="8194" width="16.33203125" customWidth="1"/>
    <col min="8195" max="8195" width="20.88671875" customWidth="1"/>
    <col min="8196" max="8196" width="14.88671875" customWidth="1"/>
    <col min="8449" max="8449" width="55.5546875" customWidth="1"/>
    <col min="8450" max="8450" width="16.33203125" customWidth="1"/>
    <col min="8451" max="8451" width="20.88671875" customWidth="1"/>
    <col min="8452" max="8452" width="14.88671875" customWidth="1"/>
    <col min="8705" max="8705" width="55.5546875" customWidth="1"/>
    <col min="8706" max="8706" width="16.33203125" customWidth="1"/>
    <col min="8707" max="8707" width="20.88671875" customWidth="1"/>
    <col min="8708" max="8708" width="14.88671875" customWidth="1"/>
    <col min="8961" max="8961" width="55.5546875" customWidth="1"/>
    <col min="8962" max="8962" width="16.33203125" customWidth="1"/>
    <col min="8963" max="8963" width="20.88671875" customWidth="1"/>
    <col min="8964" max="8964" width="14.88671875" customWidth="1"/>
    <col min="9217" max="9217" width="55.5546875" customWidth="1"/>
    <col min="9218" max="9218" width="16.33203125" customWidth="1"/>
    <col min="9219" max="9219" width="20.88671875" customWidth="1"/>
    <col min="9220" max="9220" width="14.88671875" customWidth="1"/>
    <col min="9473" max="9473" width="55.5546875" customWidth="1"/>
    <col min="9474" max="9474" width="16.33203125" customWidth="1"/>
    <col min="9475" max="9475" width="20.88671875" customWidth="1"/>
    <col min="9476" max="9476" width="14.88671875" customWidth="1"/>
    <col min="9729" max="9729" width="55.5546875" customWidth="1"/>
    <col min="9730" max="9730" width="16.33203125" customWidth="1"/>
    <col min="9731" max="9731" width="20.88671875" customWidth="1"/>
    <col min="9732" max="9732" width="14.88671875" customWidth="1"/>
    <col min="9985" max="9985" width="55.5546875" customWidth="1"/>
    <col min="9986" max="9986" width="16.33203125" customWidth="1"/>
    <col min="9987" max="9987" width="20.88671875" customWidth="1"/>
    <col min="9988" max="9988" width="14.88671875" customWidth="1"/>
    <col min="10241" max="10241" width="55.5546875" customWidth="1"/>
    <col min="10242" max="10242" width="16.33203125" customWidth="1"/>
    <col min="10243" max="10243" width="20.88671875" customWidth="1"/>
    <col min="10244" max="10244" width="14.88671875" customWidth="1"/>
    <col min="10497" max="10497" width="55.5546875" customWidth="1"/>
    <col min="10498" max="10498" width="16.33203125" customWidth="1"/>
    <col min="10499" max="10499" width="20.88671875" customWidth="1"/>
    <col min="10500" max="10500" width="14.88671875" customWidth="1"/>
    <col min="10753" max="10753" width="55.5546875" customWidth="1"/>
    <col min="10754" max="10754" width="16.33203125" customWidth="1"/>
    <col min="10755" max="10755" width="20.88671875" customWidth="1"/>
    <col min="10756" max="10756" width="14.88671875" customWidth="1"/>
    <col min="11009" max="11009" width="55.5546875" customWidth="1"/>
    <col min="11010" max="11010" width="16.33203125" customWidth="1"/>
    <col min="11011" max="11011" width="20.88671875" customWidth="1"/>
    <col min="11012" max="11012" width="14.88671875" customWidth="1"/>
    <col min="11265" max="11265" width="55.5546875" customWidth="1"/>
    <col min="11266" max="11266" width="16.33203125" customWidth="1"/>
    <col min="11267" max="11267" width="20.88671875" customWidth="1"/>
    <col min="11268" max="11268" width="14.88671875" customWidth="1"/>
    <col min="11521" max="11521" width="55.5546875" customWidth="1"/>
    <col min="11522" max="11522" width="16.33203125" customWidth="1"/>
    <col min="11523" max="11523" width="20.88671875" customWidth="1"/>
    <col min="11524" max="11524" width="14.88671875" customWidth="1"/>
    <col min="11777" max="11777" width="55.5546875" customWidth="1"/>
    <col min="11778" max="11778" width="16.33203125" customWidth="1"/>
    <col min="11779" max="11779" width="20.88671875" customWidth="1"/>
    <col min="11780" max="11780" width="14.88671875" customWidth="1"/>
    <col min="12033" max="12033" width="55.5546875" customWidth="1"/>
    <col min="12034" max="12034" width="16.33203125" customWidth="1"/>
    <col min="12035" max="12035" width="20.88671875" customWidth="1"/>
    <col min="12036" max="12036" width="14.88671875" customWidth="1"/>
    <col min="12289" max="12289" width="55.5546875" customWidth="1"/>
    <col min="12290" max="12290" width="16.33203125" customWidth="1"/>
    <col min="12291" max="12291" width="20.88671875" customWidth="1"/>
    <col min="12292" max="12292" width="14.88671875" customWidth="1"/>
    <col min="12545" max="12545" width="55.5546875" customWidth="1"/>
    <col min="12546" max="12546" width="16.33203125" customWidth="1"/>
    <col min="12547" max="12547" width="20.88671875" customWidth="1"/>
    <col min="12548" max="12548" width="14.88671875" customWidth="1"/>
    <col min="12801" max="12801" width="55.5546875" customWidth="1"/>
    <col min="12802" max="12802" width="16.33203125" customWidth="1"/>
    <col min="12803" max="12803" width="20.88671875" customWidth="1"/>
    <col min="12804" max="12804" width="14.88671875" customWidth="1"/>
    <col min="13057" max="13057" width="55.5546875" customWidth="1"/>
    <col min="13058" max="13058" width="16.33203125" customWidth="1"/>
    <col min="13059" max="13059" width="20.88671875" customWidth="1"/>
    <col min="13060" max="13060" width="14.88671875" customWidth="1"/>
    <col min="13313" max="13313" width="55.5546875" customWidth="1"/>
    <col min="13314" max="13314" width="16.33203125" customWidth="1"/>
    <col min="13315" max="13315" width="20.88671875" customWidth="1"/>
    <col min="13316" max="13316" width="14.88671875" customWidth="1"/>
    <col min="13569" max="13569" width="55.5546875" customWidth="1"/>
    <col min="13570" max="13570" width="16.33203125" customWidth="1"/>
    <col min="13571" max="13571" width="20.88671875" customWidth="1"/>
    <col min="13572" max="13572" width="14.88671875" customWidth="1"/>
    <col min="13825" max="13825" width="55.5546875" customWidth="1"/>
    <col min="13826" max="13826" width="16.33203125" customWidth="1"/>
    <col min="13827" max="13827" width="20.88671875" customWidth="1"/>
    <col min="13828" max="13828" width="14.88671875" customWidth="1"/>
    <col min="14081" max="14081" width="55.5546875" customWidth="1"/>
    <col min="14082" max="14082" width="16.33203125" customWidth="1"/>
    <col min="14083" max="14083" width="20.88671875" customWidth="1"/>
    <col min="14084" max="14084" width="14.88671875" customWidth="1"/>
    <col min="14337" max="14337" width="55.5546875" customWidth="1"/>
    <col min="14338" max="14338" width="16.33203125" customWidth="1"/>
    <col min="14339" max="14339" width="20.88671875" customWidth="1"/>
    <col min="14340" max="14340" width="14.88671875" customWidth="1"/>
    <col min="14593" max="14593" width="55.5546875" customWidth="1"/>
    <col min="14594" max="14594" width="16.33203125" customWidth="1"/>
    <col min="14595" max="14595" width="20.88671875" customWidth="1"/>
    <col min="14596" max="14596" width="14.88671875" customWidth="1"/>
    <col min="14849" max="14849" width="55.5546875" customWidth="1"/>
    <col min="14850" max="14850" width="16.33203125" customWidth="1"/>
    <col min="14851" max="14851" width="20.88671875" customWidth="1"/>
    <col min="14852" max="14852" width="14.88671875" customWidth="1"/>
    <col min="15105" max="15105" width="55.5546875" customWidth="1"/>
    <col min="15106" max="15106" width="16.33203125" customWidth="1"/>
    <col min="15107" max="15107" width="20.88671875" customWidth="1"/>
    <col min="15108" max="15108" width="14.88671875" customWidth="1"/>
    <col min="15361" max="15361" width="55.5546875" customWidth="1"/>
    <col min="15362" max="15362" width="16.33203125" customWidth="1"/>
    <col min="15363" max="15363" width="20.88671875" customWidth="1"/>
    <col min="15364" max="15364" width="14.88671875" customWidth="1"/>
    <col min="15617" max="15617" width="55.5546875" customWidth="1"/>
    <col min="15618" max="15618" width="16.33203125" customWidth="1"/>
    <col min="15619" max="15619" width="20.88671875" customWidth="1"/>
    <col min="15620" max="15620" width="14.88671875" customWidth="1"/>
    <col min="15873" max="15873" width="55.5546875" customWidth="1"/>
    <col min="15874" max="15874" width="16.33203125" customWidth="1"/>
    <col min="15875" max="15875" width="20.88671875" customWidth="1"/>
    <col min="15876" max="15876" width="14.88671875" customWidth="1"/>
    <col min="16129" max="16129" width="55.5546875" customWidth="1"/>
    <col min="16130" max="16130" width="16.33203125" customWidth="1"/>
    <col min="16131" max="16131" width="20.88671875" customWidth="1"/>
    <col min="16132" max="16132" width="14.88671875" customWidth="1"/>
  </cols>
  <sheetData>
    <row r="1" spans="1:4" ht="18" customHeight="1">
      <c r="A1" s="306" t="s">
        <v>196</v>
      </c>
      <c r="B1" s="211"/>
      <c r="C1" s="212"/>
      <c r="D1" s="213"/>
    </row>
    <row r="2" spans="1:4" ht="18" customHeight="1">
      <c r="A2" s="229" t="s">
        <v>197</v>
      </c>
      <c r="D2" s="215"/>
    </row>
    <row r="3" spans="1:4" ht="12.9" customHeight="1">
      <c r="A3" s="229"/>
      <c r="D3" s="215"/>
    </row>
    <row r="4" spans="1:4" ht="12.9" customHeight="1">
      <c r="A4" s="214"/>
      <c r="D4" s="215"/>
    </row>
    <row r="5" spans="1:4" ht="12.9" customHeight="1">
      <c r="A5" s="214"/>
      <c r="D5" s="215"/>
    </row>
    <row r="6" spans="1:4" ht="17.25" customHeight="1">
      <c r="A6" s="214"/>
      <c r="D6" s="216" t="s">
        <v>147</v>
      </c>
    </row>
    <row r="7" spans="1:4" ht="12.9" customHeight="1">
      <c r="A7" s="217"/>
      <c r="B7" s="19"/>
      <c r="C7" s="207" t="s">
        <v>148</v>
      </c>
      <c r="D7" s="218">
        <f>SUM('Deal Summary (Info)'!F10,'Deal Summary (Info)'!G10)</f>
        <v>0</v>
      </c>
    </row>
    <row r="8" spans="1:4" ht="12.9" customHeight="1">
      <c r="A8" s="219"/>
      <c r="B8" s="19"/>
      <c r="C8" s="23" t="s">
        <v>133</v>
      </c>
      <c r="D8" s="220">
        <v>0</v>
      </c>
    </row>
    <row r="9" spans="1:4" ht="12.9" customHeight="1">
      <c r="A9" s="284" t="s">
        <v>363</v>
      </c>
      <c r="B9" s="19"/>
      <c r="C9" s="23" t="s">
        <v>149</v>
      </c>
      <c r="D9" s="221">
        <f>'Cost Calculator'!B8</f>
        <v>0</v>
      </c>
    </row>
    <row r="10" spans="1:4" ht="12.9" customHeight="1">
      <c r="A10" s="217"/>
      <c r="B10" s="19"/>
      <c r="C10" s="23" t="s">
        <v>150</v>
      </c>
      <c r="D10" s="222">
        <f>'Cost Calculator'!B9</f>
        <v>0</v>
      </c>
    </row>
    <row r="11" spans="1:4" ht="12.9" customHeight="1">
      <c r="A11" s="217"/>
      <c r="B11" s="19"/>
      <c r="C11" s="209" t="s">
        <v>151</v>
      </c>
      <c r="D11" s="223">
        <f>D9+D10</f>
        <v>0</v>
      </c>
    </row>
    <row r="12" spans="1:4" ht="12.75" customHeight="1">
      <c r="A12" s="214"/>
      <c r="C12" s="19"/>
      <c r="D12" s="224"/>
    </row>
    <row r="13" spans="1:4" ht="12.9" customHeight="1">
      <c r="A13" s="217" t="s">
        <v>152</v>
      </c>
      <c r="B13" s="27">
        <f>'Cost Calculator'!J11</f>
        <v>0</v>
      </c>
      <c r="C13" s="210" t="s">
        <v>153</v>
      </c>
      <c r="D13" s="225">
        <f>'Cost Calculator'!J14</f>
        <v>0</v>
      </c>
    </row>
    <row r="14" spans="1:4" ht="12.9" customHeight="1">
      <c r="A14" s="217"/>
      <c r="B14" s="27"/>
      <c r="C14" s="210"/>
      <c r="D14" s="225"/>
    </row>
    <row r="15" spans="1:4" ht="15" customHeight="1">
      <c r="A15" s="232" t="s">
        <v>132</v>
      </c>
      <c r="B15" s="233" t="s">
        <v>198</v>
      </c>
      <c r="C15" s="234"/>
      <c r="D15" s="235"/>
    </row>
    <row r="16" spans="1:4" ht="12.9" customHeight="1">
      <c r="A16" s="217" t="s">
        <v>156</v>
      </c>
      <c r="B16" s="39">
        <f>B13*0.05</f>
        <v>0</v>
      </c>
      <c r="C16" s="437" t="s">
        <v>135</v>
      </c>
      <c r="D16" s="467">
        <f>'Cost Calculator'!J15</f>
        <v>1000</v>
      </c>
    </row>
    <row r="17" spans="1:4" ht="12.9" customHeight="1">
      <c r="A17" s="217" t="s">
        <v>134</v>
      </c>
      <c r="B17" s="27">
        <f>'Cost Calculator'!I8</f>
        <v>5000</v>
      </c>
      <c r="C17" s="439" t="s">
        <v>96</v>
      </c>
      <c r="D17" s="468">
        <f>'Cost Calculator'!J16</f>
        <v>1200</v>
      </c>
    </row>
    <row r="18" spans="1:4" ht="12.9" customHeight="1">
      <c r="A18" s="217" t="s">
        <v>199</v>
      </c>
      <c r="B18" s="27">
        <f>B34*0.03-D13</f>
        <v>0</v>
      </c>
      <c r="C18" s="439" t="s">
        <v>101</v>
      </c>
      <c r="D18" s="468">
        <f>'Cost Calculator'!J17</f>
        <v>0</v>
      </c>
    </row>
    <row r="19" spans="1:4" ht="12.9" customHeight="1">
      <c r="A19" s="217" t="s">
        <v>200</v>
      </c>
      <c r="B19" s="39">
        <f>B13*0.03</f>
        <v>0</v>
      </c>
      <c r="C19" s="469" t="s">
        <v>160</v>
      </c>
      <c r="D19" s="470">
        <f>(D16/365)+(D17/365)+(D18/365)+(B17*D26/365)+(B34*D26/365)</f>
        <v>7.808219178082191</v>
      </c>
    </row>
    <row r="20" spans="1:4" ht="14.25" customHeight="1">
      <c r="A20" s="217" t="s">
        <v>161</v>
      </c>
      <c r="B20" s="39">
        <f>D16/52*D11</f>
        <v>0</v>
      </c>
      <c r="C20" s="444" t="s">
        <v>163</v>
      </c>
      <c r="D20" s="468">
        <f>B17+SUM((B19:B27))</f>
        <v>6000</v>
      </c>
    </row>
    <row r="21" spans="1:4" ht="12.9" customHeight="1">
      <c r="A21" s="226" t="s">
        <v>162</v>
      </c>
      <c r="B21" s="27">
        <f>D17/52*D11</f>
        <v>0</v>
      </c>
      <c r="C21" s="445" t="s">
        <v>164</v>
      </c>
      <c r="D21" s="471"/>
    </row>
    <row r="22" spans="1:4" ht="12.9" customHeight="1">
      <c r="A22" s="226" t="s">
        <v>136</v>
      </c>
      <c r="B22" s="39">
        <f>D18/52*D11</f>
        <v>0</v>
      </c>
      <c r="C22" s="445"/>
      <c r="D22" s="471"/>
    </row>
    <row r="23" spans="1:4" ht="12.9" customHeight="1">
      <c r="A23" s="217" t="s">
        <v>165</v>
      </c>
      <c r="B23" s="39">
        <f>'Cost Calculator'!J18</f>
        <v>1000</v>
      </c>
      <c r="C23" s="447" t="s">
        <v>163</v>
      </c>
      <c r="D23" s="472">
        <f>D28-D34</f>
        <v>0</v>
      </c>
    </row>
    <row r="24" spans="1:4" ht="12.9" customHeight="1">
      <c r="A24" s="226" t="s">
        <v>167</v>
      </c>
      <c r="B24" s="27">
        <f>'Cost Calculator'!J20</f>
        <v>0</v>
      </c>
      <c r="C24" s="449" t="s">
        <v>166</v>
      </c>
      <c r="D24" s="473"/>
    </row>
    <row r="25" spans="1:4" ht="12.9" customHeight="1">
      <c r="A25" s="226" t="s">
        <v>201</v>
      </c>
      <c r="B25" s="40">
        <f>D34*D25</f>
        <v>0</v>
      </c>
      <c r="C25" s="474" t="s">
        <v>202</v>
      </c>
      <c r="D25" s="475">
        <v>0.04</v>
      </c>
    </row>
    <row r="26" spans="1:4" ht="12.9" customHeight="1">
      <c r="A26" s="226" t="s">
        <v>203</v>
      </c>
      <c r="B26" s="39">
        <f>B34*D26/12/4.333*D11</f>
        <v>0</v>
      </c>
      <c r="C26" s="447" t="s">
        <v>172</v>
      </c>
      <c r="D26" s="475">
        <v>0.13</v>
      </c>
    </row>
    <row r="27" spans="1:4" ht="12.9" customHeight="1">
      <c r="A27" s="226" t="s">
        <v>204</v>
      </c>
      <c r="B27" s="39">
        <f>B17*D26/12/4.333*D11</f>
        <v>0</v>
      </c>
      <c r="C27" s="447" t="s">
        <v>174</v>
      </c>
      <c r="D27" s="472">
        <f>B13*0.7</f>
        <v>0</v>
      </c>
    </row>
    <row r="28" spans="1:4" ht="12.9" customHeight="1">
      <c r="A28" s="278" t="s">
        <v>205</v>
      </c>
      <c r="B28" s="279">
        <f>SUM(B16:B27)</f>
        <v>6000</v>
      </c>
      <c r="C28" s="447" t="s">
        <v>176</v>
      </c>
      <c r="D28" s="472">
        <v>0</v>
      </c>
    </row>
    <row r="29" spans="1:4" ht="12.9" customHeight="1" thickBot="1">
      <c r="A29" s="300" t="s">
        <v>206</v>
      </c>
      <c r="B29" s="301">
        <f>B13-SUM(B16:B27)</f>
        <v>-6000</v>
      </c>
      <c r="C29" s="447" t="s">
        <v>177</v>
      </c>
      <c r="D29" s="472">
        <v>0</v>
      </c>
    </row>
    <row r="30" spans="1:4" ht="9.9" customHeight="1">
      <c r="A30" s="212"/>
      <c r="B30" s="212"/>
      <c r="C30" s="212"/>
      <c r="D30" s="212"/>
    </row>
    <row r="31" spans="1:4" ht="12.9" customHeight="1">
      <c r="A31" s="302" t="s">
        <v>180</v>
      </c>
      <c r="B31" s="203">
        <f>D11*2000</f>
        <v>0</v>
      </c>
    </row>
    <row r="32" spans="1:4" ht="12.9" customHeight="1">
      <c r="A32" s="303" t="s">
        <v>182</v>
      </c>
      <c r="B32" s="204">
        <f>B29-B31</f>
        <v>-6000</v>
      </c>
    </row>
    <row r="33" spans="1:4" ht="9.9" customHeight="1" thickBot="1">
      <c r="A33" s="19"/>
      <c r="B33" s="19"/>
    </row>
    <row r="34" spans="1:4" ht="15.9" customHeight="1" thickTop="1">
      <c r="A34" s="476" t="s">
        <v>207</v>
      </c>
      <c r="B34" s="477">
        <v>0</v>
      </c>
      <c r="C34" s="304" t="s">
        <v>179</v>
      </c>
      <c r="D34" s="305">
        <v>0</v>
      </c>
    </row>
    <row r="35" spans="1:4" ht="15.9" customHeight="1">
      <c r="A35" s="478" t="s">
        <v>208</v>
      </c>
      <c r="B35" s="479">
        <f>B32-B34+B31</f>
        <v>-6000</v>
      </c>
      <c r="C35" s="285" t="s">
        <v>181</v>
      </c>
      <c r="D35" s="286">
        <v>0</v>
      </c>
    </row>
    <row r="36" spans="1:4" ht="15.9" customHeight="1">
      <c r="A36" s="480"/>
      <c r="B36" s="481"/>
      <c r="C36" s="285" t="s">
        <v>183</v>
      </c>
      <c r="D36" s="286">
        <v>25000</v>
      </c>
    </row>
    <row r="37" spans="1:4" ht="15.9" customHeight="1">
      <c r="A37" s="480" t="s">
        <v>187</v>
      </c>
      <c r="B37" s="482">
        <f>B35/SUM((B28+B34))</f>
        <v>-1</v>
      </c>
      <c r="C37" s="285" t="s">
        <v>184</v>
      </c>
      <c r="D37" s="286">
        <v>0</v>
      </c>
    </row>
    <row r="38" spans="1:4" ht="15.9" customHeight="1" thickBot="1">
      <c r="A38" s="483" t="s">
        <v>189</v>
      </c>
      <c r="B38" s="484" t="e">
        <f>52/D11*B37</f>
        <v>#DIV/0!</v>
      </c>
      <c r="C38" s="287" t="s">
        <v>209</v>
      </c>
      <c r="D38" s="288">
        <v>0</v>
      </c>
    </row>
    <row r="39" spans="1:4" ht="12.9" customHeight="1" thickTop="1"/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A149-2727-42F1-B1B3-F61B30CA03BF}">
  <sheetPr>
    <tabColor rgb="FF00B0F0"/>
  </sheetPr>
  <dimension ref="A1:Z1001"/>
  <sheetViews>
    <sheetView workbookViewId="0">
      <selection activeCell="G17" sqref="G17"/>
    </sheetView>
  </sheetViews>
  <sheetFormatPr defaultColWidth="14.44140625" defaultRowHeight="14.4"/>
  <cols>
    <col min="2" max="2" width="18.88671875" customWidth="1"/>
    <col min="6" max="6" width="17.88671875" customWidth="1"/>
  </cols>
  <sheetData>
    <row r="1" spans="1:26">
      <c r="A1" s="371" t="s">
        <v>344</v>
      </c>
      <c r="B1" s="371" t="s">
        <v>345</v>
      </c>
      <c r="C1" s="371" t="s">
        <v>346</v>
      </c>
      <c r="D1" s="371" t="s">
        <v>347</v>
      </c>
      <c r="E1" s="371" t="s">
        <v>348</v>
      </c>
      <c r="F1" s="371" t="s">
        <v>349</v>
      </c>
    </row>
    <row r="2" spans="1:26" ht="15.75" customHeight="1">
      <c r="A2" s="372"/>
      <c r="B2" s="372"/>
      <c r="C2" s="372"/>
      <c r="D2" s="372"/>
      <c r="E2" s="372"/>
      <c r="F2" s="372"/>
      <c r="H2" s="373" t="s">
        <v>350</v>
      </c>
      <c r="I2" s="374"/>
    </row>
    <row r="3" spans="1:26" ht="15.75" customHeight="1">
      <c r="A3" s="375">
        <v>445000</v>
      </c>
      <c r="B3" s="376">
        <f>A3*0.09</f>
        <v>40050</v>
      </c>
      <c r="C3" s="376">
        <f>A3-B3</f>
        <v>404950</v>
      </c>
      <c r="D3" s="375">
        <v>20000</v>
      </c>
      <c r="E3" s="375">
        <v>40000</v>
      </c>
      <c r="F3" s="376">
        <f>C3-D3-E3</f>
        <v>344950</v>
      </c>
      <c r="G3" s="377"/>
      <c r="H3" s="378" t="s">
        <v>351</v>
      </c>
      <c r="I3" s="379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</row>
    <row r="4" spans="1:26">
      <c r="A4" s="372"/>
      <c r="B4" s="380" t="s">
        <v>352</v>
      </c>
      <c r="C4" s="372"/>
      <c r="D4" s="372"/>
      <c r="E4" s="372"/>
      <c r="F4" s="372"/>
    </row>
    <row r="5" spans="1:26">
      <c r="A5" s="372"/>
      <c r="B5" s="372"/>
      <c r="C5" s="372"/>
      <c r="D5" s="372"/>
      <c r="E5" s="372"/>
      <c r="F5" s="372"/>
    </row>
    <row r="6" spans="1:26">
      <c r="A6" s="372" t="s">
        <v>353</v>
      </c>
      <c r="B6" s="372"/>
      <c r="C6" s="372"/>
      <c r="D6" s="372"/>
      <c r="E6" s="372"/>
      <c r="F6" s="372"/>
    </row>
    <row r="7" spans="1:26">
      <c r="B7" s="381">
        <v>0.7</v>
      </c>
      <c r="C7" s="371" t="s">
        <v>354</v>
      </c>
      <c r="D7" s="381">
        <v>0.8</v>
      </c>
      <c r="E7" s="372" t="s">
        <v>348</v>
      </c>
      <c r="F7" s="372"/>
    </row>
    <row r="8" spans="1:26">
      <c r="A8" s="375">
        <v>445000</v>
      </c>
      <c r="B8" s="382">
        <f>A8*0.7</f>
        <v>311500</v>
      </c>
      <c r="C8" s="382">
        <f>A8*0.75</f>
        <v>333750</v>
      </c>
      <c r="D8" s="382">
        <f>A8*0.8</f>
        <v>356000</v>
      </c>
      <c r="E8" s="375">
        <v>30000</v>
      </c>
      <c r="F8" s="382"/>
    </row>
    <row r="9" spans="1:26">
      <c r="A9" s="372"/>
      <c r="B9" s="372"/>
      <c r="C9" s="372"/>
      <c r="D9" s="372"/>
      <c r="E9" s="375"/>
      <c r="F9" s="372"/>
    </row>
    <row r="10" spans="1:26">
      <c r="A10" s="372"/>
      <c r="B10" s="371" t="s">
        <v>355</v>
      </c>
      <c r="C10" s="371" t="s">
        <v>355</v>
      </c>
      <c r="D10" s="371" t="s">
        <v>355</v>
      </c>
      <c r="E10" s="372"/>
      <c r="F10" s="372"/>
    </row>
    <row r="11" spans="1:26">
      <c r="A11" s="372"/>
      <c r="B11" s="382">
        <f>B8-E8-E9</f>
        <v>281500</v>
      </c>
      <c r="C11" s="382">
        <f>C8-E8-E9</f>
        <v>303750</v>
      </c>
      <c r="D11" s="382">
        <f>D8-E8-E9</f>
        <v>326000</v>
      </c>
      <c r="E11" s="372"/>
      <c r="F11" s="372"/>
    </row>
    <row r="12" spans="1:26">
      <c r="A12" s="372"/>
      <c r="B12" s="372"/>
      <c r="C12" s="372"/>
      <c r="D12" s="372"/>
      <c r="E12" s="372"/>
      <c r="F12" s="372"/>
    </row>
    <row r="13" spans="1:26">
      <c r="A13" s="372"/>
      <c r="B13" s="372"/>
      <c r="C13" s="372"/>
      <c r="D13" s="372"/>
      <c r="E13" s="372"/>
      <c r="F13" s="372"/>
    </row>
    <row r="14" spans="1:26">
      <c r="A14" s="372"/>
      <c r="B14" s="372"/>
      <c r="C14" s="372"/>
      <c r="D14" s="372"/>
      <c r="E14" s="372"/>
      <c r="F14" s="372"/>
    </row>
    <row r="15" spans="1:26">
      <c r="A15" s="372"/>
      <c r="B15" s="372"/>
      <c r="C15" s="372"/>
      <c r="D15" s="372"/>
      <c r="E15" s="372"/>
      <c r="F15" s="372"/>
    </row>
    <row r="16" spans="1:26">
      <c r="A16" s="372"/>
      <c r="B16" s="372"/>
      <c r="C16" s="372"/>
      <c r="D16" s="372"/>
      <c r="E16" s="372"/>
      <c r="F16" s="372"/>
    </row>
    <row r="17" spans="1:6">
      <c r="A17" s="372"/>
      <c r="B17" s="372"/>
      <c r="C17" s="372"/>
      <c r="D17" s="372"/>
      <c r="E17" s="372"/>
      <c r="F17" s="372"/>
    </row>
    <row r="18" spans="1:6">
      <c r="A18" s="372"/>
      <c r="B18" s="372"/>
      <c r="C18" s="372"/>
      <c r="D18" s="372"/>
      <c r="E18" s="372"/>
      <c r="F18" s="372"/>
    </row>
    <row r="19" spans="1:6">
      <c r="A19" s="372"/>
      <c r="B19" s="372"/>
      <c r="C19" s="372"/>
      <c r="D19" s="372"/>
      <c r="E19" s="372"/>
      <c r="F19" s="372"/>
    </row>
    <row r="20" spans="1:6">
      <c r="A20" s="372"/>
      <c r="B20" s="372"/>
      <c r="C20" s="372"/>
      <c r="D20" s="372"/>
      <c r="E20" s="372"/>
      <c r="F20" s="372"/>
    </row>
    <row r="21" spans="1:6">
      <c r="A21" s="372"/>
      <c r="B21" s="372"/>
      <c r="C21" s="372"/>
      <c r="D21" s="372"/>
      <c r="E21" s="372"/>
      <c r="F21" s="372"/>
    </row>
    <row r="22" spans="1:6">
      <c r="A22" s="372"/>
      <c r="B22" s="372"/>
      <c r="C22" s="372"/>
      <c r="D22" s="372"/>
      <c r="E22" s="372"/>
      <c r="F22" s="372"/>
    </row>
    <row r="23" spans="1:6">
      <c r="A23" s="372"/>
      <c r="B23" s="372"/>
      <c r="C23" s="372"/>
      <c r="D23" s="372"/>
      <c r="E23" s="372"/>
      <c r="F23" s="372"/>
    </row>
    <row r="24" spans="1:6">
      <c r="A24" s="372"/>
      <c r="B24" s="372"/>
      <c r="C24" s="372"/>
      <c r="D24" s="372"/>
      <c r="E24" s="372"/>
      <c r="F24" s="372"/>
    </row>
    <row r="25" spans="1:6">
      <c r="A25" s="372"/>
      <c r="B25" s="372"/>
      <c r="C25" s="372"/>
      <c r="D25" s="372"/>
      <c r="E25" s="372"/>
      <c r="F25" s="372"/>
    </row>
    <row r="26" spans="1:6">
      <c r="A26" s="372"/>
      <c r="B26" s="372"/>
      <c r="C26" s="372"/>
      <c r="D26" s="372"/>
      <c r="E26" s="372"/>
      <c r="F26" s="372"/>
    </row>
    <row r="27" spans="1:6">
      <c r="A27" s="372"/>
      <c r="B27" s="372"/>
      <c r="C27" s="372"/>
      <c r="D27" s="372"/>
      <c r="E27" s="372"/>
      <c r="F27" s="372"/>
    </row>
    <row r="28" spans="1:6">
      <c r="A28" s="372"/>
      <c r="B28" s="372"/>
      <c r="C28" s="372"/>
      <c r="D28" s="372"/>
      <c r="E28" s="372"/>
      <c r="F28" s="372"/>
    </row>
    <row r="29" spans="1:6">
      <c r="A29" s="372"/>
      <c r="B29" s="372"/>
      <c r="C29" s="372"/>
      <c r="D29" s="372"/>
      <c r="E29" s="372"/>
      <c r="F29" s="372"/>
    </row>
    <row r="30" spans="1:6">
      <c r="A30" s="372"/>
      <c r="B30" s="372"/>
      <c r="C30" s="372"/>
      <c r="D30" s="372"/>
      <c r="E30" s="372"/>
      <c r="F30" s="372"/>
    </row>
    <row r="31" spans="1:6">
      <c r="A31" s="372"/>
      <c r="B31" s="372"/>
      <c r="C31" s="372"/>
      <c r="D31" s="372"/>
      <c r="E31" s="372"/>
      <c r="F31" s="372"/>
    </row>
    <row r="32" spans="1:6">
      <c r="A32" s="372"/>
      <c r="B32" s="372"/>
      <c r="C32" s="372"/>
      <c r="D32" s="372"/>
      <c r="E32" s="372"/>
      <c r="F32" s="372"/>
    </row>
    <row r="33" spans="1:6">
      <c r="A33" s="372"/>
      <c r="B33" s="372"/>
      <c r="C33" s="372"/>
      <c r="D33" s="372"/>
      <c r="E33" s="372"/>
      <c r="F33" s="372"/>
    </row>
    <row r="34" spans="1:6">
      <c r="A34" s="372"/>
      <c r="B34" s="372"/>
      <c r="C34" s="372"/>
      <c r="D34" s="372"/>
      <c r="E34" s="372"/>
      <c r="F34" s="372"/>
    </row>
    <row r="35" spans="1:6">
      <c r="A35" s="372"/>
      <c r="B35" s="372"/>
      <c r="C35" s="372"/>
      <c r="D35" s="372"/>
      <c r="E35" s="372"/>
      <c r="F35" s="372"/>
    </row>
    <row r="36" spans="1:6">
      <c r="A36" s="372"/>
      <c r="B36" s="372"/>
      <c r="C36" s="372"/>
      <c r="D36" s="372"/>
      <c r="E36" s="372"/>
      <c r="F36" s="372"/>
    </row>
    <row r="37" spans="1:6">
      <c r="A37" s="372"/>
      <c r="B37" s="372"/>
      <c r="C37" s="372"/>
      <c r="D37" s="372"/>
      <c r="E37" s="372"/>
      <c r="F37" s="372"/>
    </row>
    <row r="38" spans="1:6">
      <c r="A38" s="372"/>
      <c r="B38" s="372"/>
      <c r="C38" s="372"/>
      <c r="D38" s="372"/>
      <c r="E38" s="372"/>
      <c r="F38" s="372"/>
    </row>
    <row r="39" spans="1:6">
      <c r="A39" s="372"/>
      <c r="B39" s="372"/>
      <c r="C39" s="372"/>
      <c r="D39" s="372"/>
      <c r="E39" s="372"/>
      <c r="F39" s="372"/>
    </row>
    <row r="40" spans="1:6">
      <c r="A40" s="372"/>
      <c r="B40" s="372"/>
      <c r="C40" s="372"/>
      <c r="D40" s="372"/>
      <c r="E40" s="372"/>
      <c r="F40" s="372"/>
    </row>
    <row r="41" spans="1:6">
      <c r="A41" s="372"/>
      <c r="B41" s="372"/>
      <c r="C41" s="372"/>
      <c r="D41" s="372"/>
      <c r="E41" s="372"/>
      <c r="F41" s="372"/>
    </row>
    <row r="42" spans="1:6">
      <c r="A42" s="372"/>
      <c r="B42" s="372"/>
      <c r="C42" s="372"/>
      <c r="D42" s="372"/>
      <c r="E42" s="372"/>
      <c r="F42" s="372"/>
    </row>
    <row r="43" spans="1:6">
      <c r="A43" s="372"/>
      <c r="B43" s="372"/>
      <c r="C43" s="372"/>
      <c r="D43" s="372"/>
      <c r="E43" s="372"/>
      <c r="F43" s="372"/>
    </row>
    <row r="44" spans="1:6">
      <c r="A44" s="372"/>
      <c r="B44" s="372"/>
      <c r="C44" s="372"/>
      <c r="D44" s="372"/>
      <c r="E44" s="372"/>
      <c r="F44" s="372"/>
    </row>
    <row r="45" spans="1:6">
      <c r="A45" s="372"/>
      <c r="B45" s="372"/>
      <c r="C45" s="372"/>
      <c r="D45" s="372"/>
      <c r="E45" s="372"/>
      <c r="F45" s="372"/>
    </row>
    <row r="46" spans="1:6">
      <c r="A46" s="372"/>
      <c r="B46" s="372"/>
      <c r="C46" s="372"/>
      <c r="D46" s="372"/>
      <c r="E46" s="372"/>
      <c r="F46" s="372"/>
    </row>
    <row r="47" spans="1:6">
      <c r="A47" s="372"/>
      <c r="B47" s="372"/>
      <c r="C47" s="372"/>
      <c r="D47" s="372"/>
      <c r="E47" s="372"/>
      <c r="F47" s="372"/>
    </row>
    <row r="48" spans="1:6">
      <c r="A48" s="372"/>
      <c r="B48" s="372"/>
      <c r="C48" s="372"/>
      <c r="D48" s="372"/>
      <c r="E48" s="372"/>
      <c r="F48" s="372"/>
    </row>
    <row r="49" spans="1:6">
      <c r="A49" s="372"/>
      <c r="B49" s="372"/>
      <c r="C49" s="372"/>
      <c r="D49" s="372"/>
      <c r="E49" s="372"/>
      <c r="F49" s="372"/>
    </row>
    <row r="50" spans="1:6">
      <c r="A50" s="372"/>
      <c r="B50" s="372"/>
      <c r="C50" s="372"/>
      <c r="D50" s="372"/>
      <c r="E50" s="372"/>
      <c r="F50" s="372"/>
    </row>
    <row r="51" spans="1:6">
      <c r="A51" s="372"/>
      <c r="B51" s="372"/>
      <c r="C51" s="372"/>
      <c r="D51" s="372"/>
      <c r="E51" s="372"/>
      <c r="F51" s="372"/>
    </row>
    <row r="52" spans="1:6">
      <c r="A52" s="372"/>
      <c r="B52" s="372"/>
      <c r="C52" s="372"/>
      <c r="D52" s="372"/>
      <c r="E52" s="372"/>
      <c r="F52" s="372"/>
    </row>
    <row r="53" spans="1:6">
      <c r="A53" s="372"/>
      <c r="B53" s="372"/>
      <c r="C53" s="372"/>
      <c r="D53" s="372"/>
      <c r="E53" s="372"/>
      <c r="F53" s="372"/>
    </row>
    <row r="54" spans="1:6">
      <c r="A54" s="372"/>
      <c r="B54" s="372"/>
      <c r="C54" s="372"/>
      <c r="D54" s="372"/>
      <c r="E54" s="372"/>
      <c r="F54" s="372"/>
    </row>
    <row r="55" spans="1:6">
      <c r="A55" s="372"/>
      <c r="B55" s="372"/>
      <c r="C55" s="372"/>
      <c r="D55" s="372"/>
      <c r="E55" s="372"/>
      <c r="F55" s="372"/>
    </row>
    <row r="56" spans="1:6">
      <c r="A56" s="372"/>
      <c r="B56" s="372"/>
      <c r="C56" s="372"/>
      <c r="D56" s="372"/>
      <c r="E56" s="372"/>
      <c r="F56" s="372"/>
    </row>
    <row r="57" spans="1:6">
      <c r="A57" s="372"/>
      <c r="B57" s="372"/>
      <c r="C57" s="372"/>
      <c r="D57" s="372"/>
      <c r="E57" s="372"/>
      <c r="F57" s="372"/>
    </row>
    <row r="58" spans="1:6">
      <c r="A58" s="372"/>
      <c r="B58" s="372"/>
      <c r="C58" s="372"/>
      <c r="D58" s="372"/>
      <c r="E58" s="372"/>
      <c r="F58" s="372"/>
    </row>
    <row r="59" spans="1:6">
      <c r="A59" s="372"/>
      <c r="B59" s="372"/>
      <c r="C59" s="372"/>
      <c r="D59" s="372"/>
      <c r="E59" s="372"/>
      <c r="F59" s="372"/>
    </row>
    <row r="60" spans="1:6">
      <c r="A60" s="372"/>
      <c r="B60" s="372"/>
      <c r="C60" s="372"/>
      <c r="D60" s="372"/>
      <c r="E60" s="372"/>
      <c r="F60" s="372"/>
    </row>
    <row r="61" spans="1:6">
      <c r="A61" s="372"/>
      <c r="B61" s="372"/>
      <c r="C61" s="372"/>
      <c r="D61" s="372"/>
      <c r="E61" s="372"/>
      <c r="F61" s="372"/>
    </row>
    <row r="62" spans="1:6">
      <c r="A62" s="372"/>
      <c r="B62" s="372"/>
      <c r="C62" s="372"/>
      <c r="D62" s="372"/>
      <c r="E62" s="372"/>
      <c r="F62" s="372"/>
    </row>
    <row r="63" spans="1:6">
      <c r="A63" s="372"/>
      <c r="B63" s="372"/>
      <c r="C63" s="372"/>
      <c r="D63" s="372"/>
      <c r="E63" s="372"/>
      <c r="F63" s="372"/>
    </row>
    <row r="64" spans="1:6">
      <c r="A64" s="372"/>
      <c r="B64" s="372"/>
      <c r="C64" s="372"/>
      <c r="D64" s="372"/>
      <c r="E64" s="372"/>
      <c r="F64" s="372"/>
    </row>
    <row r="65" spans="1:6">
      <c r="A65" s="372"/>
      <c r="B65" s="372"/>
      <c r="C65" s="372"/>
      <c r="D65" s="372"/>
      <c r="E65" s="372"/>
      <c r="F65" s="372"/>
    </row>
    <row r="66" spans="1:6">
      <c r="A66" s="372"/>
      <c r="B66" s="372"/>
      <c r="C66" s="372"/>
      <c r="D66" s="372"/>
      <c r="E66" s="372"/>
      <c r="F66" s="372"/>
    </row>
    <row r="67" spans="1:6">
      <c r="A67" s="372"/>
      <c r="B67" s="372"/>
      <c r="C67" s="372"/>
      <c r="D67" s="372"/>
      <c r="E67" s="372"/>
      <c r="F67" s="372"/>
    </row>
    <row r="68" spans="1:6">
      <c r="A68" s="372"/>
      <c r="B68" s="372"/>
      <c r="C68" s="372"/>
      <c r="D68" s="372"/>
      <c r="E68" s="372"/>
      <c r="F68" s="372"/>
    </row>
    <row r="69" spans="1:6">
      <c r="A69" s="372"/>
      <c r="B69" s="372"/>
      <c r="C69" s="372"/>
      <c r="D69" s="372"/>
      <c r="E69" s="372"/>
      <c r="F69" s="372"/>
    </row>
    <row r="70" spans="1:6">
      <c r="A70" s="372"/>
      <c r="B70" s="372"/>
      <c r="C70" s="372"/>
      <c r="D70" s="372"/>
      <c r="E70" s="372"/>
      <c r="F70" s="372"/>
    </row>
    <row r="71" spans="1:6">
      <c r="A71" s="372"/>
      <c r="B71" s="372"/>
      <c r="C71" s="372"/>
      <c r="D71" s="372"/>
      <c r="E71" s="372"/>
      <c r="F71" s="372"/>
    </row>
    <row r="72" spans="1:6">
      <c r="A72" s="372"/>
      <c r="B72" s="372"/>
      <c r="C72" s="372"/>
      <c r="D72" s="372"/>
      <c r="E72" s="372"/>
      <c r="F72" s="372"/>
    </row>
    <row r="73" spans="1:6">
      <c r="A73" s="372"/>
      <c r="B73" s="372"/>
      <c r="C73" s="372"/>
      <c r="D73" s="372"/>
      <c r="E73" s="372"/>
      <c r="F73" s="372"/>
    </row>
    <row r="74" spans="1:6">
      <c r="A74" s="372"/>
      <c r="B74" s="372"/>
      <c r="C74" s="372"/>
      <c r="D74" s="372"/>
      <c r="E74" s="372"/>
      <c r="F74" s="372"/>
    </row>
    <row r="75" spans="1:6">
      <c r="A75" s="372"/>
      <c r="B75" s="372"/>
      <c r="C75" s="372"/>
      <c r="D75" s="372"/>
      <c r="E75" s="372"/>
      <c r="F75" s="372"/>
    </row>
    <row r="76" spans="1:6">
      <c r="A76" s="372"/>
      <c r="B76" s="372"/>
      <c r="C76" s="372"/>
      <c r="D76" s="372"/>
      <c r="E76" s="372"/>
      <c r="F76" s="372"/>
    </row>
    <row r="77" spans="1:6">
      <c r="A77" s="372"/>
      <c r="B77" s="372"/>
      <c r="C77" s="372"/>
      <c r="D77" s="372"/>
      <c r="E77" s="372"/>
      <c r="F77" s="372"/>
    </row>
    <row r="78" spans="1:6">
      <c r="A78" s="372"/>
      <c r="B78" s="372"/>
      <c r="C78" s="372"/>
      <c r="D78" s="372"/>
      <c r="E78" s="372"/>
      <c r="F78" s="372"/>
    </row>
    <row r="79" spans="1:6">
      <c r="A79" s="372"/>
      <c r="B79" s="372"/>
      <c r="C79" s="372"/>
      <c r="D79" s="372"/>
      <c r="E79" s="372"/>
      <c r="F79" s="372"/>
    </row>
    <row r="80" spans="1:6">
      <c r="A80" s="372"/>
      <c r="B80" s="372"/>
      <c r="C80" s="372"/>
      <c r="D80" s="372"/>
      <c r="E80" s="372"/>
      <c r="F80" s="372"/>
    </row>
    <row r="81" spans="1:6">
      <c r="A81" s="372"/>
      <c r="B81" s="372"/>
      <c r="C81" s="372"/>
      <c r="D81" s="372"/>
      <c r="E81" s="372"/>
      <c r="F81" s="372"/>
    </row>
    <row r="82" spans="1:6">
      <c r="A82" s="372"/>
      <c r="B82" s="372"/>
      <c r="C82" s="372"/>
      <c r="D82" s="372"/>
      <c r="E82" s="372"/>
      <c r="F82" s="372"/>
    </row>
    <row r="83" spans="1:6">
      <c r="A83" s="372"/>
      <c r="B83" s="372"/>
      <c r="C83" s="372"/>
      <c r="D83" s="372"/>
      <c r="E83" s="372"/>
      <c r="F83" s="372"/>
    </row>
    <row r="84" spans="1:6">
      <c r="A84" s="372"/>
      <c r="B84" s="372"/>
      <c r="C84" s="372"/>
      <c r="D84" s="372"/>
      <c r="E84" s="372"/>
      <c r="F84" s="372"/>
    </row>
    <row r="85" spans="1:6">
      <c r="A85" s="372"/>
      <c r="B85" s="372"/>
      <c r="C85" s="372"/>
      <c r="D85" s="372"/>
      <c r="E85" s="372"/>
      <c r="F85" s="372"/>
    </row>
    <row r="86" spans="1:6">
      <c r="A86" s="372"/>
      <c r="B86" s="372"/>
      <c r="C86" s="372"/>
      <c r="D86" s="372"/>
      <c r="E86" s="372"/>
      <c r="F86" s="372"/>
    </row>
    <row r="87" spans="1:6">
      <c r="A87" s="372"/>
      <c r="B87" s="372"/>
      <c r="C87" s="372"/>
      <c r="D87" s="372"/>
      <c r="E87" s="372"/>
      <c r="F87" s="372"/>
    </row>
    <row r="88" spans="1:6">
      <c r="A88" s="372"/>
      <c r="B88" s="372"/>
      <c r="C88" s="372"/>
      <c r="D88" s="372"/>
      <c r="E88" s="372"/>
      <c r="F88" s="372"/>
    </row>
    <row r="89" spans="1:6">
      <c r="A89" s="372"/>
      <c r="B89" s="372"/>
      <c r="C89" s="372"/>
      <c r="D89" s="372"/>
      <c r="E89" s="372"/>
      <c r="F89" s="372"/>
    </row>
    <row r="90" spans="1:6">
      <c r="A90" s="372"/>
      <c r="B90" s="372"/>
      <c r="C90" s="372"/>
      <c r="D90" s="372"/>
      <c r="E90" s="372"/>
      <c r="F90" s="372"/>
    </row>
    <row r="91" spans="1:6">
      <c r="A91" s="372"/>
      <c r="B91" s="372"/>
      <c r="C91" s="372"/>
      <c r="D91" s="372"/>
      <c r="E91" s="372"/>
      <c r="F91" s="372"/>
    </row>
    <row r="92" spans="1:6">
      <c r="A92" s="372"/>
      <c r="B92" s="372"/>
      <c r="C92" s="372"/>
      <c r="D92" s="372"/>
      <c r="E92" s="372"/>
      <c r="F92" s="372"/>
    </row>
    <row r="93" spans="1:6">
      <c r="A93" s="372"/>
      <c r="B93" s="372"/>
      <c r="C93" s="372"/>
      <c r="D93" s="372"/>
      <c r="E93" s="372"/>
      <c r="F93" s="372"/>
    </row>
    <row r="94" spans="1:6">
      <c r="A94" s="372"/>
      <c r="B94" s="372"/>
      <c r="C94" s="372"/>
      <c r="D94" s="372"/>
      <c r="E94" s="372"/>
      <c r="F94" s="372"/>
    </row>
    <row r="95" spans="1:6">
      <c r="A95" s="372"/>
      <c r="B95" s="372"/>
      <c r="C95" s="372"/>
      <c r="D95" s="372"/>
      <c r="E95" s="372"/>
      <c r="F95" s="372"/>
    </row>
    <row r="96" spans="1:6">
      <c r="A96" s="372"/>
      <c r="B96" s="372"/>
      <c r="C96" s="372"/>
      <c r="D96" s="372"/>
      <c r="E96" s="372"/>
      <c r="F96" s="372"/>
    </row>
    <row r="97" spans="1:6">
      <c r="A97" s="372"/>
      <c r="B97" s="372"/>
      <c r="C97" s="372"/>
      <c r="D97" s="372"/>
      <c r="E97" s="372"/>
      <c r="F97" s="372"/>
    </row>
    <row r="98" spans="1:6">
      <c r="A98" s="372"/>
      <c r="B98" s="372"/>
      <c r="C98" s="372"/>
      <c r="D98" s="372"/>
      <c r="E98" s="372"/>
      <c r="F98" s="372"/>
    </row>
    <row r="99" spans="1:6">
      <c r="A99" s="372"/>
      <c r="B99" s="372"/>
      <c r="C99" s="372"/>
      <c r="D99" s="372"/>
      <c r="E99" s="372"/>
      <c r="F99" s="372"/>
    </row>
    <row r="100" spans="1:6">
      <c r="A100" s="372"/>
      <c r="B100" s="372"/>
      <c r="C100" s="372"/>
      <c r="D100" s="372"/>
      <c r="E100" s="372"/>
      <c r="F100" s="372"/>
    </row>
    <row r="101" spans="1:6">
      <c r="A101" s="372"/>
      <c r="B101" s="372"/>
      <c r="C101" s="372"/>
      <c r="D101" s="372"/>
      <c r="E101" s="372"/>
      <c r="F101" s="372"/>
    </row>
    <row r="102" spans="1:6">
      <c r="A102" s="372"/>
      <c r="B102" s="372"/>
      <c r="C102" s="372"/>
      <c r="D102" s="372"/>
      <c r="E102" s="372"/>
      <c r="F102" s="372"/>
    </row>
    <row r="103" spans="1:6">
      <c r="A103" s="372"/>
      <c r="B103" s="372"/>
      <c r="C103" s="372"/>
      <c r="D103" s="372"/>
      <c r="E103" s="372"/>
      <c r="F103" s="372"/>
    </row>
    <row r="104" spans="1:6">
      <c r="A104" s="372"/>
      <c r="B104" s="372"/>
      <c r="C104" s="372"/>
      <c r="D104" s="372"/>
      <c r="E104" s="372"/>
      <c r="F104" s="372"/>
    </row>
    <row r="105" spans="1:6">
      <c r="A105" s="372"/>
      <c r="B105" s="372"/>
      <c r="C105" s="372"/>
      <c r="D105" s="372"/>
      <c r="E105" s="372"/>
      <c r="F105" s="372"/>
    </row>
    <row r="106" spans="1:6">
      <c r="A106" s="372"/>
      <c r="B106" s="372"/>
      <c r="C106" s="372"/>
      <c r="D106" s="372"/>
      <c r="E106" s="372"/>
      <c r="F106" s="372"/>
    </row>
    <row r="107" spans="1:6">
      <c r="A107" s="372"/>
      <c r="B107" s="372"/>
      <c r="C107" s="372"/>
      <c r="D107" s="372"/>
      <c r="E107" s="372"/>
      <c r="F107" s="372"/>
    </row>
    <row r="108" spans="1:6">
      <c r="A108" s="372"/>
      <c r="B108" s="372"/>
      <c r="C108" s="372"/>
      <c r="D108" s="372"/>
      <c r="E108" s="372"/>
      <c r="F108" s="372"/>
    </row>
    <row r="109" spans="1:6">
      <c r="A109" s="372"/>
      <c r="B109" s="372"/>
      <c r="C109" s="372"/>
      <c r="D109" s="372"/>
      <c r="E109" s="372"/>
      <c r="F109" s="372"/>
    </row>
    <row r="110" spans="1:6">
      <c r="A110" s="372"/>
      <c r="B110" s="372"/>
      <c r="C110" s="372"/>
      <c r="D110" s="372"/>
      <c r="E110" s="372"/>
      <c r="F110" s="372"/>
    </row>
    <row r="111" spans="1:6">
      <c r="A111" s="372"/>
      <c r="B111" s="372"/>
      <c r="C111" s="372"/>
      <c r="D111" s="372"/>
      <c r="E111" s="372"/>
      <c r="F111" s="372"/>
    </row>
    <row r="112" spans="1:6">
      <c r="A112" s="372"/>
      <c r="B112" s="372"/>
      <c r="C112" s="372"/>
      <c r="D112" s="372"/>
      <c r="E112" s="372"/>
      <c r="F112" s="372"/>
    </row>
    <row r="113" spans="1:6">
      <c r="A113" s="372"/>
      <c r="B113" s="372"/>
      <c r="C113" s="372"/>
      <c r="D113" s="372"/>
      <c r="E113" s="372"/>
      <c r="F113" s="372"/>
    </row>
    <row r="114" spans="1:6">
      <c r="A114" s="372"/>
      <c r="B114" s="372"/>
      <c r="C114" s="372"/>
      <c r="D114" s="372"/>
      <c r="E114" s="372"/>
      <c r="F114" s="372"/>
    </row>
    <row r="115" spans="1:6">
      <c r="A115" s="372"/>
      <c r="B115" s="372"/>
      <c r="C115" s="372"/>
      <c r="D115" s="372"/>
      <c r="E115" s="372"/>
      <c r="F115" s="372"/>
    </row>
    <row r="116" spans="1:6">
      <c r="A116" s="372"/>
      <c r="B116" s="372"/>
      <c r="C116" s="372"/>
      <c r="D116" s="372"/>
      <c r="E116" s="372"/>
      <c r="F116" s="372"/>
    </row>
    <row r="117" spans="1:6">
      <c r="A117" s="372"/>
      <c r="B117" s="372"/>
      <c r="C117" s="372"/>
      <c r="D117" s="372"/>
      <c r="E117" s="372"/>
      <c r="F117" s="372"/>
    </row>
    <row r="118" spans="1:6">
      <c r="A118" s="372"/>
      <c r="B118" s="372"/>
      <c r="C118" s="372"/>
      <c r="D118" s="372"/>
      <c r="E118" s="372"/>
      <c r="F118" s="372"/>
    </row>
    <row r="119" spans="1:6">
      <c r="A119" s="372"/>
      <c r="B119" s="372"/>
      <c r="C119" s="372"/>
      <c r="D119" s="372"/>
      <c r="E119" s="372"/>
      <c r="F119" s="372"/>
    </row>
    <row r="120" spans="1:6">
      <c r="A120" s="372"/>
      <c r="B120" s="372"/>
      <c r="C120" s="372"/>
      <c r="D120" s="372"/>
      <c r="E120" s="372"/>
      <c r="F120" s="372"/>
    </row>
    <row r="121" spans="1:6">
      <c r="A121" s="372"/>
      <c r="B121" s="372"/>
      <c r="C121" s="372"/>
      <c r="D121" s="372"/>
      <c r="E121" s="372"/>
      <c r="F121" s="372"/>
    </row>
    <row r="122" spans="1:6">
      <c r="A122" s="372"/>
      <c r="B122" s="372"/>
      <c r="C122" s="372"/>
      <c r="D122" s="372"/>
      <c r="E122" s="372"/>
      <c r="F122" s="372"/>
    </row>
    <row r="123" spans="1:6">
      <c r="A123" s="372"/>
      <c r="B123" s="372"/>
      <c r="C123" s="372"/>
      <c r="D123" s="372"/>
      <c r="E123" s="372"/>
      <c r="F123" s="372"/>
    </row>
    <row r="124" spans="1:6">
      <c r="A124" s="372"/>
      <c r="B124" s="372"/>
      <c r="C124" s="372"/>
      <c r="D124" s="372"/>
      <c r="E124" s="372"/>
      <c r="F124" s="372"/>
    </row>
    <row r="125" spans="1:6">
      <c r="A125" s="372"/>
      <c r="B125" s="372"/>
      <c r="C125" s="372"/>
      <c r="D125" s="372"/>
      <c r="E125" s="372"/>
      <c r="F125" s="372"/>
    </row>
    <row r="126" spans="1:6">
      <c r="A126" s="372"/>
      <c r="B126" s="372"/>
      <c r="C126" s="372"/>
      <c r="D126" s="372"/>
      <c r="E126" s="372"/>
      <c r="F126" s="372"/>
    </row>
    <row r="127" spans="1:6">
      <c r="A127" s="372"/>
      <c r="B127" s="372"/>
      <c r="C127" s="372"/>
      <c r="D127" s="372"/>
      <c r="E127" s="372"/>
      <c r="F127" s="372"/>
    </row>
    <row r="128" spans="1:6">
      <c r="A128" s="372"/>
      <c r="B128" s="372"/>
      <c r="C128" s="372"/>
      <c r="D128" s="372"/>
      <c r="E128" s="372"/>
      <c r="F128" s="372"/>
    </row>
    <row r="129" spans="1:6">
      <c r="A129" s="372"/>
      <c r="B129" s="372"/>
      <c r="C129" s="372"/>
      <c r="D129" s="372"/>
      <c r="E129" s="372"/>
      <c r="F129" s="372"/>
    </row>
    <row r="130" spans="1:6">
      <c r="A130" s="372"/>
      <c r="B130" s="372"/>
      <c r="C130" s="372"/>
      <c r="D130" s="372"/>
      <c r="E130" s="372"/>
      <c r="F130" s="372"/>
    </row>
    <row r="131" spans="1:6">
      <c r="A131" s="372"/>
      <c r="B131" s="372"/>
      <c r="C131" s="372"/>
      <c r="D131" s="372"/>
      <c r="E131" s="372"/>
      <c r="F131" s="372"/>
    </row>
    <row r="132" spans="1:6">
      <c r="A132" s="372"/>
      <c r="B132" s="372"/>
      <c r="C132" s="372"/>
      <c r="D132" s="372"/>
      <c r="E132" s="372"/>
      <c r="F132" s="372"/>
    </row>
    <row r="133" spans="1:6">
      <c r="A133" s="372"/>
      <c r="B133" s="372"/>
      <c r="C133" s="372"/>
      <c r="D133" s="372"/>
      <c r="E133" s="372"/>
      <c r="F133" s="372"/>
    </row>
    <row r="134" spans="1:6">
      <c r="A134" s="372"/>
      <c r="B134" s="372"/>
      <c r="C134" s="372"/>
      <c r="D134" s="372"/>
      <c r="E134" s="372"/>
      <c r="F134" s="372"/>
    </row>
    <row r="135" spans="1:6">
      <c r="A135" s="372"/>
      <c r="B135" s="372"/>
      <c r="C135" s="372"/>
      <c r="D135" s="372"/>
      <c r="E135" s="372"/>
      <c r="F135" s="372"/>
    </row>
    <row r="136" spans="1:6">
      <c r="A136" s="372"/>
      <c r="B136" s="372"/>
      <c r="C136" s="372"/>
      <c r="D136" s="372"/>
      <c r="E136" s="372"/>
      <c r="F136" s="372"/>
    </row>
    <row r="137" spans="1:6">
      <c r="A137" s="372"/>
      <c r="B137" s="372"/>
      <c r="C137" s="372"/>
      <c r="D137" s="372"/>
      <c r="E137" s="372"/>
      <c r="F137" s="372"/>
    </row>
    <row r="138" spans="1:6">
      <c r="A138" s="372"/>
      <c r="B138" s="372"/>
      <c r="C138" s="372"/>
      <c r="D138" s="372"/>
      <c r="E138" s="372"/>
      <c r="F138" s="372"/>
    </row>
    <row r="139" spans="1:6">
      <c r="A139" s="372"/>
      <c r="B139" s="372"/>
      <c r="C139" s="372"/>
      <c r="D139" s="372"/>
      <c r="E139" s="372"/>
      <c r="F139" s="372"/>
    </row>
    <row r="140" spans="1:6">
      <c r="A140" s="372"/>
      <c r="B140" s="372"/>
      <c r="C140" s="372"/>
      <c r="D140" s="372"/>
      <c r="E140" s="372"/>
      <c r="F140" s="372"/>
    </row>
    <row r="141" spans="1:6">
      <c r="A141" s="372"/>
      <c r="B141" s="372"/>
      <c r="C141" s="372"/>
      <c r="D141" s="372"/>
      <c r="E141" s="372"/>
      <c r="F141" s="372"/>
    </row>
    <row r="142" spans="1:6">
      <c r="A142" s="372"/>
      <c r="B142" s="372"/>
      <c r="C142" s="372"/>
      <c r="D142" s="372"/>
      <c r="E142" s="372"/>
      <c r="F142" s="372"/>
    </row>
    <row r="143" spans="1:6">
      <c r="A143" s="372"/>
      <c r="B143" s="372"/>
      <c r="C143" s="372"/>
      <c r="D143" s="372"/>
      <c r="E143" s="372"/>
      <c r="F143" s="372"/>
    </row>
    <row r="144" spans="1:6">
      <c r="A144" s="372"/>
      <c r="B144" s="372"/>
      <c r="C144" s="372"/>
      <c r="D144" s="372"/>
      <c r="E144" s="372"/>
      <c r="F144" s="372"/>
    </row>
    <row r="145" spans="1:6">
      <c r="A145" s="372"/>
      <c r="B145" s="372"/>
      <c r="C145" s="372"/>
      <c r="D145" s="372"/>
      <c r="E145" s="372"/>
      <c r="F145" s="372"/>
    </row>
    <row r="146" spans="1:6">
      <c r="A146" s="372"/>
      <c r="B146" s="372"/>
      <c r="C146" s="372"/>
      <c r="D146" s="372"/>
      <c r="E146" s="372"/>
      <c r="F146" s="372"/>
    </row>
    <row r="147" spans="1:6">
      <c r="A147" s="372"/>
      <c r="B147" s="372"/>
      <c r="C147" s="372"/>
      <c r="D147" s="372"/>
      <c r="E147" s="372"/>
      <c r="F147" s="372"/>
    </row>
    <row r="148" spans="1:6">
      <c r="A148" s="372"/>
      <c r="B148" s="372"/>
      <c r="C148" s="372"/>
      <c r="D148" s="372"/>
      <c r="E148" s="372"/>
      <c r="F148" s="372"/>
    </row>
    <row r="149" spans="1:6">
      <c r="A149" s="372"/>
      <c r="B149" s="372"/>
      <c r="C149" s="372"/>
      <c r="D149" s="372"/>
      <c r="E149" s="372"/>
      <c r="F149" s="372"/>
    </row>
    <row r="150" spans="1:6">
      <c r="A150" s="372"/>
      <c r="B150" s="372"/>
      <c r="C150" s="372"/>
      <c r="D150" s="372"/>
      <c r="E150" s="372"/>
      <c r="F150" s="372"/>
    </row>
    <row r="151" spans="1:6">
      <c r="A151" s="372"/>
      <c r="B151" s="372"/>
      <c r="C151" s="372"/>
      <c r="D151" s="372"/>
      <c r="E151" s="372"/>
      <c r="F151" s="372"/>
    </row>
    <row r="152" spans="1:6">
      <c r="A152" s="372"/>
      <c r="B152" s="372"/>
      <c r="C152" s="372"/>
      <c r="D152" s="372"/>
      <c r="E152" s="372"/>
      <c r="F152" s="372"/>
    </row>
    <row r="153" spans="1:6">
      <c r="A153" s="372"/>
      <c r="B153" s="372"/>
      <c r="C153" s="372"/>
      <c r="D153" s="372"/>
      <c r="E153" s="372"/>
      <c r="F153" s="372"/>
    </row>
    <row r="154" spans="1:6">
      <c r="A154" s="372"/>
      <c r="B154" s="372"/>
      <c r="C154" s="372"/>
      <c r="D154" s="372"/>
      <c r="E154" s="372"/>
      <c r="F154" s="372"/>
    </row>
    <row r="155" spans="1:6">
      <c r="A155" s="372"/>
      <c r="B155" s="372"/>
      <c r="C155" s="372"/>
      <c r="D155" s="372"/>
      <c r="E155" s="372"/>
      <c r="F155" s="372"/>
    </row>
    <row r="156" spans="1:6">
      <c r="A156" s="372"/>
      <c r="B156" s="372"/>
      <c r="C156" s="372"/>
      <c r="D156" s="372"/>
      <c r="E156" s="372"/>
      <c r="F156" s="372"/>
    </row>
    <row r="157" spans="1:6">
      <c r="A157" s="372"/>
      <c r="B157" s="372"/>
      <c r="C157" s="372"/>
      <c r="D157" s="372"/>
      <c r="E157" s="372"/>
      <c r="F157" s="372"/>
    </row>
    <row r="158" spans="1:6">
      <c r="A158" s="372"/>
      <c r="B158" s="372"/>
      <c r="C158" s="372"/>
      <c r="D158" s="372"/>
      <c r="E158" s="372"/>
      <c r="F158" s="372"/>
    </row>
    <row r="159" spans="1:6">
      <c r="A159" s="372"/>
      <c r="B159" s="372"/>
      <c r="C159" s="372"/>
      <c r="D159" s="372"/>
      <c r="E159" s="372"/>
      <c r="F159" s="372"/>
    </row>
    <row r="160" spans="1:6">
      <c r="A160" s="372"/>
      <c r="B160" s="372"/>
      <c r="C160" s="372"/>
      <c r="D160" s="372"/>
      <c r="E160" s="372"/>
      <c r="F160" s="372"/>
    </row>
    <row r="161" spans="1:6">
      <c r="A161" s="372"/>
      <c r="B161" s="372"/>
      <c r="C161" s="372"/>
      <c r="D161" s="372"/>
      <c r="E161" s="372"/>
      <c r="F161" s="372"/>
    </row>
    <row r="162" spans="1:6">
      <c r="A162" s="372"/>
      <c r="B162" s="372"/>
      <c r="C162" s="372"/>
      <c r="D162" s="372"/>
      <c r="E162" s="372"/>
      <c r="F162" s="372"/>
    </row>
    <row r="163" spans="1:6">
      <c r="A163" s="372"/>
      <c r="B163" s="372"/>
      <c r="C163" s="372"/>
      <c r="D163" s="372"/>
      <c r="E163" s="372"/>
      <c r="F163" s="372"/>
    </row>
    <row r="164" spans="1:6">
      <c r="A164" s="372"/>
      <c r="B164" s="372"/>
      <c r="C164" s="372"/>
      <c r="D164" s="372"/>
      <c r="E164" s="372"/>
      <c r="F164" s="372"/>
    </row>
    <row r="165" spans="1:6">
      <c r="A165" s="372"/>
      <c r="B165" s="372"/>
      <c r="C165" s="372"/>
      <c r="D165" s="372"/>
      <c r="E165" s="372"/>
      <c r="F165" s="372"/>
    </row>
    <row r="166" spans="1:6">
      <c r="A166" s="372"/>
      <c r="B166" s="372"/>
      <c r="C166" s="372"/>
      <c r="D166" s="372"/>
      <c r="E166" s="372"/>
      <c r="F166" s="372"/>
    </row>
    <row r="167" spans="1:6">
      <c r="A167" s="372"/>
      <c r="B167" s="372"/>
      <c r="C167" s="372"/>
      <c r="D167" s="372"/>
      <c r="E167" s="372"/>
      <c r="F167" s="372"/>
    </row>
    <row r="168" spans="1:6">
      <c r="A168" s="372"/>
      <c r="B168" s="372"/>
      <c r="C168" s="372"/>
      <c r="D168" s="372"/>
      <c r="E168" s="372"/>
      <c r="F168" s="372"/>
    </row>
    <row r="169" spans="1:6">
      <c r="A169" s="372"/>
      <c r="B169" s="372"/>
      <c r="C169" s="372"/>
      <c r="D169" s="372"/>
      <c r="E169" s="372"/>
      <c r="F169" s="372"/>
    </row>
    <row r="170" spans="1:6">
      <c r="A170" s="372"/>
      <c r="B170" s="372"/>
      <c r="C170" s="372"/>
      <c r="D170" s="372"/>
      <c r="E170" s="372"/>
      <c r="F170" s="372"/>
    </row>
    <row r="171" spans="1:6">
      <c r="A171" s="372"/>
      <c r="B171" s="372"/>
      <c r="C171" s="372"/>
      <c r="D171" s="372"/>
      <c r="E171" s="372"/>
      <c r="F171" s="372"/>
    </row>
    <row r="172" spans="1:6">
      <c r="A172" s="372"/>
      <c r="B172" s="372"/>
      <c r="C172" s="372"/>
      <c r="D172" s="372"/>
      <c r="E172" s="372"/>
      <c r="F172" s="372"/>
    </row>
    <row r="173" spans="1:6">
      <c r="A173" s="372"/>
      <c r="B173" s="372"/>
      <c r="C173" s="372"/>
      <c r="D173" s="372"/>
      <c r="E173" s="372"/>
      <c r="F173" s="372"/>
    </row>
    <row r="174" spans="1:6">
      <c r="A174" s="372"/>
      <c r="B174" s="372"/>
      <c r="C174" s="372"/>
      <c r="D174" s="372"/>
      <c r="E174" s="372"/>
      <c r="F174" s="372"/>
    </row>
    <row r="175" spans="1:6">
      <c r="A175" s="372"/>
      <c r="B175" s="372"/>
      <c r="C175" s="372"/>
      <c r="D175" s="372"/>
      <c r="E175" s="372"/>
      <c r="F175" s="372"/>
    </row>
    <row r="176" spans="1:6">
      <c r="A176" s="372"/>
      <c r="B176" s="372"/>
      <c r="C176" s="372"/>
      <c r="D176" s="372"/>
      <c r="E176" s="372"/>
      <c r="F176" s="372"/>
    </row>
    <row r="177" spans="1:6">
      <c r="A177" s="372"/>
      <c r="B177" s="372"/>
      <c r="C177" s="372"/>
      <c r="D177" s="372"/>
      <c r="E177" s="372"/>
      <c r="F177" s="372"/>
    </row>
    <row r="178" spans="1:6">
      <c r="A178" s="372"/>
      <c r="B178" s="372"/>
      <c r="C178" s="372"/>
      <c r="D178" s="372"/>
      <c r="E178" s="372"/>
      <c r="F178" s="372"/>
    </row>
    <row r="179" spans="1:6">
      <c r="A179" s="372"/>
      <c r="B179" s="372"/>
      <c r="C179" s="372"/>
      <c r="D179" s="372"/>
      <c r="E179" s="372"/>
      <c r="F179" s="372"/>
    </row>
    <row r="180" spans="1:6">
      <c r="A180" s="372"/>
      <c r="B180" s="372"/>
      <c r="C180" s="372"/>
      <c r="D180" s="372"/>
      <c r="E180" s="372"/>
      <c r="F180" s="372"/>
    </row>
    <row r="181" spans="1:6">
      <c r="A181" s="372"/>
      <c r="B181" s="372"/>
      <c r="C181" s="372"/>
      <c r="D181" s="372"/>
      <c r="E181" s="372"/>
      <c r="F181" s="372"/>
    </row>
    <row r="182" spans="1:6">
      <c r="A182" s="372"/>
      <c r="B182" s="372"/>
      <c r="C182" s="372"/>
      <c r="D182" s="372"/>
      <c r="E182" s="372"/>
      <c r="F182" s="372"/>
    </row>
    <row r="183" spans="1:6">
      <c r="A183" s="372"/>
      <c r="B183" s="372"/>
      <c r="C183" s="372"/>
      <c r="D183" s="372"/>
      <c r="E183" s="372"/>
      <c r="F183" s="372"/>
    </row>
    <row r="184" spans="1:6">
      <c r="A184" s="372"/>
      <c r="B184" s="372"/>
      <c r="C184" s="372"/>
      <c r="D184" s="372"/>
      <c r="E184" s="372"/>
      <c r="F184" s="372"/>
    </row>
    <row r="185" spans="1:6">
      <c r="A185" s="372"/>
      <c r="B185" s="372"/>
      <c r="C185" s="372"/>
      <c r="D185" s="372"/>
      <c r="E185" s="372"/>
      <c r="F185" s="372"/>
    </row>
    <row r="186" spans="1:6">
      <c r="A186" s="372"/>
      <c r="B186" s="372"/>
      <c r="C186" s="372"/>
      <c r="D186" s="372"/>
      <c r="E186" s="372"/>
      <c r="F186" s="372"/>
    </row>
    <row r="187" spans="1:6">
      <c r="A187" s="372"/>
      <c r="B187" s="372"/>
      <c r="C187" s="372"/>
      <c r="D187" s="372"/>
      <c r="E187" s="372"/>
      <c r="F187" s="372"/>
    </row>
    <row r="188" spans="1:6">
      <c r="A188" s="372"/>
      <c r="B188" s="372"/>
      <c r="C188" s="372"/>
      <c r="D188" s="372"/>
      <c r="E188" s="372"/>
      <c r="F188" s="372"/>
    </row>
    <row r="189" spans="1:6">
      <c r="A189" s="372"/>
      <c r="B189" s="372"/>
      <c r="C189" s="372"/>
      <c r="D189" s="372"/>
      <c r="E189" s="372"/>
      <c r="F189" s="372"/>
    </row>
    <row r="190" spans="1:6">
      <c r="A190" s="372"/>
      <c r="B190" s="372"/>
      <c r="C190" s="372"/>
      <c r="D190" s="372"/>
      <c r="E190" s="372"/>
      <c r="F190" s="372"/>
    </row>
    <row r="191" spans="1:6">
      <c r="A191" s="372"/>
      <c r="B191" s="372"/>
      <c r="C191" s="372"/>
      <c r="D191" s="372"/>
      <c r="E191" s="372"/>
      <c r="F191" s="372"/>
    </row>
    <row r="192" spans="1:6">
      <c r="A192" s="372"/>
      <c r="B192" s="372"/>
      <c r="C192" s="372"/>
      <c r="D192" s="372"/>
      <c r="E192" s="372"/>
      <c r="F192" s="372"/>
    </row>
    <row r="193" spans="1:6">
      <c r="A193" s="372"/>
      <c r="B193" s="372"/>
      <c r="C193" s="372"/>
      <c r="D193" s="372"/>
      <c r="E193" s="372"/>
      <c r="F193" s="372"/>
    </row>
    <row r="194" spans="1:6">
      <c r="A194" s="372"/>
      <c r="B194" s="372"/>
      <c r="C194" s="372"/>
      <c r="D194" s="372"/>
      <c r="E194" s="372"/>
      <c r="F194" s="372"/>
    </row>
    <row r="195" spans="1:6">
      <c r="A195" s="372"/>
      <c r="B195" s="372"/>
      <c r="C195" s="372"/>
      <c r="D195" s="372"/>
      <c r="E195" s="372"/>
      <c r="F195" s="372"/>
    </row>
    <row r="196" spans="1:6">
      <c r="A196" s="372"/>
      <c r="B196" s="372"/>
      <c r="C196" s="372"/>
      <c r="D196" s="372"/>
      <c r="E196" s="372"/>
      <c r="F196" s="372"/>
    </row>
    <row r="197" spans="1:6">
      <c r="A197" s="372"/>
      <c r="B197" s="372"/>
      <c r="C197" s="372"/>
      <c r="D197" s="372"/>
      <c r="E197" s="372"/>
      <c r="F197" s="372"/>
    </row>
    <row r="198" spans="1:6">
      <c r="A198" s="372"/>
      <c r="B198" s="372"/>
      <c r="C198" s="372"/>
      <c r="D198" s="372"/>
      <c r="E198" s="372"/>
      <c r="F198" s="372"/>
    </row>
    <row r="199" spans="1:6">
      <c r="A199" s="372"/>
      <c r="B199" s="372"/>
      <c r="C199" s="372"/>
      <c r="D199" s="372"/>
      <c r="E199" s="372"/>
      <c r="F199" s="372"/>
    </row>
    <row r="200" spans="1:6">
      <c r="A200" s="372"/>
      <c r="B200" s="372"/>
      <c r="C200" s="372"/>
      <c r="D200" s="372"/>
      <c r="E200" s="372"/>
      <c r="F200" s="372"/>
    </row>
    <row r="201" spans="1:6">
      <c r="A201" s="372"/>
      <c r="B201" s="372"/>
      <c r="C201" s="372"/>
      <c r="D201" s="372"/>
      <c r="E201" s="372"/>
      <c r="F201" s="372"/>
    </row>
    <row r="202" spans="1:6">
      <c r="A202" s="372"/>
      <c r="B202" s="372"/>
      <c r="C202" s="372"/>
      <c r="D202" s="372"/>
      <c r="E202" s="372"/>
      <c r="F202" s="372"/>
    </row>
    <row r="203" spans="1:6">
      <c r="A203" s="372"/>
      <c r="B203" s="372"/>
      <c r="C203" s="372"/>
      <c r="D203" s="372"/>
      <c r="E203" s="372"/>
      <c r="F203" s="372"/>
    </row>
    <row r="204" spans="1:6">
      <c r="A204" s="372"/>
      <c r="B204" s="372"/>
      <c r="C204" s="372"/>
      <c r="D204" s="372"/>
      <c r="E204" s="372"/>
      <c r="F204" s="372"/>
    </row>
    <row r="205" spans="1:6">
      <c r="A205" s="372"/>
      <c r="B205" s="372"/>
      <c r="C205" s="372"/>
      <c r="D205" s="372"/>
      <c r="E205" s="372"/>
      <c r="F205" s="372"/>
    </row>
    <row r="206" spans="1:6">
      <c r="A206" s="372"/>
      <c r="B206" s="372"/>
      <c r="C206" s="372"/>
      <c r="D206" s="372"/>
      <c r="E206" s="372"/>
      <c r="F206" s="372"/>
    </row>
    <row r="207" spans="1:6">
      <c r="A207" s="372"/>
      <c r="B207" s="372"/>
      <c r="C207" s="372"/>
      <c r="D207" s="372"/>
      <c r="E207" s="372"/>
      <c r="F207" s="372"/>
    </row>
    <row r="208" spans="1:6">
      <c r="A208" s="372"/>
      <c r="B208" s="372"/>
      <c r="C208" s="372"/>
      <c r="D208" s="372"/>
      <c r="E208" s="372"/>
      <c r="F208" s="372"/>
    </row>
    <row r="209" spans="1:6">
      <c r="A209" s="372"/>
      <c r="B209" s="372"/>
      <c r="C209" s="372"/>
      <c r="D209" s="372"/>
      <c r="E209" s="372"/>
      <c r="F209" s="372"/>
    </row>
    <row r="210" spans="1:6">
      <c r="A210" s="372"/>
      <c r="B210" s="372"/>
      <c r="C210" s="372"/>
      <c r="D210" s="372"/>
      <c r="E210" s="372"/>
      <c r="F210" s="372"/>
    </row>
    <row r="211" spans="1:6">
      <c r="A211" s="372"/>
      <c r="B211" s="372"/>
      <c r="C211" s="372"/>
      <c r="D211" s="372"/>
      <c r="E211" s="372"/>
      <c r="F211" s="372"/>
    </row>
    <row r="212" spans="1:6">
      <c r="A212" s="372"/>
      <c r="B212" s="372"/>
      <c r="C212" s="372"/>
      <c r="D212" s="372"/>
      <c r="E212" s="372"/>
      <c r="F212" s="372"/>
    </row>
    <row r="213" spans="1:6">
      <c r="A213" s="372"/>
      <c r="B213" s="372"/>
      <c r="C213" s="372"/>
      <c r="D213" s="372"/>
      <c r="E213" s="372"/>
      <c r="F213" s="372"/>
    </row>
    <row r="214" spans="1:6">
      <c r="A214" s="372"/>
      <c r="B214" s="372"/>
      <c r="C214" s="372"/>
      <c r="D214" s="372"/>
      <c r="E214" s="372"/>
      <c r="F214" s="372"/>
    </row>
    <row r="215" spans="1:6">
      <c r="A215" s="372"/>
      <c r="B215" s="372"/>
      <c r="C215" s="372"/>
      <c r="D215" s="372"/>
      <c r="E215" s="372"/>
      <c r="F215" s="372"/>
    </row>
    <row r="216" spans="1:6">
      <c r="A216" s="372"/>
      <c r="B216" s="372"/>
      <c r="C216" s="372"/>
      <c r="D216" s="372"/>
      <c r="E216" s="372"/>
      <c r="F216" s="372"/>
    </row>
    <row r="217" spans="1:6">
      <c r="A217" s="372"/>
      <c r="B217" s="372"/>
      <c r="C217" s="372"/>
      <c r="D217" s="372"/>
      <c r="E217" s="372"/>
      <c r="F217" s="372"/>
    </row>
    <row r="218" spans="1:6">
      <c r="A218" s="372"/>
      <c r="B218" s="372"/>
      <c r="C218" s="372"/>
      <c r="D218" s="372"/>
      <c r="E218" s="372"/>
      <c r="F218" s="372"/>
    </row>
    <row r="219" spans="1:6">
      <c r="A219" s="372"/>
      <c r="B219" s="372"/>
      <c r="C219" s="372"/>
      <c r="D219" s="372"/>
      <c r="E219" s="372"/>
      <c r="F219" s="372"/>
    </row>
    <row r="220" spans="1:6">
      <c r="A220" s="372"/>
      <c r="B220" s="372"/>
      <c r="C220" s="372"/>
      <c r="D220" s="372"/>
      <c r="E220" s="372"/>
      <c r="F220" s="372"/>
    </row>
    <row r="221" spans="1:6">
      <c r="A221" s="372"/>
      <c r="B221" s="372"/>
      <c r="C221" s="372"/>
      <c r="D221" s="372"/>
      <c r="E221" s="372"/>
      <c r="F221" s="372"/>
    </row>
    <row r="222" spans="1:6">
      <c r="A222" s="372"/>
      <c r="B222" s="372"/>
      <c r="C222" s="372"/>
      <c r="D222" s="372"/>
      <c r="E222" s="372"/>
      <c r="F222" s="372"/>
    </row>
    <row r="223" spans="1:6">
      <c r="A223" s="372"/>
      <c r="B223" s="372"/>
      <c r="C223" s="372"/>
      <c r="D223" s="372"/>
      <c r="E223" s="372"/>
      <c r="F223" s="372"/>
    </row>
    <row r="224" spans="1:6">
      <c r="A224" s="372"/>
      <c r="B224" s="372"/>
      <c r="C224" s="372"/>
      <c r="D224" s="372"/>
      <c r="E224" s="372"/>
      <c r="F224" s="372"/>
    </row>
    <row r="225" spans="1:6">
      <c r="A225" s="372"/>
      <c r="B225" s="372"/>
      <c r="C225" s="372"/>
      <c r="D225" s="372"/>
      <c r="E225" s="372"/>
      <c r="F225" s="372"/>
    </row>
    <row r="226" spans="1:6">
      <c r="A226" s="372"/>
      <c r="B226" s="372"/>
      <c r="C226" s="372"/>
      <c r="D226" s="372"/>
      <c r="E226" s="372"/>
      <c r="F226" s="372"/>
    </row>
    <row r="227" spans="1:6">
      <c r="A227" s="372"/>
      <c r="B227" s="372"/>
      <c r="C227" s="372"/>
      <c r="D227" s="372"/>
      <c r="E227" s="372"/>
      <c r="F227" s="372"/>
    </row>
    <row r="228" spans="1:6">
      <c r="A228" s="372"/>
      <c r="B228" s="372"/>
      <c r="C228" s="372"/>
      <c r="D228" s="372"/>
      <c r="E228" s="372"/>
      <c r="F228" s="372"/>
    </row>
    <row r="229" spans="1:6">
      <c r="A229" s="372"/>
      <c r="B229" s="372"/>
      <c r="C229" s="372"/>
      <c r="D229" s="372"/>
      <c r="E229" s="372"/>
      <c r="F229" s="372"/>
    </row>
    <row r="230" spans="1:6">
      <c r="A230" s="372"/>
      <c r="B230" s="372"/>
      <c r="C230" s="372"/>
      <c r="D230" s="372"/>
      <c r="E230" s="372"/>
      <c r="F230" s="372"/>
    </row>
    <row r="231" spans="1:6">
      <c r="A231" s="372"/>
      <c r="B231" s="372"/>
      <c r="C231" s="372"/>
      <c r="D231" s="372"/>
      <c r="E231" s="372"/>
      <c r="F231" s="372"/>
    </row>
    <row r="232" spans="1:6">
      <c r="A232" s="372"/>
      <c r="B232" s="372"/>
      <c r="C232" s="372"/>
      <c r="D232" s="372"/>
      <c r="E232" s="372"/>
      <c r="F232" s="372"/>
    </row>
    <row r="233" spans="1:6">
      <c r="A233" s="372"/>
      <c r="B233" s="372"/>
      <c r="C233" s="372"/>
      <c r="D233" s="372"/>
      <c r="E233" s="372"/>
      <c r="F233" s="372"/>
    </row>
    <row r="234" spans="1:6">
      <c r="A234" s="372"/>
      <c r="B234" s="372"/>
      <c r="C234" s="372"/>
      <c r="D234" s="372"/>
      <c r="E234" s="372"/>
      <c r="F234" s="372"/>
    </row>
    <row r="235" spans="1:6">
      <c r="A235" s="372"/>
      <c r="B235" s="372"/>
      <c r="C235" s="372"/>
      <c r="D235" s="372"/>
      <c r="E235" s="372"/>
      <c r="F235" s="372"/>
    </row>
    <row r="236" spans="1:6">
      <c r="A236" s="372"/>
      <c r="B236" s="372"/>
      <c r="C236" s="372"/>
      <c r="D236" s="372"/>
      <c r="E236" s="372"/>
      <c r="F236" s="372"/>
    </row>
    <row r="237" spans="1:6">
      <c r="A237" s="372"/>
      <c r="B237" s="372"/>
      <c r="C237" s="372"/>
      <c r="D237" s="372"/>
      <c r="E237" s="372"/>
      <c r="F237" s="372"/>
    </row>
    <row r="238" spans="1:6">
      <c r="A238" s="372"/>
      <c r="B238" s="372"/>
      <c r="C238" s="372"/>
      <c r="D238" s="372"/>
      <c r="E238" s="372"/>
      <c r="F238" s="372"/>
    </row>
    <row r="239" spans="1:6">
      <c r="A239" s="372"/>
      <c r="B239" s="372"/>
      <c r="C239" s="372"/>
      <c r="D239" s="372"/>
      <c r="E239" s="372"/>
      <c r="F239" s="372"/>
    </row>
    <row r="240" spans="1:6">
      <c r="A240" s="372"/>
      <c r="B240" s="372"/>
      <c r="C240" s="372"/>
      <c r="D240" s="372"/>
      <c r="E240" s="372"/>
      <c r="F240" s="372"/>
    </row>
    <row r="241" spans="1:6">
      <c r="A241" s="372"/>
      <c r="B241" s="372"/>
      <c r="C241" s="372"/>
      <c r="D241" s="372"/>
      <c r="E241" s="372"/>
      <c r="F241" s="372"/>
    </row>
    <row r="242" spans="1:6">
      <c r="A242" s="372"/>
      <c r="B242" s="372"/>
      <c r="C242" s="372"/>
      <c r="D242" s="372"/>
      <c r="E242" s="372"/>
      <c r="F242" s="372"/>
    </row>
    <row r="243" spans="1:6">
      <c r="A243" s="372"/>
      <c r="B243" s="372"/>
      <c r="C243" s="372"/>
      <c r="D243" s="372"/>
      <c r="E243" s="372"/>
      <c r="F243" s="372"/>
    </row>
    <row r="244" spans="1:6">
      <c r="A244" s="372"/>
      <c r="B244" s="372"/>
      <c r="C244" s="372"/>
      <c r="D244" s="372"/>
      <c r="E244" s="372"/>
      <c r="F244" s="372"/>
    </row>
    <row r="245" spans="1:6">
      <c r="A245" s="372"/>
      <c r="B245" s="372"/>
      <c r="C245" s="372"/>
      <c r="D245" s="372"/>
      <c r="E245" s="372"/>
      <c r="F245" s="372"/>
    </row>
    <row r="246" spans="1:6">
      <c r="A246" s="372"/>
      <c r="B246" s="372"/>
      <c r="C246" s="372"/>
      <c r="D246" s="372"/>
      <c r="E246" s="372"/>
      <c r="F246" s="372"/>
    </row>
    <row r="247" spans="1:6">
      <c r="A247" s="372"/>
      <c r="B247" s="372"/>
      <c r="C247" s="372"/>
      <c r="D247" s="372"/>
      <c r="E247" s="372"/>
      <c r="F247" s="372"/>
    </row>
    <row r="248" spans="1:6">
      <c r="A248" s="372"/>
      <c r="B248" s="372"/>
      <c r="C248" s="372"/>
      <c r="D248" s="372"/>
      <c r="E248" s="372"/>
      <c r="F248" s="372"/>
    </row>
    <row r="249" spans="1:6">
      <c r="A249" s="372"/>
      <c r="B249" s="372"/>
      <c r="C249" s="372"/>
      <c r="D249" s="372"/>
      <c r="E249" s="372"/>
      <c r="F249" s="372"/>
    </row>
    <row r="250" spans="1:6">
      <c r="A250" s="372"/>
      <c r="B250" s="372"/>
      <c r="C250" s="372"/>
      <c r="D250" s="372"/>
      <c r="E250" s="372"/>
      <c r="F250" s="372"/>
    </row>
    <row r="251" spans="1:6">
      <c r="A251" s="372"/>
      <c r="B251" s="372"/>
      <c r="C251" s="372"/>
      <c r="D251" s="372"/>
      <c r="E251" s="372"/>
      <c r="F251" s="372"/>
    </row>
    <row r="252" spans="1:6">
      <c r="A252" s="372"/>
      <c r="B252" s="372"/>
      <c r="C252" s="372"/>
      <c r="D252" s="372"/>
      <c r="E252" s="372"/>
      <c r="F252" s="372"/>
    </row>
    <row r="253" spans="1:6">
      <c r="A253" s="372"/>
      <c r="B253" s="372"/>
      <c r="C253" s="372"/>
      <c r="D253" s="372"/>
      <c r="E253" s="372"/>
      <c r="F253" s="372"/>
    </row>
    <row r="254" spans="1:6">
      <c r="A254" s="372"/>
      <c r="B254" s="372"/>
      <c r="C254" s="372"/>
      <c r="D254" s="372"/>
      <c r="E254" s="372"/>
      <c r="F254" s="372"/>
    </row>
    <row r="255" spans="1:6">
      <c r="A255" s="372"/>
      <c r="B255" s="372"/>
      <c r="C255" s="372"/>
      <c r="D255" s="372"/>
      <c r="E255" s="372"/>
      <c r="F255" s="372"/>
    </row>
    <row r="256" spans="1:6">
      <c r="A256" s="372"/>
      <c r="B256" s="372"/>
      <c r="C256" s="372"/>
      <c r="D256" s="372"/>
      <c r="E256" s="372"/>
      <c r="F256" s="372"/>
    </row>
    <row r="257" spans="1:6">
      <c r="A257" s="372"/>
      <c r="B257" s="372"/>
      <c r="C257" s="372"/>
      <c r="D257" s="372"/>
      <c r="E257" s="372"/>
      <c r="F257" s="372"/>
    </row>
    <row r="258" spans="1:6">
      <c r="A258" s="372"/>
      <c r="B258" s="372"/>
      <c r="C258" s="372"/>
      <c r="D258" s="372"/>
      <c r="E258" s="372"/>
      <c r="F258" s="372"/>
    </row>
    <row r="259" spans="1:6">
      <c r="A259" s="372"/>
      <c r="B259" s="372"/>
      <c r="C259" s="372"/>
      <c r="D259" s="372"/>
      <c r="E259" s="372"/>
      <c r="F259" s="372"/>
    </row>
    <row r="260" spans="1:6">
      <c r="A260" s="372"/>
      <c r="B260" s="372"/>
      <c r="C260" s="372"/>
      <c r="D260" s="372"/>
      <c r="E260" s="372"/>
      <c r="F260" s="372"/>
    </row>
    <row r="261" spans="1:6">
      <c r="A261" s="372"/>
      <c r="B261" s="372"/>
      <c r="C261" s="372"/>
      <c r="D261" s="372"/>
      <c r="E261" s="372"/>
      <c r="F261" s="372"/>
    </row>
    <row r="262" spans="1:6">
      <c r="A262" s="372"/>
      <c r="B262" s="372"/>
      <c r="C262" s="372"/>
      <c r="D262" s="372"/>
      <c r="E262" s="372"/>
      <c r="F262" s="372"/>
    </row>
    <row r="263" spans="1:6">
      <c r="A263" s="372"/>
      <c r="B263" s="372"/>
      <c r="C263" s="372"/>
      <c r="D263" s="372"/>
      <c r="E263" s="372"/>
      <c r="F263" s="372"/>
    </row>
    <row r="264" spans="1:6">
      <c r="A264" s="372"/>
      <c r="B264" s="372"/>
      <c r="C264" s="372"/>
      <c r="D264" s="372"/>
      <c r="E264" s="372"/>
      <c r="F264" s="372"/>
    </row>
    <row r="265" spans="1:6">
      <c r="A265" s="372"/>
      <c r="B265" s="372"/>
      <c r="C265" s="372"/>
      <c r="D265" s="372"/>
      <c r="E265" s="372"/>
      <c r="F265" s="372"/>
    </row>
    <row r="266" spans="1:6">
      <c r="A266" s="372"/>
      <c r="B266" s="372"/>
      <c r="C266" s="372"/>
      <c r="D266" s="372"/>
      <c r="E266" s="372"/>
      <c r="F266" s="372"/>
    </row>
    <row r="267" spans="1:6">
      <c r="A267" s="372"/>
      <c r="B267" s="372"/>
      <c r="C267" s="372"/>
      <c r="D267" s="372"/>
      <c r="E267" s="372"/>
      <c r="F267" s="372"/>
    </row>
    <row r="268" spans="1:6">
      <c r="A268" s="372"/>
      <c r="B268" s="372"/>
      <c r="C268" s="372"/>
      <c r="D268" s="372"/>
      <c r="E268" s="372"/>
      <c r="F268" s="372"/>
    </row>
    <row r="269" spans="1:6">
      <c r="A269" s="372"/>
      <c r="B269" s="372"/>
      <c r="C269" s="372"/>
      <c r="D269" s="372"/>
      <c r="E269" s="372"/>
      <c r="F269" s="372"/>
    </row>
    <row r="270" spans="1:6">
      <c r="A270" s="372"/>
      <c r="B270" s="372"/>
      <c r="C270" s="372"/>
      <c r="D270" s="372"/>
      <c r="E270" s="372"/>
      <c r="F270" s="372"/>
    </row>
    <row r="271" spans="1:6">
      <c r="A271" s="372"/>
      <c r="B271" s="372"/>
      <c r="C271" s="372"/>
      <c r="D271" s="372"/>
      <c r="E271" s="372"/>
      <c r="F271" s="372"/>
    </row>
    <row r="272" spans="1:6">
      <c r="A272" s="372"/>
      <c r="B272" s="372"/>
      <c r="C272" s="372"/>
      <c r="D272" s="372"/>
      <c r="E272" s="372"/>
      <c r="F272" s="372"/>
    </row>
    <row r="273" spans="1:6">
      <c r="A273" s="372"/>
      <c r="B273" s="372"/>
      <c r="C273" s="372"/>
      <c r="D273" s="372"/>
      <c r="E273" s="372"/>
      <c r="F273" s="372"/>
    </row>
    <row r="274" spans="1:6">
      <c r="A274" s="372"/>
      <c r="B274" s="372"/>
      <c r="C274" s="372"/>
      <c r="D274" s="372"/>
      <c r="E274" s="372"/>
      <c r="F274" s="372"/>
    </row>
    <row r="275" spans="1:6">
      <c r="A275" s="372"/>
      <c r="B275" s="372"/>
      <c r="C275" s="372"/>
      <c r="D275" s="372"/>
      <c r="E275" s="372"/>
      <c r="F275" s="372"/>
    </row>
    <row r="276" spans="1:6">
      <c r="A276" s="372"/>
      <c r="B276" s="372"/>
      <c r="C276" s="372"/>
      <c r="D276" s="372"/>
      <c r="E276" s="372"/>
      <c r="F276" s="372"/>
    </row>
    <row r="277" spans="1:6">
      <c r="A277" s="372"/>
      <c r="B277" s="372"/>
      <c r="C277" s="372"/>
      <c r="D277" s="372"/>
      <c r="E277" s="372"/>
      <c r="F277" s="372"/>
    </row>
    <row r="278" spans="1:6">
      <c r="A278" s="372"/>
      <c r="B278" s="372"/>
      <c r="C278" s="372"/>
      <c r="D278" s="372"/>
      <c r="E278" s="372"/>
      <c r="F278" s="372"/>
    </row>
    <row r="279" spans="1:6">
      <c r="A279" s="372"/>
      <c r="B279" s="372"/>
      <c r="C279" s="372"/>
      <c r="D279" s="372"/>
      <c r="E279" s="372"/>
      <c r="F279" s="372"/>
    </row>
    <row r="280" spans="1:6">
      <c r="A280" s="372"/>
      <c r="B280" s="372"/>
      <c r="C280" s="372"/>
      <c r="D280" s="372"/>
      <c r="E280" s="372"/>
      <c r="F280" s="372"/>
    </row>
    <row r="281" spans="1:6">
      <c r="A281" s="372"/>
      <c r="B281" s="372"/>
      <c r="C281" s="372"/>
      <c r="D281" s="372"/>
      <c r="E281" s="372"/>
      <c r="F281" s="372"/>
    </row>
    <row r="282" spans="1:6">
      <c r="A282" s="372"/>
      <c r="B282" s="372"/>
      <c r="C282" s="372"/>
      <c r="D282" s="372"/>
      <c r="E282" s="372"/>
      <c r="F282" s="372"/>
    </row>
    <row r="283" spans="1:6">
      <c r="A283" s="372"/>
      <c r="B283" s="372"/>
      <c r="C283" s="372"/>
      <c r="D283" s="372"/>
      <c r="E283" s="372"/>
      <c r="F283" s="372"/>
    </row>
    <row r="284" spans="1:6">
      <c r="A284" s="372"/>
      <c r="B284" s="372"/>
      <c r="C284" s="372"/>
      <c r="D284" s="372"/>
      <c r="E284" s="372"/>
      <c r="F284" s="372"/>
    </row>
    <row r="285" spans="1:6">
      <c r="A285" s="372"/>
      <c r="B285" s="372"/>
      <c r="C285" s="372"/>
      <c r="D285" s="372"/>
      <c r="E285" s="372"/>
      <c r="F285" s="372"/>
    </row>
    <row r="286" spans="1:6">
      <c r="A286" s="372"/>
      <c r="B286" s="372"/>
      <c r="C286" s="372"/>
      <c r="D286" s="372"/>
      <c r="E286" s="372"/>
      <c r="F286" s="372"/>
    </row>
    <row r="287" spans="1:6">
      <c r="A287" s="372"/>
      <c r="B287" s="372"/>
      <c r="C287" s="372"/>
      <c r="D287" s="372"/>
      <c r="E287" s="372"/>
      <c r="F287" s="372"/>
    </row>
    <row r="288" spans="1:6">
      <c r="A288" s="372"/>
      <c r="B288" s="372"/>
      <c r="C288" s="372"/>
      <c r="D288" s="372"/>
      <c r="E288" s="372"/>
      <c r="F288" s="372"/>
    </row>
    <row r="289" spans="1:6">
      <c r="A289" s="372"/>
      <c r="B289" s="372"/>
      <c r="C289" s="372"/>
      <c r="D289" s="372"/>
      <c r="E289" s="372"/>
      <c r="F289" s="372"/>
    </row>
    <row r="290" spans="1:6">
      <c r="A290" s="372"/>
      <c r="B290" s="372"/>
      <c r="C290" s="372"/>
      <c r="D290" s="372"/>
      <c r="E290" s="372"/>
      <c r="F290" s="372"/>
    </row>
    <row r="291" spans="1:6">
      <c r="A291" s="372"/>
      <c r="B291" s="372"/>
      <c r="C291" s="372"/>
      <c r="D291" s="372"/>
      <c r="E291" s="372"/>
      <c r="F291" s="372"/>
    </row>
    <row r="292" spans="1:6">
      <c r="A292" s="372"/>
      <c r="B292" s="372"/>
      <c r="C292" s="372"/>
      <c r="D292" s="372"/>
      <c r="E292" s="372"/>
      <c r="F292" s="372"/>
    </row>
    <row r="293" spans="1:6">
      <c r="A293" s="372"/>
      <c r="B293" s="372"/>
      <c r="C293" s="372"/>
      <c r="D293" s="372"/>
      <c r="E293" s="372"/>
      <c r="F293" s="372"/>
    </row>
    <row r="294" spans="1:6">
      <c r="A294" s="372"/>
      <c r="B294" s="372"/>
      <c r="C294" s="372"/>
      <c r="D294" s="372"/>
      <c r="E294" s="372"/>
      <c r="F294" s="372"/>
    </row>
    <row r="295" spans="1:6">
      <c r="A295" s="372"/>
      <c r="B295" s="372"/>
      <c r="C295" s="372"/>
      <c r="D295" s="372"/>
      <c r="E295" s="372"/>
      <c r="F295" s="372"/>
    </row>
    <row r="296" spans="1:6">
      <c r="A296" s="372"/>
      <c r="B296" s="372"/>
      <c r="C296" s="372"/>
      <c r="D296" s="372"/>
      <c r="E296" s="372"/>
      <c r="F296" s="372"/>
    </row>
    <row r="297" spans="1:6">
      <c r="A297" s="372"/>
      <c r="B297" s="372"/>
      <c r="C297" s="372"/>
      <c r="D297" s="372"/>
      <c r="E297" s="372"/>
      <c r="F297" s="372"/>
    </row>
    <row r="298" spans="1:6">
      <c r="A298" s="372"/>
      <c r="B298" s="372"/>
      <c r="C298" s="372"/>
      <c r="D298" s="372"/>
      <c r="E298" s="372"/>
      <c r="F298" s="372"/>
    </row>
    <row r="299" spans="1:6">
      <c r="A299" s="372"/>
      <c r="B299" s="372"/>
      <c r="C299" s="372"/>
      <c r="D299" s="372"/>
      <c r="E299" s="372"/>
      <c r="F299" s="372"/>
    </row>
    <row r="300" spans="1:6">
      <c r="A300" s="372"/>
      <c r="B300" s="372"/>
      <c r="C300" s="372"/>
      <c r="D300" s="372"/>
      <c r="E300" s="372"/>
      <c r="F300" s="372"/>
    </row>
    <row r="301" spans="1:6">
      <c r="A301" s="372"/>
      <c r="B301" s="372"/>
      <c r="C301" s="372"/>
      <c r="D301" s="372"/>
      <c r="E301" s="372"/>
      <c r="F301" s="372"/>
    </row>
    <row r="302" spans="1:6">
      <c r="A302" s="372"/>
      <c r="B302" s="372"/>
      <c r="C302" s="372"/>
      <c r="D302" s="372"/>
      <c r="E302" s="372"/>
      <c r="F302" s="372"/>
    </row>
    <row r="303" spans="1:6">
      <c r="A303" s="372"/>
      <c r="B303" s="372"/>
      <c r="C303" s="372"/>
      <c r="D303" s="372"/>
      <c r="E303" s="372"/>
      <c r="F303" s="372"/>
    </row>
    <row r="304" spans="1:6">
      <c r="A304" s="372"/>
      <c r="B304" s="372"/>
      <c r="C304" s="372"/>
      <c r="D304" s="372"/>
      <c r="E304" s="372"/>
      <c r="F304" s="372"/>
    </row>
    <row r="305" spans="1:6">
      <c r="A305" s="372"/>
      <c r="B305" s="372"/>
      <c r="C305" s="372"/>
      <c r="D305" s="372"/>
      <c r="E305" s="372"/>
      <c r="F305" s="372"/>
    </row>
    <row r="306" spans="1:6">
      <c r="A306" s="372"/>
      <c r="B306" s="372"/>
      <c r="C306" s="372"/>
      <c r="D306" s="372"/>
      <c r="E306" s="372"/>
      <c r="F306" s="372"/>
    </row>
    <row r="307" spans="1:6">
      <c r="A307" s="372"/>
      <c r="B307" s="372"/>
      <c r="C307" s="372"/>
      <c r="D307" s="372"/>
      <c r="E307" s="372"/>
      <c r="F307" s="372"/>
    </row>
    <row r="308" spans="1:6">
      <c r="A308" s="372"/>
      <c r="B308" s="372"/>
      <c r="C308" s="372"/>
      <c r="D308" s="372"/>
      <c r="E308" s="372"/>
      <c r="F308" s="372"/>
    </row>
    <row r="309" spans="1:6">
      <c r="A309" s="372"/>
      <c r="B309" s="372"/>
      <c r="C309" s="372"/>
      <c r="D309" s="372"/>
      <c r="E309" s="372"/>
      <c r="F309" s="372"/>
    </row>
    <row r="310" spans="1:6">
      <c r="A310" s="372"/>
      <c r="B310" s="372"/>
      <c r="C310" s="372"/>
      <c r="D310" s="372"/>
      <c r="E310" s="372"/>
      <c r="F310" s="372"/>
    </row>
    <row r="311" spans="1:6">
      <c r="A311" s="372"/>
      <c r="B311" s="372"/>
      <c r="C311" s="372"/>
      <c r="D311" s="372"/>
      <c r="E311" s="372"/>
      <c r="F311" s="372"/>
    </row>
    <row r="312" spans="1:6">
      <c r="A312" s="372"/>
      <c r="B312" s="372"/>
      <c r="C312" s="372"/>
      <c r="D312" s="372"/>
      <c r="E312" s="372"/>
      <c r="F312" s="372"/>
    </row>
    <row r="313" spans="1:6">
      <c r="A313" s="372"/>
      <c r="B313" s="372"/>
      <c r="C313" s="372"/>
      <c r="D313" s="372"/>
      <c r="E313" s="372"/>
      <c r="F313" s="372"/>
    </row>
    <row r="314" spans="1:6">
      <c r="A314" s="372"/>
      <c r="B314" s="372"/>
      <c r="C314" s="372"/>
      <c r="D314" s="372"/>
      <c r="E314" s="372"/>
      <c r="F314" s="372"/>
    </row>
    <row r="315" spans="1:6">
      <c r="A315" s="372"/>
      <c r="B315" s="372"/>
      <c r="C315" s="372"/>
      <c r="D315" s="372"/>
      <c r="E315" s="372"/>
      <c r="F315" s="372"/>
    </row>
    <row r="316" spans="1:6">
      <c r="A316" s="372"/>
      <c r="B316" s="372"/>
      <c r="C316" s="372"/>
      <c r="D316" s="372"/>
      <c r="E316" s="372"/>
      <c r="F316" s="372"/>
    </row>
    <row r="317" spans="1:6">
      <c r="A317" s="372"/>
      <c r="B317" s="372"/>
      <c r="C317" s="372"/>
      <c r="D317" s="372"/>
      <c r="E317" s="372"/>
      <c r="F317" s="372"/>
    </row>
    <row r="318" spans="1:6">
      <c r="A318" s="372"/>
      <c r="B318" s="372"/>
      <c r="C318" s="372"/>
      <c r="D318" s="372"/>
      <c r="E318" s="372"/>
      <c r="F318" s="372"/>
    </row>
    <row r="319" spans="1:6">
      <c r="A319" s="372"/>
      <c r="B319" s="372"/>
      <c r="C319" s="372"/>
      <c r="D319" s="372"/>
      <c r="E319" s="372"/>
      <c r="F319" s="372"/>
    </row>
    <row r="320" spans="1:6">
      <c r="A320" s="372"/>
      <c r="B320" s="372"/>
      <c r="C320" s="372"/>
      <c r="D320" s="372"/>
      <c r="E320" s="372"/>
      <c r="F320" s="372"/>
    </row>
    <row r="321" spans="1:6">
      <c r="A321" s="372"/>
      <c r="B321" s="372"/>
      <c r="C321" s="372"/>
      <c r="D321" s="372"/>
      <c r="E321" s="372"/>
      <c r="F321" s="372"/>
    </row>
    <row r="322" spans="1:6">
      <c r="A322" s="372"/>
      <c r="B322" s="372"/>
      <c r="C322" s="372"/>
      <c r="D322" s="372"/>
      <c r="E322" s="372"/>
      <c r="F322" s="372"/>
    </row>
    <row r="323" spans="1:6">
      <c r="A323" s="372"/>
      <c r="B323" s="372"/>
      <c r="C323" s="372"/>
      <c r="D323" s="372"/>
      <c r="E323" s="372"/>
      <c r="F323" s="372"/>
    </row>
    <row r="324" spans="1:6">
      <c r="A324" s="372"/>
      <c r="B324" s="372"/>
      <c r="C324" s="372"/>
      <c r="D324" s="372"/>
      <c r="E324" s="372"/>
      <c r="F324" s="372"/>
    </row>
    <row r="325" spans="1:6">
      <c r="A325" s="372"/>
      <c r="B325" s="372"/>
      <c r="C325" s="372"/>
      <c r="D325" s="372"/>
      <c r="E325" s="372"/>
      <c r="F325" s="372"/>
    </row>
    <row r="326" spans="1:6">
      <c r="A326" s="372"/>
      <c r="B326" s="372"/>
      <c r="C326" s="372"/>
      <c r="D326" s="372"/>
      <c r="E326" s="372"/>
      <c r="F326" s="372"/>
    </row>
    <row r="327" spans="1:6">
      <c r="A327" s="372"/>
      <c r="B327" s="372"/>
      <c r="C327" s="372"/>
      <c r="D327" s="372"/>
      <c r="E327" s="372"/>
      <c r="F327" s="372"/>
    </row>
    <row r="328" spans="1:6">
      <c r="A328" s="372"/>
      <c r="B328" s="372"/>
      <c r="C328" s="372"/>
      <c r="D328" s="372"/>
      <c r="E328" s="372"/>
      <c r="F328" s="372"/>
    </row>
    <row r="329" spans="1:6">
      <c r="A329" s="372"/>
      <c r="B329" s="372"/>
      <c r="C329" s="372"/>
      <c r="D329" s="372"/>
      <c r="E329" s="372"/>
      <c r="F329" s="372"/>
    </row>
    <row r="330" spans="1:6">
      <c r="A330" s="372"/>
      <c r="B330" s="372"/>
      <c r="C330" s="372"/>
      <c r="D330" s="372"/>
      <c r="E330" s="372"/>
      <c r="F330" s="372"/>
    </row>
    <row r="331" spans="1:6">
      <c r="A331" s="372"/>
      <c r="B331" s="372"/>
      <c r="C331" s="372"/>
      <c r="D331" s="372"/>
      <c r="E331" s="372"/>
      <c r="F331" s="372"/>
    </row>
    <row r="332" spans="1:6">
      <c r="A332" s="372"/>
      <c r="B332" s="372"/>
      <c r="C332" s="372"/>
      <c r="D332" s="372"/>
      <c r="E332" s="372"/>
      <c r="F332" s="372"/>
    </row>
    <row r="333" spans="1:6">
      <c r="A333" s="372"/>
      <c r="B333" s="372"/>
      <c r="C333" s="372"/>
      <c r="D333" s="372"/>
      <c r="E333" s="372"/>
      <c r="F333" s="372"/>
    </row>
    <row r="334" spans="1:6">
      <c r="A334" s="372"/>
      <c r="B334" s="372"/>
      <c r="C334" s="372"/>
      <c r="D334" s="372"/>
      <c r="E334" s="372"/>
      <c r="F334" s="372"/>
    </row>
    <row r="335" spans="1:6">
      <c r="A335" s="372"/>
      <c r="B335" s="372"/>
      <c r="C335" s="372"/>
      <c r="D335" s="372"/>
      <c r="E335" s="372"/>
      <c r="F335" s="372"/>
    </row>
    <row r="336" spans="1:6">
      <c r="A336" s="372"/>
      <c r="B336" s="372"/>
      <c r="C336" s="372"/>
      <c r="D336" s="372"/>
      <c r="E336" s="372"/>
      <c r="F336" s="372"/>
    </row>
    <row r="337" spans="1:6">
      <c r="A337" s="372"/>
      <c r="B337" s="372"/>
      <c r="C337" s="372"/>
      <c r="D337" s="372"/>
      <c r="E337" s="372"/>
      <c r="F337" s="372"/>
    </row>
    <row r="338" spans="1:6">
      <c r="A338" s="372"/>
      <c r="B338" s="372"/>
      <c r="C338" s="372"/>
      <c r="D338" s="372"/>
      <c r="E338" s="372"/>
      <c r="F338" s="372"/>
    </row>
    <row r="339" spans="1:6">
      <c r="A339" s="372"/>
      <c r="B339" s="372"/>
      <c r="C339" s="372"/>
      <c r="D339" s="372"/>
      <c r="E339" s="372"/>
      <c r="F339" s="372"/>
    </row>
    <row r="340" spans="1:6">
      <c r="A340" s="372"/>
      <c r="B340" s="372"/>
      <c r="C340" s="372"/>
      <c r="D340" s="372"/>
      <c r="E340" s="372"/>
      <c r="F340" s="372"/>
    </row>
    <row r="341" spans="1:6">
      <c r="A341" s="372"/>
      <c r="B341" s="372"/>
      <c r="C341" s="372"/>
      <c r="D341" s="372"/>
      <c r="E341" s="372"/>
      <c r="F341" s="372"/>
    </row>
    <row r="342" spans="1:6">
      <c r="A342" s="372"/>
      <c r="B342" s="372"/>
      <c r="C342" s="372"/>
      <c r="D342" s="372"/>
      <c r="E342" s="372"/>
      <c r="F342" s="372"/>
    </row>
    <row r="343" spans="1:6">
      <c r="A343" s="372"/>
      <c r="B343" s="372"/>
      <c r="C343" s="372"/>
      <c r="D343" s="372"/>
      <c r="E343" s="372"/>
      <c r="F343" s="372"/>
    </row>
    <row r="344" spans="1:6">
      <c r="A344" s="372"/>
      <c r="B344" s="372"/>
      <c r="C344" s="372"/>
      <c r="D344" s="372"/>
      <c r="E344" s="372"/>
      <c r="F344" s="372"/>
    </row>
    <row r="345" spans="1:6">
      <c r="A345" s="372"/>
      <c r="B345" s="372"/>
      <c r="C345" s="372"/>
      <c r="D345" s="372"/>
      <c r="E345" s="372"/>
      <c r="F345" s="372"/>
    </row>
    <row r="346" spans="1:6">
      <c r="A346" s="372"/>
      <c r="B346" s="372"/>
      <c r="C346" s="372"/>
      <c r="D346" s="372"/>
      <c r="E346" s="372"/>
      <c r="F346" s="372"/>
    </row>
    <row r="347" spans="1:6">
      <c r="A347" s="372"/>
      <c r="B347" s="372"/>
      <c r="C347" s="372"/>
      <c r="D347" s="372"/>
      <c r="E347" s="372"/>
      <c r="F347" s="372"/>
    </row>
    <row r="348" spans="1:6">
      <c r="A348" s="372"/>
      <c r="B348" s="372"/>
      <c r="C348" s="372"/>
      <c r="D348" s="372"/>
      <c r="E348" s="372"/>
      <c r="F348" s="372"/>
    </row>
    <row r="349" spans="1:6">
      <c r="A349" s="372"/>
      <c r="B349" s="372"/>
      <c r="C349" s="372"/>
      <c r="D349" s="372"/>
      <c r="E349" s="372"/>
      <c r="F349" s="372"/>
    </row>
    <row r="350" spans="1:6">
      <c r="A350" s="372"/>
      <c r="B350" s="372"/>
      <c r="C350" s="372"/>
      <c r="D350" s="372"/>
      <c r="E350" s="372"/>
      <c r="F350" s="372"/>
    </row>
    <row r="351" spans="1:6">
      <c r="A351" s="372"/>
      <c r="B351" s="372"/>
      <c r="C351" s="372"/>
      <c r="D351" s="372"/>
      <c r="E351" s="372"/>
      <c r="F351" s="372"/>
    </row>
    <row r="352" spans="1:6">
      <c r="A352" s="372"/>
      <c r="B352" s="372"/>
      <c r="C352" s="372"/>
      <c r="D352" s="372"/>
      <c r="E352" s="372"/>
      <c r="F352" s="372"/>
    </row>
    <row r="353" spans="1:6">
      <c r="A353" s="372"/>
      <c r="B353" s="372"/>
      <c r="C353" s="372"/>
      <c r="D353" s="372"/>
      <c r="E353" s="372"/>
      <c r="F353" s="372"/>
    </row>
    <row r="354" spans="1:6">
      <c r="A354" s="372"/>
      <c r="B354" s="372"/>
      <c r="C354" s="372"/>
      <c r="D354" s="372"/>
      <c r="E354" s="372"/>
      <c r="F354" s="372"/>
    </row>
    <row r="355" spans="1:6">
      <c r="A355" s="372"/>
      <c r="B355" s="372"/>
      <c r="C355" s="372"/>
      <c r="D355" s="372"/>
      <c r="E355" s="372"/>
      <c r="F355" s="372"/>
    </row>
    <row r="356" spans="1:6">
      <c r="A356" s="372"/>
      <c r="B356" s="372"/>
      <c r="C356" s="372"/>
      <c r="D356" s="372"/>
      <c r="E356" s="372"/>
      <c r="F356" s="372"/>
    </row>
    <row r="357" spans="1:6">
      <c r="A357" s="372"/>
      <c r="B357" s="372"/>
      <c r="C357" s="372"/>
      <c r="D357" s="372"/>
      <c r="E357" s="372"/>
      <c r="F357" s="372"/>
    </row>
    <row r="358" spans="1:6">
      <c r="A358" s="372"/>
      <c r="B358" s="372"/>
      <c r="C358" s="372"/>
      <c r="D358" s="372"/>
      <c r="E358" s="372"/>
      <c r="F358" s="372"/>
    </row>
    <row r="359" spans="1:6">
      <c r="A359" s="372"/>
      <c r="B359" s="372"/>
      <c r="C359" s="372"/>
      <c r="D359" s="372"/>
      <c r="E359" s="372"/>
      <c r="F359" s="372"/>
    </row>
    <row r="360" spans="1:6">
      <c r="A360" s="372"/>
      <c r="B360" s="372"/>
      <c r="C360" s="372"/>
      <c r="D360" s="372"/>
      <c r="E360" s="372"/>
      <c r="F360" s="372"/>
    </row>
    <row r="361" spans="1:6">
      <c r="A361" s="372"/>
      <c r="B361" s="372"/>
      <c r="C361" s="372"/>
      <c r="D361" s="372"/>
      <c r="E361" s="372"/>
      <c r="F361" s="372"/>
    </row>
    <row r="362" spans="1:6">
      <c r="A362" s="372"/>
      <c r="B362" s="372"/>
      <c r="C362" s="372"/>
      <c r="D362" s="372"/>
      <c r="E362" s="372"/>
      <c r="F362" s="372"/>
    </row>
    <row r="363" spans="1:6">
      <c r="A363" s="372"/>
      <c r="B363" s="372"/>
      <c r="C363" s="372"/>
      <c r="D363" s="372"/>
      <c r="E363" s="372"/>
      <c r="F363" s="372"/>
    </row>
    <row r="364" spans="1:6">
      <c r="A364" s="372"/>
      <c r="B364" s="372"/>
      <c r="C364" s="372"/>
      <c r="D364" s="372"/>
      <c r="E364" s="372"/>
      <c r="F364" s="372"/>
    </row>
    <row r="365" spans="1:6">
      <c r="A365" s="372"/>
      <c r="B365" s="372"/>
      <c r="C365" s="372"/>
      <c r="D365" s="372"/>
      <c r="E365" s="372"/>
      <c r="F365" s="372"/>
    </row>
    <row r="366" spans="1:6">
      <c r="A366" s="372"/>
      <c r="B366" s="372"/>
      <c r="C366" s="372"/>
      <c r="D366" s="372"/>
      <c r="E366" s="372"/>
      <c r="F366" s="372"/>
    </row>
    <row r="367" spans="1:6">
      <c r="A367" s="372"/>
      <c r="B367" s="372"/>
      <c r="C367" s="372"/>
      <c r="D367" s="372"/>
      <c r="E367" s="372"/>
      <c r="F367" s="372"/>
    </row>
    <row r="368" spans="1:6">
      <c r="A368" s="372"/>
      <c r="B368" s="372"/>
      <c r="C368" s="372"/>
      <c r="D368" s="372"/>
      <c r="E368" s="372"/>
      <c r="F368" s="372"/>
    </row>
    <row r="369" spans="1:6">
      <c r="A369" s="372"/>
      <c r="B369" s="372"/>
      <c r="C369" s="372"/>
      <c r="D369" s="372"/>
      <c r="E369" s="372"/>
      <c r="F369" s="372"/>
    </row>
    <row r="370" spans="1:6">
      <c r="A370" s="372"/>
      <c r="B370" s="372"/>
      <c r="C370" s="372"/>
      <c r="D370" s="372"/>
      <c r="E370" s="372"/>
      <c r="F370" s="372"/>
    </row>
    <row r="371" spans="1:6">
      <c r="A371" s="372"/>
      <c r="B371" s="372"/>
      <c r="C371" s="372"/>
      <c r="D371" s="372"/>
      <c r="E371" s="372"/>
      <c r="F371" s="372"/>
    </row>
    <row r="372" spans="1:6">
      <c r="A372" s="372"/>
      <c r="B372" s="372"/>
      <c r="C372" s="372"/>
      <c r="D372" s="372"/>
      <c r="E372" s="372"/>
      <c r="F372" s="372"/>
    </row>
    <row r="373" spans="1:6">
      <c r="A373" s="372"/>
      <c r="B373" s="372"/>
      <c r="C373" s="372"/>
      <c r="D373" s="372"/>
      <c r="E373" s="372"/>
      <c r="F373" s="372"/>
    </row>
    <row r="374" spans="1:6">
      <c r="A374" s="372"/>
      <c r="B374" s="372"/>
      <c r="C374" s="372"/>
      <c r="D374" s="372"/>
      <c r="E374" s="372"/>
      <c r="F374" s="372"/>
    </row>
    <row r="375" spans="1:6">
      <c r="A375" s="372"/>
      <c r="B375" s="372"/>
      <c r="C375" s="372"/>
      <c r="D375" s="372"/>
      <c r="E375" s="372"/>
      <c r="F375" s="372"/>
    </row>
    <row r="376" spans="1:6">
      <c r="A376" s="372"/>
      <c r="B376" s="372"/>
      <c r="C376" s="372"/>
      <c r="D376" s="372"/>
      <c r="E376" s="372"/>
      <c r="F376" s="372"/>
    </row>
    <row r="377" spans="1:6">
      <c r="A377" s="372"/>
      <c r="B377" s="372"/>
      <c r="C377" s="372"/>
      <c r="D377" s="372"/>
      <c r="E377" s="372"/>
      <c r="F377" s="372"/>
    </row>
    <row r="378" spans="1:6">
      <c r="A378" s="372"/>
      <c r="B378" s="372"/>
      <c r="C378" s="372"/>
      <c r="D378" s="372"/>
      <c r="E378" s="372"/>
      <c r="F378" s="372"/>
    </row>
    <row r="379" spans="1:6">
      <c r="A379" s="372"/>
      <c r="B379" s="372"/>
      <c r="C379" s="372"/>
      <c r="D379" s="372"/>
      <c r="E379" s="372"/>
      <c r="F379" s="372"/>
    </row>
    <row r="380" spans="1:6">
      <c r="A380" s="372"/>
      <c r="B380" s="372"/>
      <c r="C380" s="372"/>
      <c r="D380" s="372"/>
      <c r="E380" s="372"/>
      <c r="F380" s="372"/>
    </row>
    <row r="381" spans="1:6">
      <c r="A381" s="372"/>
      <c r="B381" s="372"/>
      <c r="C381" s="372"/>
      <c r="D381" s="372"/>
      <c r="E381" s="372"/>
      <c r="F381" s="372"/>
    </row>
    <row r="382" spans="1:6">
      <c r="A382" s="372"/>
      <c r="B382" s="372"/>
      <c r="C382" s="372"/>
      <c r="D382" s="372"/>
      <c r="E382" s="372"/>
      <c r="F382" s="372"/>
    </row>
    <row r="383" spans="1:6">
      <c r="A383" s="372"/>
      <c r="B383" s="372"/>
      <c r="C383" s="372"/>
      <c r="D383" s="372"/>
      <c r="E383" s="372"/>
      <c r="F383" s="372"/>
    </row>
    <row r="384" spans="1:6">
      <c r="A384" s="372"/>
      <c r="B384" s="372"/>
      <c r="C384" s="372"/>
      <c r="D384" s="372"/>
      <c r="E384" s="372"/>
      <c r="F384" s="372"/>
    </row>
    <row r="385" spans="1:6">
      <c r="A385" s="372"/>
      <c r="B385" s="372"/>
      <c r="C385" s="372"/>
      <c r="D385" s="372"/>
      <c r="E385" s="372"/>
      <c r="F385" s="372"/>
    </row>
    <row r="386" spans="1:6">
      <c r="A386" s="372"/>
      <c r="B386" s="372"/>
      <c r="C386" s="372"/>
      <c r="D386" s="372"/>
      <c r="E386" s="372"/>
      <c r="F386" s="372"/>
    </row>
    <row r="387" spans="1:6">
      <c r="A387" s="372"/>
      <c r="B387" s="372"/>
      <c r="C387" s="372"/>
      <c r="D387" s="372"/>
      <c r="E387" s="372"/>
      <c r="F387" s="372"/>
    </row>
    <row r="388" spans="1:6">
      <c r="A388" s="372"/>
      <c r="B388" s="372"/>
      <c r="C388" s="372"/>
      <c r="D388" s="372"/>
      <c r="E388" s="372"/>
      <c r="F388" s="372"/>
    </row>
    <row r="389" spans="1:6">
      <c r="A389" s="372"/>
      <c r="B389" s="372"/>
      <c r="C389" s="372"/>
      <c r="D389" s="372"/>
      <c r="E389" s="372"/>
      <c r="F389" s="372"/>
    </row>
    <row r="390" spans="1:6">
      <c r="A390" s="372"/>
      <c r="B390" s="372"/>
      <c r="C390" s="372"/>
      <c r="D390" s="372"/>
      <c r="E390" s="372"/>
      <c r="F390" s="372"/>
    </row>
    <row r="391" spans="1:6">
      <c r="A391" s="372"/>
      <c r="B391" s="372"/>
      <c r="C391" s="372"/>
      <c r="D391" s="372"/>
      <c r="E391" s="372"/>
      <c r="F391" s="372"/>
    </row>
    <row r="392" spans="1:6">
      <c r="A392" s="372"/>
      <c r="B392" s="372"/>
      <c r="C392" s="372"/>
      <c r="D392" s="372"/>
      <c r="E392" s="372"/>
      <c r="F392" s="372"/>
    </row>
    <row r="393" spans="1:6">
      <c r="A393" s="372"/>
      <c r="B393" s="372"/>
      <c r="C393" s="372"/>
      <c r="D393" s="372"/>
      <c r="E393" s="372"/>
      <c r="F393" s="372"/>
    </row>
    <row r="394" spans="1:6">
      <c r="A394" s="372"/>
      <c r="B394" s="372"/>
      <c r="C394" s="372"/>
      <c r="D394" s="372"/>
      <c r="E394" s="372"/>
      <c r="F394" s="372"/>
    </row>
    <row r="395" spans="1:6">
      <c r="A395" s="372"/>
      <c r="B395" s="372"/>
      <c r="C395" s="372"/>
      <c r="D395" s="372"/>
      <c r="E395" s="372"/>
      <c r="F395" s="372"/>
    </row>
    <row r="396" spans="1:6">
      <c r="A396" s="372"/>
      <c r="B396" s="372"/>
      <c r="C396" s="372"/>
      <c r="D396" s="372"/>
      <c r="E396" s="372"/>
      <c r="F396" s="372"/>
    </row>
    <row r="397" spans="1:6">
      <c r="A397" s="372"/>
      <c r="B397" s="372"/>
      <c r="C397" s="372"/>
      <c r="D397" s="372"/>
      <c r="E397" s="372"/>
      <c r="F397" s="372"/>
    </row>
    <row r="398" spans="1:6">
      <c r="A398" s="372"/>
      <c r="B398" s="372"/>
      <c r="C398" s="372"/>
      <c r="D398" s="372"/>
      <c r="E398" s="372"/>
      <c r="F398" s="372"/>
    </row>
    <row r="399" spans="1:6">
      <c r="A399" s="372"/>
      <c r="B399" s="372"/>
      <c r="C399" s="372"/>
      <c r="D399" s="372"/>
      <c r="E399" s="372"/>
      <c r="F399" s="372"/>
    </row>
    <row r="400" spans="1:6">
      <c r="A400" s="372"/>
      <c r="B400" s="372"/>
      <c r="C400" s="372"/>
      <c r="D400" s="372"/>
      <c r="E400" s="372"/>
      <c r="F400" s="372"/>
    </row>
    <row r="401" spans="1:6">
      <c r="A401" s="372"/>
      <c r="B401" s="372"/>
      <c r="C401" s="372"/>
      <c r="D401" s="372"/>
      <c r="E401" s="372"/>
      <c r="F401" s="372"/>
    </row>
    <row r="402" spans="1:6">
      <c r="A402" s="372"/>
      <c r="B402" s="372"/>
      <c r="C402" s="372"/>
      <c r="D402" s="372"/>
      <c r="E402" s="372"/>
      <c r="F402" s="372"/>
    </row>
    <row r="403" spans="1:6">
      <c r="A403" s="372"/>
      <c r="B403" s="372"/>
      <c r="C403" s="372"/>
      <c r="D403" s="372"/>
      <c r="E403" s="372"/>
      <c r="F403" s="372"/>
    </row>
    <row r="404" spans="1:6">
      <c r="A404" s="372"/>
      <c r="B404" s="372"/>
      <c r="C404" s="372"/>
      <c r="D404" s="372"/>
      <c r="E404" s="372"/>
      <c r="F404" s="372"/>
    </row>
    <row r="405" spans="1:6">
      <c r="A405" s="372"/>
      <c r="B405" s="372"/>
      <c r="C405" s="372"/>
      <c r="D405" s="372"/>
      <c r="E405" s="372"/>
      <c r="F405" s="372"/>
    </row>
    <row r="406" spans="1:6">
      <c r="A406" s="372"/>
      <c r="B406" s="372"/>
      <c r="C406" s="372"/>
      <c r="D406" s="372"/>
      <c r="E406" s="372"/>
      <c r="F406" s="372"/>
    </row>
    <row r="407" spans="1:6">
      <c r="A407" s="372"/>
      <c r="B407" s="372"/>
      <c r="C407" s="372"/>
      <c r="D407" s="372"/>
      <c r="E407" s="372"/>
      <c r="F407" s="372"/>
    </row>
    <row r="408" spans="1:6">
      <c r="A408" s="372"/>
      <c r="B408" s="372"/>
      <c r="C408" s="372"/>
      <c r="D408" s="372"/>
      <c r="E408" s="372"/>
      <c r="F408" s="372"/>
    </row>
    <row r="409" spans="1:6">
      <c r="A409" s="372"/>
      <c r="B409" s="372"/>
      <c r="C409" s="372"/>
      <c r="D409" s="372"/>
      <c r="E409" s="372"/>
      <c r="F409" s="372"/>
    </row>
    <row r="410" spans="1:6">
      <c r="A410" s="372"/>
      <c r="B410" s="372"/>
      <c r="C410" s="372"/>
      <c r="D410" s="372"/>
      <c r="E410" s="372"/>
      <c r="F410" s="372"/>
    </row>
    <row r="411" spans="1:6">
      <c r="A411" s="372"/>
      <c r="B411" s="372"/>
      <c r="C411" s="372"/>
      <c r="D411" s="372"/>
      <c r="E411" s="372"/>
      <c r="F411" s="372"/>
    </row>
    <row r="412" spans="1:6">
      <c r="A412" s="372"/>
      <c r="B412" s="372"/>
      <c r="C412" s="372"/>
      <c r="D412" s="372"/>
      <c r="E412" s="372"/>
      <c r="F412" s="372"/>
    </row>
    <row r="413" spans="1:6">
      <c r="A413" s="372"/>
      <c r="B413" s="372"/>
      <c r="C413" s="372"/>
      <c r="D413" s="372"/>
      <c r="E413" s="372"/>
      <c r="F413" s="372"/>
    </row>
    <row r="414" spans="1:6">
      <c r="A414" s="372"/>
      <c r="B414" s="372"/>
      <c r="C414" s="372"/>
      <c r="D414" s="372"/>
      <c r="E414" s="372"/>
      <c r="F414" s="372"/>
    </row>
    <row r="415" spans="1:6">
      <c r="A415" s="372"/>
      <c r="B415" s="372"/>
      <c r="C415" s="372"/>
      <c r="D415" s="372"/>
      <c r="E415" s="372"/>
      <c r="F415" s="372"/>
    </row>
    <row r="416" spans="1:6">
      <c r="A416" s="372"/>
      <c r="B416" s="372"/>
      <c r="C416" s="372"/>
      <c r="D416" s="372"/>
      <c r="E416" s="372"/>
      <c r="F416" s="372"/>
    </row>
    <row r="417" spans="1:6">
      <c r="A417" s="372"/>
      <c r="B417" s="372"/>
      <c r="C417" s="372"/>
      <c r="D417" s="372"/>
      <c r="E417" s="372"/>
      <c r="F417" s="372"/>
    </row>
    <row r="418" spans="1:6">
      <c r="A418" s="372"/>
      <c r="B418" s="372"/>
      <c r="C418" s="372"/>
      <c r="D418" s="372"/>
      <c r="E418" s="372"/>
      <c r="F418" s="372"/>
    </row>
    <row r="419" spans="1:6">
      <c r="A419" s="372"/>
      <c r="B419" s="372"/>
      <c r="C419" s="372"/>
      <c r="D419" s="372"/>
      <c r="E419" s="372"/>
      <c r="F419" s="372"/>
    </row>
    <row r="420" spans="1:6">
      <c r="A420" s="372"/>
      <c r="B420" s="372"/>
      <c r="C420" s="372"/>
      <c r="D420" s="372"/>
      <c r="E420" s="372"/>
      <c r="F420" s="372"/>
    </row>
    <row r="421" spans="1:6">
      <c r="A421" s="372"/>
      <c r="B421" s="372"/>
      <c r="C421" s="372"/>
      <c r="D421" s="372"/>
      <c r="E421" s="372"/>
      <c r="F421" s="372"/>
    </row>
    <row r="422" spans="1:6">
      <c r="A422" s="372"/>
      <c r="B422" s="372"/>
      <c r="C422" s="372"/>
      <c r="D422" s="372"/>
      <c r="E422" s="372"/>
      <c r="F422" s="372"/>
    </row>
    <row r="423" spans="1:6">
      <c r="A423" s="372"/>
      <c r="B423" s="372"/>
      <c r="C423" s="372"/>
      <c r="D423" s="372"/>
      <c r="E423" s="372"/>
      <c r="F423" s="372"/>
    </row>
    <row r="424" spans="1:6">
      <c r="A424" s="372"/>
      <c r="B424" s="372"/>
      <c r="C424" s="372"/>
      <c r="D424" s="372"/>
      <c r="E424" s="372"/>
      <c r="F424" s="372"/>
    </row>
    <row r="425" spans="1:6">
      <c r="A425" s="372"/>
      <c r="B425" s="372"/>
      <c r="C425" s="372"/>
      <c r="D425" s="372"/>
      <c r="E425" s="372"/>
      <c r="F425" s="372"/>
    </row>
    <row r="426" spans="1:6">
      <c r="A426" s="372"/>
      <c r="B426" s="372"/>
      <c r="C426" s="372"/>
      <c r="D426" s="372"/>
      <c r="E426" s="372"/>
      <c r="F426" s="372"/>
    </row>
    <row r="427" spans="1:6">
      <c r="A427" s="372"/>
      <c r="B427" s="372"/>
      <c r="C427" s="372"/>
      <c r="D427" s="372"/>
      <c r="E427" s="372"/>
      <c r="F427" s="372"/>
    </row>
    <row r="428" spans="1:6">
      <c r="A428" s="372"/>
      <c r="B428" s="372"/>
      <c r="C428" s="372"/>
      <c r="D428" s="372"/>
      <c r="E428" s="372"/>
      <c r="F428" s="372"/>
    </row>
    <row r="429" spans="1:6">
      <c r="A429" s="372"/>
      <c r="B429" s="372"/>
      <c r="C429" s="372"/>
      <c r="D429" s="372"/>
      <c r="E429" s="372"/>
      <c r="F429" s="372"/>
    </row>
    <row r="430" spans="1:6">
      <c r="A430" s="372"/>
      <c r="B430" s="372"/>
      <c r="C430" s="372"/>
      <c r="D430" s="372"/>
      <c r="E430" s="372"/>
      <c r="F430" s="372"/>
    </row>
    <row r="431" spans="1:6">
      <c r="A431" s="372"/>
      <c r="B431" s="372"/>
      <c r="C431" s="372"/>
      <c r="D431" s="372"/>
      <c r="E431" s="372"/>
      <c r="F431" s="372"/>
    </row>
    <row r="432" spans="1:6">
      <c r="A432" s="372"/>
      <c r="B432" s="372"/>
      <c r="C432" s="372"/>
      <c r="D432" s="372"/>
      <c r="E432" s="372"/>
      <c r="F432" s="372"/>
    </row>
    <row r="433" spans="1:6">
      <c r="A433" s="372"/>
      <c r="B433" s="372"/>
      <c r="C433" s="372"/>
      <c r="D433" s="372"/>
      <c r="E433" s="372"/>
      <c r="F433" s="372"/>
    </row>
    <row r="434" spans="1:6">
      <c r="A434" s="372"/>
      <c r="B434" s="372"/>
      <c r="C434" s="372"/>
      <c r="D434" s="372"/>
      <c r="E434" s="372"/>
      <c r="F434" s="372"/>
    </row>
    <row r="435" spans="1:6">
      <c r="A435" s="372"/>
      <c r="B435" s="372"/>
      <c r="C435" s="372"/>
      <c r="D435" s="372"/>
      <c r="E435" s="372"/>
      <c r="F435" s="372"/>
    </row>
    <row r="436" spans="1:6">
      <c r="A436" s="372"/>
      <c r="B436" s="372"/>
      <c r="C436" s="372"/>
      <c r="D436" s="372"/>
      <c r="E436" s="372"/>
      <c r="F436" s="372"/>
    </row>
    <row r="437" spans="1:6">
      <c r="A437" s="372"/>
      <c r="B437" s="372"/>
      <c r="C437" s="372"/>
      <c r="D437" s="372"/>
      <c r="E437" s="372"/>
      <c r="F437" s="372"/>
    </row>
    <row r="438" spans="1:6">
      <c r="A438" s="372"/>
      <c r="B438" s="372"/>
      <c r="C438" s="372"/>
      <c r="D438" s="372"/>
      <c r="E438" s="372"/>
      <c r="F438" s="372"/>
    </row>
    <row r="439" spans="1:6">
      <c r="A439" s="372"/>
      <c r="B439" s="372"/>
      <c r="C439" s="372"/>
      <c r="D439" s="372"/>
      <c r="E439" s="372"/>
      <c r="F439" s="372"/>
    </row>
    <row r="440" spans="1:6">
      <c r="A440" s="372"/>
      <c r="B440" s="372"/>
      <c r="C440" s="372"/>
      <c r="D440" s="372"/>
      <c r="E440" s="372"/>
      <c r="F440" s="372"/>
    </row>
    <row r="441" spans="1:6">
      <c r="A441" s="372"/>
      <c r="B441" s="372"/>
      <c r="C441" s="372"/>
      <c r="D441" s="372"/>
      <c r="E441" s="372"/>
      <c r="F441" s="372"/>
    </row>
    <row r="442" spans="1:6">
      <c r="A442" s="372"/>
      <c r="B442" s="372"/>
      <c r="C442" s="372"/>
      <c r="D442" s="372"/>
      <c r="E442" s="372"/>
      <c r="F442" s="372"/>
    </row>
    <row r="443" spans="1:6">
      <c r="A443" s="372"/>
      <c r="B443" s="372"/>
      <c r="C443" s="372"/>
      <c r="D443" s="372"/>
      <c r="E443" s="372"/>
      <c r="F443" s="372"/>
    </row>
    <row r="444" spans="1:6">
      <c r="A444" s="372"/>
      <c r="B444" s="372"/>
      <c r="C444" s="372"/>
      <c r="D444" s="372"/>
      <c r="E444" s="372"/>
      <c r="F444" s="372"/>
    </row>
    <row r="445" spans="1:6">
      <c r="A445" s="372"/>
      <c r="B445" s="372"/>
      <c r="C445" s="372"/>
      <c r="D445" s="372"/>
      <c r="E445" s="372"/>
      <c r="F445" s="372"/>
    </row>
    <row r="446" spans="1:6">
      <c r="A446" s="372"/>
      <c r="B446" s="372"/>
      <c r="C446" s="372"/>
      <c r="D446" s="372"/>
      <c r="E446" s="372"/>
      <c r="F446" s="372"/>
    </row>
    <row r="447" spans="1:6">
      <c r="A447" s="372"/>
      <c r="B447" s="372"/>
      <c r="C447" s="372"/>
      <c r="D447" s="372"/>
      <c r="E447" s="372"/>
      <c r="F447" s="372"/>
    </row>
    <row r="448" spans="1:6">
      <c r="A448" s="372"/>
      <c r="B448" s="372"/>
      <c r="C448" s="372"/>
      <c r="D448" s="372"/>
      <c r="E448" s="372"/>
      <c r="F448" s="372"/>
    </row>
    <row r="449" spans="1:6">
      <c r="A449" s="372"/>
      <c r="B449" s="372"/>
      <c r="C449" s="372"/>
      <c r="D449" s="372"/>
      <c r="E449" s="372"/>
      <c r="F449" s="372"/>
    </row>
    <row r="450" spans="1:6">
      <c r="A450" s="372"/>
      <c r="B450" s="372"/>
      <c r="C450" s="372"/>
      <c r="D450" s="372"/>
      <c r="E450" s="372"/>
      <c r="F450" s="372"/>
    </row>
    <row r="451" spans="1:6">
      <c r="A451" s="372"/>
      <c r="B451" s="372"/>
      <c r="C451" s="372"/>
      <c r="D451" s="372"/>
      <c r="E451" s="372"/>
      <c r="F451" s="372"/>
    </row>
    <row r="452" spans="1:6">
      <c r="A452" s="372"/>
      <c r="B452" s="372"/>
      <c r="C452" s="372"/>
      <c r="D452" s="372"/>
      <c r="E452" s="372"/>
      <c r="F452" s="372"/>
    </row>
    <row r="453" spans="1:6">
      <c r="A453" s="372"/>
      <c r="B453" s="372"/>
      <c r="C453" s="372"/>
      <c r="D453" s="372"/>
      <c r="E453" s="372"/>
      <c r="F453" s="372"/>
    </row>
    <row r="454" spans="1:6">
      <c r="A454" s="372"/>
      <c r="B454" s="372"/>
      <c r="C454" s="372"/>
      <c r="D454" s="372"/>
      <c r="E454" s="372"/>
      <c r="F454" s="372"/>
    </row>
    <row r="455" spans="1:6">
      <c r="A455" s="372"/>
      <c r="B455" s="372"/>
      <c r="C455" s="372"/>
      <c r="D455" s="372"/>
      <c r="E455" s="372"/>
      <c r="F455" s="372"/>
    </row>
    <row r="456" spans="1:6">
      <c r="A456" s="372"/>
      <c r="B456" s="372"/>
      <c r="C456" s="372"/>
      <c r="D456" s="372"/>
      <c r="E456" s="372"/>
      <c r="F456" s="372"/>
    </row>
    <row r="457" spans="1:6">
      <c r="A457" s="372"/>
      <c r="B457" s="372"/>
      <c r="C457" s="372"/>
      <c r="D457" s="372"/>
      <c r="E457" s="372"/>
      <c r="F457" s="372"/>
    </row>
    <row r="458" spans="1:6">
      <c r="A458" s="372"/>
      <c r="B458" s="372"/>
      <c r="C458" s="372"/>
      <c r="D458" s="372"/>
      <c r="E458" s="372"/>
      <c r="F458" s="372"/>
    </row>
    <row r="459" spans="1:6">
      <c r="A459" s="372"/>
      <c r="B459" s="372"/>
      <c r="C459" s="372"/>
      <c r="D459" s="372"/>
      <c r="E459" s="372"/>
      <c r="F459" s="372"/>
    </row>
    <row r="460" spans="1:6">
      <c r="A460" s="372"/>
      <c r="B460" s="372"/>
      <c r="C460" s="372"/>
      <c r="D460" s="372"/>
      <c r="E460" s="372"/>
      <c r="F460" s="372"/>
    </row>
    <row r="461" spans="1:6">
      <c r="A461" s="372"/>
      <c r="B461" s="372"/>
      <c r="C461" s="372"/>
      <c r="D461" s="372"/>
      <c r="E461" s="372"/>
      <c r="F461" s="372"/>
    </row>
    <row r="462" spans="1:6">
      <c r="A462" s="372"/>
      <c r="B462" s="372"/>
      <c r="C462" s="372"/>
      <c r="D462" s="372"/>
      <c r="E462" s="372"/>
      <c r="F462" s="372"/>
    </row>
    <row r="463" spans="1:6">
      <c r="A463" s="372"/>
      <c r="B463" s="372"/>
      <c r="C463" s="372"/>
      <c r="D463" s="372"/>
      <c r="E463" s="372"/>
      <c r="F463" s="372"/>
    </row>
    <row r="464" spans="1:6">
      <c r="A464" s="372"/>
      <c r="B464" s="372"/>
      <c r="C464" s="372"/>
      <c r="D464" s="372"/>
      <c r="E464" s="372"/>
      <c r="F464" s="372"/>
    </row>
    <row r="465" spans="1:6">
      <c r="A465" s="372"/>
      <c r="B465" s="372"/>
      <c r="C465" s="372"/>
      <c r="D465" s="372"/>
      <c r="E465" s="372"/>
      <c r="F465" s="372"/>
    </row>
    <row r="466" spans="1:6">
      <c r="A466" s="372"/>
      <c r="B466" s="372"/>
      <c r="C466" s="372"/>
      <c r="D466" s="372"/>
      <c r="E466" s="372"/>
      <c r="F466" s="372"/>
    </row>
    <row r="467" spans="1:6">
      <c r="A467" s="372"/>
      <c r="B467" s="372"/>
      <c r="C467" s="372"/>
      <c r="D467" s="372"/>
      <c r="E467" s="372"/>
      <c r="F467" s="372"/>
    </row>
    <row r="468" spans="1:6">
      <c r="A468" s="372"/>
      <c r="B468" s="372"/>
      <c r="C468" s="372"/>
      <c r="D468" s="372"/>
      <c r="E468" s="372"/>
      <c r="F468" s="372"/>
    </row>
    <row r="469" spans="1:6">
      <c r="A469" s="372"/>
      <c r="B469" s="372"/>
      <c r="C469" s="372"/>
      <c r="D469" s="372"/>
      <c r="E469" s="372"/>
      <c r="F469" s="372"/>
    </row>
    <row r="470" spans="1:6">
      <c r="A470" s="372"/>
      <c r="B470" s="372"/>
      <c r="C470" s="372"/>
      <c r="D470" s="372"/>
      <c r="E470" s="372"/>
      <c r="F470" s="372"/>
    </row>
    <row r="471" spans="1:6">
      <c r="A471" s="372"/>
      <c r="B471" s="372"/>
      <c r="C471" s="372"/>
      <c r="D471" s="372"/>
      <c r="E471" s="372"/>
      <c r="F471" s="372"/>
    </row>
    <row r="472" spans="1:6">
      <c r="A472" s="372"/>
      <c r="B472" s="372"/>
      <c r="C472" s="372"/>
      <c r="D472" s="372"/>
      <c r="E472" s="372"/>
      <c r="F472" s="372"/>
    </row>
    <row r="473" spans="1:6">
      <c r="A473" s="372"/>
      <c r="B473" s="372"/>
      <c r="C473" s="372"/>
      <c r="D473" s="372"/>
      <c r="E473" s="372"/>
      <c r="F473" s="372"/>
    </row>
    <row r="474" spans="1:6">
      <c r="A474" s="372"/>
      <c r="B474" s="372"/>
      <c r="C474" s="372"/>
      <c r="D474" s="372"/>
      <c r="E474" s="372"/>
      <c r="F474" s="372"/>
    </row>
    <row r="475" spans="1:6">
      <c r="A475" s="372"/>
      <c r="B475" s="372"/>
      <c r="C475" s="372"/>
      <c r="D475" s="372"/>
      <c r="E475" s="372"/>
      <c r="F475" s="372"/>
    </row>
    <row r="476" spans="1:6">
      <c r="A476" s="372"/>
      <c r="B476" s="372"/>
      <c r="C476" s="372"/>
      <c r="D476" s="372"/>
      <c r="E476" s="372"/>
      <c r="F476" s="372"/>
    </row>
    <row r="477" spans="1:6">
      <c r="A477" s="372"/>
      <c r="B477" s="372"/>
      <c r="C477" s="372"/>
      <c r="D477" s="372"/>
      <c r="E477" s="372"/>
      <c r="F477" s="372"/>
    </row>
    <row r="478" spans="1:6">
      <c r="A478" s="372"/>
      <c r="B478" s="372"/>
      <c r="C478" s="372"/>
      <c r="D478" s="372"/>
      <c r="E478" s="372"/>
      <c r="F478" s="372"/>
    </row>
    <row r="479" spans="1:6">
      <c r="A479" s="372"/>
      <c r="B479" s="372"/>
      <c r="C479" s="372"/>
      <c r="D479" s="372"/>
      <c r="E479" s="372"/>
      <c r="F479" s="372"/>
    </row>
    <row r="480" spans="1:6">
      <c r="A480" s="372"/>
      <c r="B480" s="372"/>
      <c r="C480" s="372"/>
      <c r="D480" s="372"/>
      <c r="E480" s="372"/>
      <c r="F480" s="372"/>
    </row>
    <row r="481" spans="1:6">
      <c r="A481" s="372"/>
      <c r="B481" s="372"/>
      <c r="C481" s="372"/>
      <c r="D481" s="372"/>
      <c r="E481" s="372"/>
      <c r="F481" s="372"/>
    </row>
    <row r="482" spans="1:6">
      <c r="A482" s="372"/>
      <c r="B482" s="372"/>
      <c r="C482" s="372"/>
      <c r="D482" s="372"/>
      <c r="E482" s="372"/>
      <c r="F482" s="372"/>
    </row>
    <row r="483" spans="1:6">
      <c r="A483" s="372"/>
      <c r="B483" s="372"/>
      <c r="C483" s="372"/>
      <c r="D483" s="372"/>
      <c r="E483" s="372"/>
      <c r="F483" s="372"/>
    </row>
    <row r="484" spans="1:6">
      <c r="A484" s="372"/>
      <c r="B484" s="372"/>
      <c r="C484" s="372"/>
      <c r="D484" s="372"/>
      <c r="E484" s="372"/>
      <c r="F484" s="372"/>
    </row>
    <row r="485" spans="1:6">
      <c r="A485" s="372"/>
      <c r="B485" s="372"/>
      <c r="C485" s="372"/>
      <c r="D485" s="372"/>
      <c r="E485" s="372"/>
      <c r="F485" s="372"/>
    </row>
    <row r="486" spans="1:6">
      <c r="A486" s="372"/>
      <c r="B486" s="372"/>
      <c r="C486" s="372"/>
      <c r="D486" s="372"/>
      <c r="E486" s="372"/>
      <c r="F486" s="372"/>
    </row>
    <row r="487" spans="1:6">
      <c r="A487" s="372"/>
      <c r="B487" s="372"/>
      <c r="C487" s="372"/>
      <c r="D487" s="372"/>
      <c r="E487" s="372"/>
      <c r="F487" s="372"/>
    </row>
    <row r="488" spans="1:6">
      <c r="A488" s="372"/>
      <c r="B488" s="372"/>
      <c r="C488" s="372"/>
      <c r="D488" s="372"/>
      <c r="E488" s="372"/>
      <c r="F488" s="372"/>
    </row>
    <row r="489" spans="1:6">
      <c r="A489" s="372"/>
      <c r="B489" s="372"/>
      <c r="C489" s="372"/>
      <c r="D489" s="372"/>
      <c r="E489" s="372"/>
      <c r="F489" s="372"/>
    </row>
    <row r="490" spans="1:6">
      <c r="A490" s="372"/>
      <c r="B490" s="372"/>
      <c r="C490" s="372"/>
      <c r="D490" s="372"/>
      <c r="E490" s="372"/>
      <c r="F490" s="372"/>
    </row>
    <row r="491" spans="1:6">
      <c r="A491" s="372"/>
      <c r="B491" s="372"/>
      <c r="C491" s="372"/>
      <c r="D491" s="372"/>
      <c r="E491" s="372"/>
      <c r="F491" s="372"/>
    </row>
    <row r="492" spans="1:6">
      <c r="A492" s="372"/>
      <c r="B492" s="372"/>
      <c r="C492" s="372"/>
      <c r="D492" s="372"/>
      <c r="E492" s="372"/>
      <c r="F492" s="372"/>
    </row>
    <row r="493" spans="1:6">
      <c r="A493" s="372"/>
      <c r="B493" s="372"/>
      <c r="C493" s="372"/>
      <c r="D493" s="372"/>
      <c r="E493" s="372"/>
      <c r="F493" s="372"/>
    </row>
    <row r="494" spans="1:6">
      <c r="A494" s="372"/>
      <c r="B494" s="372"/>
      <c r="C494" s="372"/>
      <c r="D494" s="372"/>
      <c r="E494" s="372"/>
      <c r="F494" s="372"/>
    </row>
    <row r="495" spans="1:6">
      <c r="A495" s="372"/>
      <c r="B495" s="372"/>
      <c r="C495" s="372"/>
      <c r="D495" s="372"/>
      <c r="E495" s="372"/>
      <c r="F495" s="372"/>
    </row>
    <row r="496" spans="1:6">
      <c r="A496" s="372"/>
      <c r="B496" s="372"/>
      <c r="C496" s="372"/>
      <c r="D496" s="372"/>
      <c r="E496" s="372"/>
      <c r="F496" s="372"/>
    </row>
    <row r="497" spans="1:6">
      <c r="A497" s="372"/>
      <c r="B497" s="372"/>
      <c r="C497" s="372"/>
      <c r="D497" s="372"/>
      <c r="E497" s="372"/>
      <c r="F497" s="372"/>
    </row>
    <row r="498" spans="1:6">
      <c r="A498" s="372"/>
      <c r="B498" s="372"/>
      <c r="C498" s="372"/>
      <c r="D498" s="372"/>
      <c r="E498" s="372"/>
      <c r="F498" s="372"/>
    </row>
    <row r="499" spans="1:6">
      <c r="A499" s="372"/>
      <c r="B499" s="372"/>
      <c r="C499" s="372"/>
      <c r="D499" s="372"/>
      <c r="E499" s="372"/>
      <c r="F499" s="372"/>
    </row>
    <row r="500" spans="1:6">
      <c r="A500" s="372"/>
      <c r="B500" s="372"/>
      <c r="C500" s="372"/>
      <c r="D500" s="372"/>
      <c r="E500" s="372"/>
      <c r="F500" s="372"/>
    </row>
    <row r="501" spans="1:6">
      <c r="A501" s="372"/>
      <c r="B501" s="372"/>
      <c r="C501" s="372"/>
      <c r="D501" s="372"/>
      <c r="E501" s="372"/>
      <c r="F501" s="372"/>
    </row>
    <row r="502" spans="1:6">
      <c r="A502" s="372"/>
      <c r="B502" s="372"/>
      <c r="C502" s="372"/>
      <c r="D502" s="372"/>
      <c r="E502" s="372"/>
      <c r="F502" s="372"/>
    </row>
    <row r="503" spans="1:6">
      <c r="A503" s="372"/>
      <c r="B503" s="372"/>
      <c r="C503" s="372"/>
      <c r="D503" s="372"/>
      <c r="E503" s="372"/>
      <c r="F503" s="372"/>
    </row>
    <row r="504" spans="1:6">
      <c r="A504" s="372"/>
      <c r="B504" s="372"/>
      <c r="C504" s="372"/>
      <c r="D504" s="372"/>
      <c r="E504" s="372"/>
      <c r="F504" s="372"/>
    </row>
    <row r="505" spans="1:6">
      <c r="A505" s="372"/>
      <c r="B505" s="372"/>
      <c r="C505" s="372"/>
      <c r="D505" s="372"/>
      <c r="E505" s="372"/>
      <c r="F505" s="372"/>
    </row>
    <row r="506" spans="1:6">
      <c r="A506" s="372"/>
      <c r="B506" s="372"/>
      <c r="C506" s="372"/>
      <c r="D506" s="372"/>
      <c r="E506" s="372"/>
      <c r="F506" s="372"/>
    </row>
    <row r="507" spans="1:6">
      <c r="A507" s="372"/>
      <c r="B507" s="372"/>
      <c r="C507" s="372"/>
      <c r="D507" s="372"/>
      <c r="E507" s="372"/>
      <c r="F507" s="372"/>
    </row>
    <row r="508" spans="1:6">
      <c r="A508" s="372"/>
      <c r="B508" s="372"/>
      <c r="C508" s="372"/>
      <c r="D508" s="372"/>
      <c r="E508" s="372"/>
      <c r="F508" s="372"/>
    </row>
    <row r="509" spans="1:6">
      <c r="A509" s="372"/>
      <c r="B509" s="372"/>
      <c r="C509" s="372"/>
      <c r="D509" s="372"/>
      <c r="E509" s="372"/>
      <c r="F509" s="372"/>
    </row>
    <row r="510" spans="1:6">
      <c r="A510" s="372"/>
      <c r="B510" s="372"/>
      <c r="C510" s="372"/>
      <c r="D510" s="372"/>
      <c r="E510" s="372"/>
      <c r="F510" s="372"/>
    </row>
    <row r="511" spans="1:6">
      <c r="A511" s="372"/>
      <c r="B511" s="372"/>
      <c r="C511" s="372"/>
      <c r="D511" s="372"/>
      <c r="E511" s="372"/>
      <c r="F511" s="372"/>
    </row>
    <row r="512" spans="1:6">
      <c r="A512" s="372"/>
      <c r="B512" s="372"/>
      <c r="C512" s="372"/>
      <c r="D512" s="372"/>
      <c r="E512" s="372"/>
      <c r="F512" s="372"/>
    </row>
    <row r="513" spans="1:6">
      <c r="A513" s="372"/>
      <c r="B513" s="372"/>
      <c r="C513" s="372"/>
      <c r="D513" s="372"/>
      <c r="E513" s="372"/>
      <c r="F513" s="372"/>
    </row>
    <row r="514" spans="1:6">
      <c r="A514" s="372"/>
      <c r="B514" s="372"/>
      <c r="C514" s="372"/>
      <c r="D514" s="372"/>
      <c r="E514" s="372"/>
      <c r="F514" s="372"/>
    </row>
    <row r="515" spans="1:6">
      <c r="A515" s="372"/>
      <c r="B515" s="372"/>
      <c r="C515" s="372"/>
      <c r="D515" s="372"/>
      <c r="E515" s="372"/>
      <c r="F515" s="372"/>
    </row>
    <row r="516" spans="1:6">
      <c r="A516" s="372"/>
      <c r="B516" s="372"/>
      <c r="C516" s="372"/>
      <c r="D516" s="372"/>
      <c r="E516" s="372"/>
      <c r="F516" s="372"/>
    </row>
    <row r="517" spans="1:6">
      <c r="A517" s="372"/>
      <c r="B517" s="372"/>
      <c r="C517" s="372"/>
      <c r="D517" s="372"/>
      <c r="E517" s="372"/>
      <c r="F517" s="372"/>
    </row>
    <row r="518" spans="1:6">
      <c r="A518" s="372"/>
      <c r="B518" s="372"/>
      <c r="C518" s="372"/>
      <c r="D518" s="372"/>
      <c r="E518" s="372"/>
      <c r="F518" s="372"/>
    </row>
    <row r="519" spans="1:6">
      <c r="A519" s="372"/>
      <c r="B519" s="372"/>
      <c r="C519" s="372"/>
      <c r="D519" s="372"/>
      <c r="E519" s="372"/>
      <c r="F519" s="372"/>
    </row>
    <row r="520" spans="1:6">
      <c r="A520" s="372"/>
      <c r="B520" s="372"/>
      <c r="C520" s="372"/>
      <c r="D520" s="372"/>
      <c r="E520" s="372"/>
      <c r="F520" s="372"/>
    </row>
    <row r="521" spans="1:6">
      <c r="A521" s="372"/>
      <c r="B521" s="372"/>
      <c r="C521" s="372"/>
      <c r="D521" s="372"/>
      <c r="E521" s="372"/>
      <c r="F521" s="372"/>
    </row>
    <row r="522" spans="1:6">
      <c r="A522" s="372"/>
      <c r="B522" s="372"/>
      <c r="C522" s="372"/>
      <c r="D522" s="372"/>
      <c r="E522" s="372"/>
      <c r="F522" s="372"/>
    </row>
    <row r="523" spans="1:6">
      <c r="A523" s="372"/>
      <c r="B523" s="372"/>
      <c r="C523" s="372"/>
      <c r="D523" s="372"/>
      <c r="E523" s="372"/>
      <c r="F523" s="372"/>
    </row>
    <row r="524" spans="1:6">
      <c r="A524" s="372"/>
      <c r="B524" s="372"/>
      <c r="C524" s="372"/>
      <c r="D524" s="372"/>
      <c r="E524" s="372"/>
      <c r="F524" s="372"/>
    </row>
    <row r="525" spans="1:6">
      <c r="A525" s="372"/>
      <c r="B525" s="372"/>
      <c r="C525" s="372"/>
      <c r="D525" s="372"/>
      <c r="E525" s="372"/>
      <c r="F525" s="372"/>
    </row>
    <row r="526" spans="1:6">
      <c r="A526" s="372"/>
      <c r="B526" s="372"/>
      <c r="C526" s="372"/>
      <c r="D526" s="372"/>
      <c r="E526" s="372"/>
      <c r="F526" s="372"/>
    </row>
    <row r="527" spans="1:6">
      <c r="A527" s="372"/>
      <c r="B527" s="372"/>
      <c r="C527" s="372"/>
      <c r="D527" s="372"/>
      <c r="E527" s="372"/>
      <c r="F527" s="372"/>
    </row>
    <row r="528" spans="1:6">
      <c r="A528" s="372"/>
      <c r="B528" s="372"/>
      <c r="C528" s="372"/>
      <c r="D528" s="372"/>
      <c r="E528" s="372"/>
      <c r="F528" s="372"/>
    </row>
    <row r="529" spans="1:6">
      <c r="A529" s="372"/>
      <c r="B529" s="372"/>
      <c r="C529" s="372"/>
      <c r="D529" s="372"/>
      <c r="E529" s="372"/>
      <c r="F529" s="372"/>
    </row>
    <row r="530" spans="1:6">
      <c r="A530" s="372"/>
      <c r="B530" s="372"/>
      <c r="C530" s="372"/>
      <c r="D530" s="372"/>
      <c r="E530" s="372"/>
      <c r="F530" s="372"/>
    </row>
    <row r="531" spans="1:6">
      <c r="A531" s="372"/>
      <c r="B531" s="372"/>
      <c r="C531" s="372"/>
      <c r="D531" s="372"/>
      <c r="E531" s="372"/>
      <c r="F531" s="372"/>
    </row>
    <row r="532" spans="1:6">
      <c r="A532" s="372"/>
      <c r="B532" s="372"/>
      <c r="C532" s="372"/>
      <c r="D532" s="372"/>
      <c r="E532" s="372"/>
      <c r="F532" s="372"/>
    </row>
    <row r="533" spans="1:6">
      <c r="A533" s="372"/>
      <c r="B533" s="372"/>
      <c r="C533" s="372"/>
      <c r="D533" s="372"/>
      <c r="E533" s="372"/>
      <c r="F533" s="372"/>
    </row>
    <row r="534" spans="1:6">
      <c r="A534" s="372"/>
      <c r="B534" s="372"/>
      <c r="C534" s="372"/>
      <c r="D534" s="372"/>
      <c r="E534" s="372"/>
      <c r="F534" s="372"/>
    </row>
    <row r="535" spans="1:6">
      <c r="A535" s="372"/>
      <c r="B535" s="372"/>
      <c r="C535" s="372"/>
      <c r="D535" s="372"/>
      <c r="E535" s="372"/>
      <c r="F535" s="372"/>
    </row>
    <row r="536" spans="1:6">
      <c r="A536" s="372"/>
      <c r="B536" s="372"/>
      <c r="C536" s="372"/>
      <c r="D536" s="372"/>
      <c r="E536" s="372"/>
      <c r="F536" s="372"/>
    </row>
    <row r="537" spans="1:6">
      <c r="A537" s="372"/>
      <c r="B537" s="372"/>
      <c r="C537" s="372"/>
      <c r="D537" s="372"/>
      <c r="E537" s="372"/>
      <c r="F537" s="372"/>
    </row>
    <row r="538" spans="1:6">
      <c r="A538" s="372"/>
      <c r="B538" s="372"/>
      <c r="C538" s="372"/>
      <c r="D538" s="372"/>
      <c r="E538" s="372"/>
      <c r="F538" s="372"/>
    </row>
    <row r="539" spans="1:6">
      <c r="A539" s="372"/>
      <c r="B539" s="372"/>
      <c r="C539" s="372"/>
      <c r="D539" s="372"/>
      <c r="E539" s="372"/>
      <c r="F539" s="372"/>
    </row>
    <row r="540" spans="1:6">
      <c r="A540" s="372"/>
      <c r="B540" s="372"/>
      <c r="C540" s="372"/>
      <c r="D540" s="372"/>
      <c r="E540" s="372"/>
      <c r="F540" s="372"/>
    </row>
    <row r="541" spans="1:6">
      <c r="A541" s="372"/>
      <c r="B541" s="372"/>
      <c r="C541" s="372"/>
      <c r="D541" s="372"/>
      <c r="E541" s="372"/>
      <c r="F541" s="372"/>
    </row>
    <row r="542" spans="1:6">
      <c r="A542" s="372"/>
      <c r="B542" s="372"/>
      <c r="C542" s="372"/>
      <c r="D542" s="372"/>
      <c r="E542" s="372"/>
      <c r="F542" s="372"/>
    </row>
    <row r="543" spans="1:6">
      <c r="A543" s="372"/>
      <c r="B543" s="372"/>
      <c r="C543" s="372"/>
      <c r="D543" s="372"/>
      <c r="E543" s="372"/>
      <c r="F543" s="372"/>
    </row>
    <row r="544" spans="1:6">
      <c r="A544" s="372"/>
      <c r="B544" s="372"/>
      <c r="C544" s="372"/>
      <c r="D544" s="372"/>
      <c r="E544" s="372"/>
      <c r="F544" s="372"/>
    </row>
    <row r="545" spans="1:6">
      <c r="A545" s="372"/>
      <c r="B545" s="372"/>
      <c r="C545" s="372"/>
      <c r="D545" s="372"/>
      <c r="E545" s="372"/>
      <c r="F545" s="372"/>
    </row>
    <row r="546" spans="1:6">
      <c r="A546" s="372"/>
      <c r="B546" s="372"/>
      <c r="C546" s="372"/>
      <c r="D546" s="372"/>
      <c r="E546" s="372"/>
      <c r="F546" s="372"/>
    </row>
    <row r="547" spans="1:6">
      <c r="A547" s="372"/>
      <c r="B547" s="372"/>
      <c r="C547" s="372"/>
      <c r="D547" s="372"/>
      <c r="E547" s="372"/>
      <c r="F547" s="372"/>
    </row>
    <row r="548" spans="1:6">
      <c r="A548" s="372"/>
      <c r="B548" s="372"/>
      <c r="C548" s="372"/>
      <c r="D548" s="372"/>
      <c r="E548" s="372"/>
      <c r="F548" s="372"/>
    </row>
    <row r="549" spans="1:6">
      <c r="A549" s="372"/>
      <c r="B549" s="372"/>
      <c r="C549" s="372"/>
      <c r="D549" s="372"/>
      <c r="E549" s="372"/>
      <c r="F549" s="372"/>
    </row>
    <row r="550" spans="1:6">
      <c r="A550" s="372"/>
      <c r="B550" s="372"/>
      <c r="C550" s="372"/>
      <c r="D550" s="372"/>
      <c r="E550" s="372"/>
      <c r="F550" s="372"/>
    </row>
    <row r="551" spans="1:6">
      <c r="A551" s="372"/>
      <c r="B551" s="372"/>
      <c r="C551" s="372"/>
      <c r="D551" s="372"/>
      <c r="E551" s="372"/>
      <c r="F551" s="372"/>
    </row>
    <row r="552" spans="1:6">
      <c r="A552" s="372"/>
      <c r="B552" s="372"/>
      <c r="C552" s="372"/>
      <c r="D552" s="372"/>
      <c r="E552" s="372"/>
      <c r="F552" s="372"/>
    </row>
    <row r="553" spans="1:6">
      <c r="A553" s="372"/>
      <c r="B553" s="372"/>
      <c r="C553" s="372"/>
      <c r="D553" s="372"/>
      <c r="E553" s="372"/>
      <c r="F553" s="372"/>
    </row>
    <row r="554" spans="1:6">
      <c r="A554" s="372"/>
      <c r="B554" s="372"/>
      <c r="C554" s="372"/>
      <c r="D554" s="372"/>
      <c r="E554" s="372"/>
      <c r="F554" s="372"/>
    </row>
    <row r="555" spans="1:6">
      <c r="A555" s="372"/>
      <c r="B555" s="372"/>
      <c r="C555" s="372"/>
      <c r="D555" s="372"/>
      <c r="E555" s="372"/>
      <c r="F555" s="372"/>
    </row>
    <row r="556" spans="1:6">
      <c r="A556" s="372"/>
      <c r="B556" s="372"/>
      <c r="C556" s="372"/>
      <c r="D556" s="372"/>
      <c r="E556" s="372"/>
      <c r="F556" s="372"/>
    </row>
    <row r="557" spans="1:6">
      <c r="A557" s="372"/>
      <c r="B557" s="372"/>
      <c r="C557" s="372"/>
      <c r="D557" s="372"/>
      <c r="E557" s="372"/>
      <c r="F557" s="372"/>
    </row>
    <row r="558" spans="1:6">
      <c r="A558" s="372"/>
      <c r="B558" s="372"/>
      <c r="C558" s="372"/>
      <c r="D558" s="372"/>
      <c r="E558" s="372"/>
      <c r="F558" s="372"/>
    </row>
    <row r="559" spans="1:6">
      <c r="A559" s="372"/>
      <c r="B559" s="372"/>
      <c r="C559" s="372"/>
      <c r="D559" s="372"/>
      <c r="E559" s="372"/>
      <c r="F559" s="372"/>
    </row>
    <row r="560" spans="1:6">
      <c r="A560" s="372"/>
      <c r="B560" s="372"/>
      <c r="C560" s="372"/>
      <c r="D560" s="372"/>
      <c r="E560" s="372"/>
      <c r="F560" s="372"/>
    </row>
    <row r="561" spans="1:6">
      <c r="A561" s="372"/>
      <c r="B561" s="372"/>
      <c r="C561" s="372"/>
      <c r="D561" s="372"/>
      <c r="E561" s="372"/>
      <c r="F561" s="372"/>
    </row>
    <row r="562" spans="1:6">
      <c r="A562" s="372"/>
      <c r="B562" s="372"/>
      <c r="C562" s="372"/>
      <c r="D562" s="372"/>
      <c r="E562" s="372"/>
      <c r="F562" s="372"/>
    </row>
    <row r="563" spans="1:6">
      <c r="A563" s="372"/>
      <c r="B563" s="372"/>
      <c r="C563" s="372"/>
      <c r="D563" s="372"/>
      <c r="E563" s="372"/>
      <c r="F563" s="372"/>
    </row>
    <row r="564" spans="1:6">
      <c r="A564" s="372"/>
      <c r="B564" s="372"/>
      <c r="C564" s="372"/>
      <c r="D564" s="372"/>
      <c r="E564" s="372"/>
      <c r="F564" s="372"/>
    </row>
    <row r="565" spans="1:6">
      <c r="A565" s="372"/>
      <c r="B565" s="372"/>
      <c r="C565" s="372"/>
      <c r="D565" s="372"/>
      <c r="E565" s="372"/>
      <c r="F565" s="372"/>
    </row>
    <row r="566" spans="1:6">
      <c r="A566" s="372"/>
      <c r="B566" s="372"/>
      <c r="C566" s="372"/>
      <c r="D566" s="372"/>
      <c r="E566" s="372"/>
      <c r="F566" s="372"/>
    </row>
    <row r="567" spans="1:6">
      <c r="A567" s="372"/>
      <c r="B567" s="372"/>
      <c r="C567" s="372"/>
      <c r="D567" s="372"/>
      <c r="E567" s="372"/>
      <c r="F567" s="372"/>
    </row>
    <row r="568" spans="1:6">
      <c r="A568" s="372"/>
      <c r="B568" s="372"/>
      <c r="C568" s="372"/>
      <c r="D568" s="372"/>
      <c r="E568" s="372"/>
      <c r="F568" s="372"/>
    </row>
    <row r="569" spans="1:6">
      <c r="A569" s="372"/>
      <c r="B569" s="372"/>
      <c r="C569" s="372"/>
      <c r="D569" s="372"/>
      <c r="E569" s="372"/>
      <c r="F569" s="372"/>
    </row>
    <row r="570" spans="1:6">
      <c r="A570" s="372"/>
      <c r="B570" s="372"/>
      <c r="C570" s="372"/>
      <c r="D570" s="372"/>
      <c r="E570" s="372"/>
      <c r="F570" s="372"/>
    </row>
    <row r="571" spans="1:6">
      <c r="A571" s="372"/>
      <c r="B571" s="372"/>
      <c r="C571" s="372"/>
      <c r="D571" s="372"/>
      <c r="E571" s="372"/>
      <c r="F571" s="372"/>
    </row>
    <row r="572" spans="1:6">
      <c r="A572" s="372"/>
      <c r="B572" s="372"/>
      <c r="C572" s="372"/>
      <c r="D572" s="372"/>
      <c r="E572" s="372"/>
      <c r="F572" s="372"/>
    </row>
    <row r="573" spans="1:6">
      <c r="A573" s="372"/>
      <c r="B573" s="372"/>
      <c r="C573" s="372"/>
      <c r="D573" s="372"/>
      <c r="E573" s="372"/>
      <c r="F573" s="372"/>
    </row>
    <row r="574" spans="1:6">
      <c r="A574" s="372"/>
      <c r="B574" s="372"/>
      <c r="C574" s="372"/>
      <c r="D574" s="372"/>
      <c r="E574" s="372"/>
      <c r="F574" s="372"/>
    </row>
    <row r="575" spans="1:6">
      <c r="A575" s="372"/>
      <c r="B575" s="372"/>
      <c r="C575" s="372"/>
      <c r="D575" s="372"/>
      <c r="E575" s="372"/>
      <c r="F575" s="372"/>
    </row>
    <row r="576" spans="1:6">
      <c r="A576" s="372"/>
      <c r="B576" s="372"/>
      <c r="C576" s="372"/>
      <c r="D576" s="372"/>
      <c r="E576" s="372"/>
      <c r="F576" s="372"/>
    </row>
    <row r="577" spans="1:6">
      <c r="A577" s="372"/>
      <c r="B577" s="372"/>
      <c r="C577" s="372"/>
      <c r="D577" s="372"/>
      <c r="E577" s="372"/>
      <c r="F577" s="372"/>
    </row>
    <row r="578" spans="1:6">
      <c r="A578" s="372"/>
      <c r="B578" s="372"/>
      <c r="C578" s="372"/>
      <c r="D578" s="372"/>
      <c r="E578" s="372"/>
      <c r="F578" s="372"/>
    </row>
    <row r="579" spans="1:6">
      <c r="A579" s="372"/>
      <c r="B579" s="372"/>
      <c r="C579" s="372"/>
      <c r="D579" s="372"/>
      <c r="E579" s="372"/>
      <c r="F579" s="372"/>
    </row>
    <row r="580" spans="1:6">
      <c r="A580" s="372"/>
      <c r="B580" s="372"/>
      <c r="C580" s="372"/>
      <c r="D580" s="372"/>
      <c r="E580" s="372"/>
      <c r="F580" s="372"/>
    </row>
    <row r="581" spans="1:6">
      <c r="A581" s="372"/>
      <c r="B581" s="372"/>
      <c r="C581" s="372"/>
      <c r="D581" s="372"/>
      <c r="E581" s="372"/>
      <c r="F581" s="372"/>
    </row>
    <row r="582" spans="1:6">
      <c r="A582" s="372"/>
      <c r="B582" s="372"/>
      <c r="C582" s="372"/>
      <c r="D582" s="372"/>
      <c r="E582" s="372"/>
      <c r="F582" s="372"/>
    </row>
    <row r="583" spans="1:6">
      <c r="A583" s="372"/>
      <c r="B583" s="372"/>
      <c r="C583" s="372"/>
      <c r="D583" s="372"/>
      <c r="E583" s="372"/>
      <c r="F583" s="372"/>
    </row>
    <row r="584" spans="1:6">
      <c r="A584" s="372"/>
      <c r="B584" s="372"/>
      <c r="C584" s="372"/>
      <c r="D584" s="372"/>
      <c r="E584" s="372"/>
      <c r="F584" s="372"/>
    </row>
    <row r="585" spans="1:6">
      <c r="A585" s="372"/>
      <c r="B585" s="372"/>
      <c r="C585" s="372"/>
      <c r="D585" s="372"/>
      <c r="E585" s="372"/>
      <c r="F585" s="372"/>
    </row>
    <row r="586" spans="1:6">
      <c r="A586" s="372"/>
      <c r="B586" s="372"/>
      <c r="C586" s="372"/>
      <c r="D586" s="372"/>
      <c r="E586" s="372"/>
      <c r="F586" s="372"/>
    </row>
    <row r="587" spans="1:6">
      <c r="A587" s="372"/>
      <c r="B587" s="372"/>
      <c r="C587" s="372"/>
      <c r="D587" s="372"/>
      <c r="E587" s="372"/>
      <c r="F587" s="372"/>
    </row>
    <row r="588" spans="1:6">
      <c r="A588" s="372"/>
      <c r="B588" s="372"/>
      <c r="C588" s="372"/>
      <c r="D588" s="372"/>
      <c r="E588" s="372"/>
      <c r="F588" s="372"/>
    </row>
    <row r="589" spans="1:6">
      <c r="A589" s="372"/>
      <c r="B589" s="372"/>
      <c r="C589" s="372"/>
      <c r="D589" s="372"/>
      <c r="E589" s="372"/>
      <c r="F589" s="372"/>
    </row>
    <row r="590" spans="1:6">
      <c r="A590" s="372"/>
      <c r="B590" s="372"/>
      <c r="C590" s="372"/>
      <c r="D590" s="372"/>
      <c r="E590" s="372"/>
      <c r="F590" s="372"/>
    </row>
    <row r="591" spans="1:6">
      <c r="A591" s="372"/>
      <c r="B591" s="372"/>
      <c r="C591" s="372"/>
      <c r="D591" s="372"/>
      <c r="E591" s="372"/>
      <c r="F591" s="372"/>
    </row>
    <row r="592" spans="1:6">
      <c r="A592" s="372"/>
      <c r="B592" s="372"/>
      <c r="C592" s="372"/>
      <c r="D592" s="372"/>
      <c r="E592" s="372"/>
      <c r="F592" s="372"/>
    </row>
    <row r="593" spans="1:6">
      <c r="A593" s="372"/>
      <c r="B593" s="372"/>
      <c r="C593" s="372"/>
      <c r="D593" s="372"/>
      <c r="E593" s="372"/>
      <c r="F593" s="372"/>
    </row>
    <row r="594" spans="1:6">
      <c r="A594" s="372"/>
      <c r="B594" s="372"/>
      <c r="C594" s="372"/>
      <c r="D594" s="372"/>
      <c r="E594" s="372"/>
      <c r="F594" s="372"/>
    </row>
    <row r="595" spans="1:6">
      <c r="A595" s="372"/>
      <c r="B595" s="372"/>
      <c r="C595" s="372"/>
      <c r="D595" s="372"/>
      <c r="E595" s="372"/>
      <c r="F595" s="372"/>
    </row>
    <row r="596" spans="1:6">
      <c r="A596" s="372"/>
      <c r="B596" s="372"/>
      <c r="C596" s="372"/>
      <c r="D596" s="372"/>
      <c r="E596" s="372"/>
      <c r="F596" s="372"/>
    </row>
    <row r="597" spans="1:6">
      <c r="A597" s="372"/>
      <c r="B597" s="372"/>
      <c r="C597" s="372"/>
      <c r="D597" s="372"/>
      <c r="E597" s="372"/>
      <c r="F597" s="372"/>
    </row>
    <row r="598" spans="1:6">
      <c r="A598" s="372"/>
      <c r="B598" s="372"/>
      <c r="C598" s="372"/>
      <c r="D598" s="372"/>
      <c r="E598" s="372"/>
      <c r="F598" s="372"/>
    </row>
    <row r="599" spans="1:6">
      <c r="A599" s="372"/>
      <c r="B599" s="372"/>
      <c r="C599" s="372"/>
      <c r="D599" s="372"/>
      <c r="E599" s="372"/>
      <c r="F599" s="372"/>
    </row>
    <row r="600" spans="1:6">
      <c r="A600" s="372"/>
      <c r="B600" s="372"/>
      <c r="C600" s="372"/>
      <c r="D600" s="372"/>
      <c r="E600" s="372"/>
      <c r="F600" s="372"/>
    </row>
    <row r="601" spans="1:6">
      <c r="A601" s="372"/>
      <c r="B601" s="372"/>
      <c r="C601" s="372"/>
      <c r="D601" s="372"/>
      <c r="E601" s="372"/>
      <c r="F601" s="372"/>
    </row>
    <row r="602" spans="1:6">
      <c r="A602" s="372"/>
      <c r="B602" s="372"/>
      <c r="C602" s="372"/>
      <c r="D602" s="372"/>
      <c r="E602" s="372"/>
      <c r="F602" s="372"/>
    </row>
    <row r="603" spans="1:6">
      <c r="A603" s="372"/>
      <c r="B603" s="372"/>
      <c r="C603" s="372"/>
      <c r="D603" s="372"/>
      <c r="E603" s="372"/>
      <c r="F603" s="372"/>
    </row>
    <row r="604" spans="1:6">
      <c r="A604" s="372"/>
      <c r="B604" s="372"/>
      <c r="C604" s="372"/>
      <c r="D604" s="372"/>
      <c r="E604" s="372"/>
      <c r="F604" s="372"/>
    </row>
    <row r="605" spans="1:6">
      <c r="A605" s="372"/>
      <c r="B605" s="372"/>
      <c r="C605" s="372"/>
      <c r="D605" s="372"/>
      <c r="E605" s="372"/>
      <c r="F605" s="372"/>
    </row>
    <row r="606" spans="1:6">
      <c r="A606" s="372"/>
      <c r="B606" s="372"/>
      <c r="C606" s="372"/>
      <c r="D606" s="372"/>
      <c r="E606" s="372"/>
      <c r="F606" s="372"/>
    </row>
    <row r="607" spans="1:6">
      <c r="A607" s="372"/>
      <c r="B607" s="372"/>
      <c r="C607" s="372"/>
      <c r="D607" s="372"/>
      <c r="E607" s="372"/>
      <c r="F607" s="372"/>
    </row>
    <row r="608" spans="1:6">
      <c r="A608" s="372"/>
      <c r="B608" s="372"/>
      <c r="C608" s="372"/>
      <c r="D608" s="372"/>
      <c r="E608" s="372"/>
      <c r="F608" s="372"/>
    </row>
    <row r="609" spans="1:6">
      <c r="A609" s="372"/>
      <c r="B609" s="372"/>
      <c r="C609" s="372"/>
      <c r="D609" s="372"/>
      <c r="E609" s="372"/>
      <c r="F609" s="372"/>
    </row>
    <row r="610" spans="1:6">
      <c r="A610" s="372"/>
      <c r="B610" s="372"/>
      <c r="C610" s="372"/>
      <c r="D610" s="372"/>
      <c r="E610" s="372"/>
      <c r="F610" s="372"/>
    </row>
    <row r="611" spans="1:6">
      <c r="A611" s="372"/>
      <c r="B611" s="372"/>
      <c r="C611" s="372"/>
      <c r="D611" s="372"/>
      <c r="E611" s="372"/>
      <c r="F611" s="372"/>
    </row>
    <row r="612" spans="1:6">
      <c r="A612" s="372"/>
      <c r="B612" s="372"/>
      <c r="C612" s="372"/>
      <c r="D612" s="372"/>
      <c r="E612" s="372"/>
      <c r="F612" s="372"/>
    </row>
    <row r="613" spans="1:6">
      <c r="A613" s="372"/>
      <c r="B613" s="372"/>
      <c r="C613" s="372"/>
      <c r="D613" s="372"/>
      <c r="E613" s="372"/>
      <c r="F613" s="372"/>
    </row>
    <row r="614" spans="1:6">
      <c r="A614" s="372"/>
      <c r="B614" s="372"/>
      <c r="C614" s="372"/>
      <c r="D614" s="372"/>
      <c r="E614" s="372"/>
      <c r="F614" s="372"/>
    </row>
    <row r="615" spans="1:6">
      <c r="A615" s="372"/>
      <c r="B615" s="372"/>
      <c r="C615" s="372"/>
      <c r="D615" s="372"/>
      <c r="E615" s="372"/>
      <c r="F615" s="372"/>
    </row>
    <row r="616" spans="1:6">
      <c r="A616" s="372"/>
      <c r="B616" s="372"/>
      <c r="C616" s="372"/>
      <c r="D616" s="372"/>
      <c r="E616" s="372"/>
      <c r="F616" s="372"/>
    </row>
    <row r="617" spans="1:6">
      <c r="A617" s="372"/>
      <c r="B617" s="372"/>
      <c r="C617" s="372"/>
      <c r="D617" s="372"/>
      <c r="E617" s="372"/>
      <c r="F617" s="372"/>
    </row>
    <row r="618" spans="1:6">
      <c r="A618" s="372"/>
      <c r="B618" s="372"/>
      <c r="C618" s="372"/>
      <c r="D618" s="372"/>
      <c r="E618" s="372"/>
      <c r="F618" s="372"/>
    </row>
    <row r="619" spans="1:6">
      <c r="A619" s="372"/>
      <c r="B619" s="372"/>
      <c r="C619" s="372"/>
      <c r="D619" s="372"/>
      <c r="E619" s="372"/>
      <c r="F619" s="372"/>
    </row>
    <row r="620" spans="1:6">
      <c r="A620" s="372"/>
      <c r="B620" s="372"/>
      <c r="C620" s="372"/>
      <c r="D620" s="372"/>
      <c r="E620" s="372"/>
      <c r="F620" s="372"/>
    </row>
    <row r="621" spans="1:6">
      <c r="A621" s="372"/>
      <c r="B621" s="372"/>
      <c r="C621" s="372"/>
      <c r="D621" s="372"/>
      <c r="E621" s="372"/>
      <c r="F621" s="372"/>
    </row>
    <row r="622" spans="1:6">
      <c r="A622" s="372"/>
      <c r="B622" s="372"/>
      <c r="C622" s="372"/>
      <c r="D622" s="372"/>
      <c r="E622" s="372"/>
      <c r="F622" s="372"/>
    </row>
    <row r="623" spans="1:6">
      <c r="A623" s="372"/>
      <c r="B623" s="372"/>
      <c r="C623" s="372"/>
      <c r="D623" s="372"/>
      <c r="E623" s="372"/>
      <c r="F623" s="372"/>
    </row>
    <row r="624" spans="1:6">
      <c r="A624" s="372"/>
      <c r="B624" s="372"/>
      <c r="C624" s="372"/>
      <c r="D624" s="372"/>
      <c r="E624" s="372"/>
      <c r="F624" s="372"/>
    </row>
    <row r="625" spans="1:6">
      <c r="A625" s="372"/>
      <c r="B625" s="372"/>
      <c r="C625" s="372"/>
      <c r="D625" s="372"/>
      <c r="E625" s="372"/>
      <c r="F625" s="372"/>
    </row>
    <row r="626" spans="1:6">
      <c r="A626" s="372"/>
      <c r="B626" s="372"/>
      <c r="C626" s="372"/>
      <c r="D626" s="372"/>
      <c r="E626" s="372"/>
      <c r="F626" s="372"/>
    </row>
    <row r="627" spans="1:6">
      <c r="A627" s="372"/>
      <c r="B627" s="372"/>
      <c r="C627" s="372"/>
      <c r="D627" s="372"/>
      <c r="E627" s="372"/>
      <c r="F627" s="372"/>
    </row>
    <row r="628" spans="1:6">
      <c r="A628" s="372"/>
      <c r="B628" s="372"/>
      <c r="C628" s="372"/>
      <c r="D628" s="372"/>
      <c r="E628" s="372"/>
      <c r="F628" s="372"/>
    </row>
    <row r="629" spans="1:6">
      <c r="A629" s="372"/>
      <c r="B629" s="372"/>
      <c r="C629" s="372"/>
      <c r="D629" s="372"/>
      <c r="E629" s="372"/>
      <c r="F629" s="372"/>
    </row>
    <row r="630" spans="1:6">
      <c r="A630" s="372"/>
      <c r="B630" s="372"/>
      <c r="C630" s="372"/>
      <c r="D630" s="372"/>
      <c r="E630" s="372"/>
      <c r="F630" s="372"/>
    </row>
    <row r="631" spans="1:6">
      <c r="A631" s="372"/>
      <c r="B631" s="372"/>
      <c r="C631" s="372"/>
      <c r="D631" s="372"/>
      <c r="E631" s="372"/>
      <c r="F631" s="372"/>
    </row>
    <row r="632" spans="1:6">
      <c r="A632" s="372"/>
      <c r="B632" s="372"/>
      <c r="C632" s="372"/>
      <c r="D632" s="372"/>
      <c r="E632" s="372"/>
      <c r="F632" s="372"/>
    </row>
    <row r="633" spans="1:6">
      <c r="A633" s="372"/>
      <c r="B633" s="372"/>
      <c r="C633" s="372"/>
      <c r="D633" s="372"/>
      <c r="E633" s="372"/>
      <c r="F633" s="372"/>
    </row>
    <row r="634" spans="1:6">
      <c r="A634" s="372"/>
      <c r="B634" s="372"/>
      <c r="C634" s="372"/>
      <c r="D634" s="372"/>
      <c r="E634" s="372"/>
      <c r="F634" s="372"/>
    </row>
    <row r="635" spans="1:6">
      <c r="A635" s="372"/>
      <c r="B635" s="372"/>
      <c r="C635" s="372"/>
      <c r="D635" s="372"/>
      <c r="E635" s="372"/>
      <c r="F635" s="372"/>
    </row>
    <row r="636" spans="1:6">
      <c r="A636" s="372"/>
      <c r="B636" s="372"/>
      <c r="C636" s="372"/>
      <c r="D636" s="372"/>
      <c r="E636" s="372"/>
      <c r="F636" s="372"/>
    </row>
    <row r="637" spans="1:6">
      <c r="A637" s="372"/>
      <c r="B637" s="372"/>
      <c r="C637" s="372"/>
      <c r="D637" s="372"/>
      <c r="E637" s="372"/>
      <c r="F637" s="372"/>
    </row>
    <row r="638" spans="1:6">
      <c r="A638" s="372"/>
      <c r="B638" s="372"/>
      <c r="C638" s="372"/>
      <c r="D638" s="372"/>
      <c r="E638" s="372"/>
      <c r="F638" s="372"/>
    </row>
    <row r="639" spans="1:6">
      <c r="A639" s="372"/>
      <c r="B639" s="372"/>
      <c r="C639" s="372"/>
      <c r="D639" s="372"/>
      <c r="E639" s="372"/>
      <c r="F639" s="372"/>
    </row>
    <row r="640" spans="1:6">
      <c r="A640" s="372"/>
      <c r="B640" s="372"/>
      <c r="C640" s="372"/>
      <c r="D640" s="372"/>
      <c r="E640" s="372"/>
      <c r="F640" s="372"/>
    </row>
    <row r="641" spans="1:6">
      <c r="A641" s="372"/>
      <c r="B641" s="372"/>
      <c r="C641" s="372"/>
      <c r="D641" s="372"/>
      <c r="E641" s="372"/>
      <c r="F641" s="372"/>
    </row>
    <row r="642" spans="1:6">
      <c r="A642" s="372"/>
      <c r="B642" s="372"/>
      <c r="C642" s="372"/>
      <c r="D642" s="372"/>
      <c r="E642" s="372"/>
      <c r="F642" s="372"/>
    </row>
    <row r="643" spans="1:6">
      <c r="A643" s="372"/>
      <c r="B643" s="372"/>
      <c r="C643" s="372"/>
      <c r="D643" s="372"/>
      <c r="E643" s="372"/>
      <c r="F643" s="372"/>
    </row>
    <row r="644" spans="1:6">
      <c r="A644" s="372"/>
      <c r="B644" s="372"/>
      <c r="C644" s="372"/>
      <c r="D644" s="372"/>
      <c r="E644" s="372"/>
      <c r="F644" s="372"/>
    </row>
    <row r="645" spans="1:6">
      <c r="A645" s="372"/>
      <c r="B645" s="372"/>
      <c r="C645" s="372"/>
      <c r="D645" s="372"/>
      <c r="E645" s="372"/>
      <c r="F645" s="372"/>
    </row>
    <row r="646" spans="1:6">
      <c r="A646" s="372"/>
      <c r="B646" s="372"/>
      <c r="C646" s="372"/>
      <c r="D646" s="372"/>
      <c r="E646" s="372"/>
      <c r="F646" s="372"/>
    </row>
    <row r="647" spans="1:6">
      <c r="A647" s="372"/>
      <c r="B647" s="372"/>
      <c r="C647" s="372"/>
      <c r="D647" s="372"/>
      <c r="E647" s="372"/>
      <c r="F647" s="372"/>
    </row>
    <row r="648" spans="1:6">
      <c r="A648" s="372"/>
      <c r="B648" s="372"/>
      <c r="C648" s="372"/>
      <c r="D648" s="372"/>
      <c r="E648" s="372"/>
      <c r="F648" s="372"/>
    </row>
    <row r="649" spans="1:6">
      <c r="A649" s="372"/>
      <c r="B649" s="372"/>
      <c r="C649" s="372"/>
      <c r="D649" s="372"/>
      <c r="E649" s="372"/>
      <c r="F649" s="372"/>
    </row>
    <row r="650" spans="1:6">
      <c r="A650" s="372"/>
      <c r="B650" s="372"/>
      <c r="C650" s="372"/>
      <c r="D650" s="372"/>
      <c r="E650" s="372"/>
      <c r="F650" s="372"/>
    </row>
    <row r="651" spans="1:6">
      <c r="A651" s="372"/>
      <c r="B651" s="372"/>
      <c r="C651" s="372"/>
      <c r="D651" s="372"/>
      <c r="E651" s="372"/>
      <c r="F651" s="372"/>
    </row>
    <row r="652" spans="1:6">
      <c r="A652" s="372"/>
      <c r="B652" s="372"/>
      <c r="C652" s="372"/>
      <c r="D652" s="372"/>
      <c r="E652" s="372"/>
      <c r="F652" s="372"/>
    </row>
    <row r="653" spans="1:6">
      <c r="A653" s="372"/>
      <c r="B653" s="372"/>
      <c r="C653" s="372"/>
      <c r="D653" s="372"/>
      <c r="E653" s="372"/>
      <c r="F653" s="372"/>
    </row>
    <row r="654" spans="1:6">
      <c r="A654" s="372"/>
      <c r="B654" s="372"/>
      <c r="C654" s="372"/>
      <c r="D654" s="372"/>
      <c r="E654" s="372"/>
      <c r="F654" s="372"/>
    </row>
    <row r="655" spans="1:6">
      <c r="A655" s="372"/>
      <c r="B655" s="372"/>
      <c r="C655" s="372"/>
      <c r="D655" s="372"/>
      <c r="E655" s="372"/>
      <c r="F655" s="372"/>
    </row>
    <row r="656" spans="1:6">
      <c r="A656" s="372"/>
      <c r="B656" s="372"/>
      <c r="C656" s="372"/>
      <c r="D656" s="372"/>
      <c r="E656" s="372"/>
      <c r="F656" s="372"/>
    </row>
    <row r="657" spans="1:6">
      <c r="A657" s="372"/>
      <c r="B657" s="372"/>
      <c r="C657" s="372"/>
      <c r="D657" s="372"/>
      <c r="E657" s="372"/>
      <c r="F657" s="372"/>
    </row>
    <row r="658" spans="1:6">
      <c r="A658" s="372"/>
      <c r="B658" s="372"/>
      <c r="C658" s="372"/>
      <c r="D658" s="372"/>
      <c r="E658" s="372"/>
      <c r="F658" s="372"/>
    </row>
    <row r="659" spans="1:6">
      <c r="A659" s="372"/>
      <c r="B659" s="372"/>
      <c r="C659" s="372"/>
      <c r="D659" s="372"/>
      <c r="E659" s="372"/>
      <c r="F659" s="372"/>
    </row>
    <row r="660" spans="1:6">
      <c r="A660" s="372"/>
      <c r="B660" s="372"/>
      <c r="C660" s="372"/>
      <c r="D660" s="372"/>
      <c r="E660" s="372"/>
      <c r="F660" s="372"/>
    </row>
    <row r="661" spans="1:6">
      <c r="A661" s="372"/>
      <c r="B661" s="372"/>
      <c r="C661" s="372"/>
      <c r="D661" s="372"/>
      <c r="E661" s="372"/>
      <c r="F661" s="372"/>
    </row>
    <row r="662" spans="1:6">
      <c r="A662" s="372"/>
      <c r="B662" s="372"/>
      <c r="C662" s="372"/>
      <c r="D662" s="372"/>
      <c r="E662" s="372"/>
      <c r="F662" s="372"/>
    </row>
    <row r="663" spans="1:6">
      <c r="A663" s="372"/>
      <c r="B663" s="372"/>
      <c r="C663" s="372"/>
      <c r="D663" s="372"/>
      <c r="E663" s="372"/>
      <c r="F663" s="372"/>
    </row>
    <row r="664" spans="1:6">
      <c r="A664" s="372"/>
      <c r="B664" s="372"/>
      <c r="C664" s="372"/>
      <c r="D664" s="372"/>
      <c r="E664" s="372"/>
      <c r="F664" s="372"/>
    </row>
    <row r="665" spans="1:6">
      <c r="A665" s="372"/>
      <c r="B665" s="372"/>
      <c r="C665" s="372"/>
      <c r="D665" s="372"/>
      <c r="E665" s="372"/>
      <c r="F665" s="372"/>
    </row>
    <row r="666" spans="1:6">
      <c r="A666" s="372"/>
      <c r="B666" s="372"/>
      <c r="C666" s="372"/>
      <c r="D666" s="372"/>
      <c r="E666" s="372"/>
      <c r="F666" s="372"/>
    </row>
    <row r="667" spans="1:6">
      <c r="A667" s="372"/>
      <c r="B667" s="372"/>
      <c r="C667" s="372"/>
      <c r="D667" s="372"/>
      <c r="E667" s="372"/>
      <c r="F667" s="372"/>
    </row>
    <row r="668" spans="1:6">
      <c r="A668" s="372"/>
      <c r="B668" s="372"/>
      <c r="C668" s="372"/>
      <c r="D668" s="372"/>
      <c r="E668" s="372"/>
      <c r="F668" s="372"/>
    </row>
    <row r="669" spans="1:6">
      <c r="A669" s="372"/>
      <c r="B669" s="372"/>
      <c r="C669" s="372"/>
      <c r="D669" s="372"/>
      <c r="E669" s="372"/>
      <c r="F669" s="372"/>
    </row>
    <row r="670" spans="1:6">
      <c r="A670" s="372"/>
      <c r="B670" s="372"/>
      <c r="C670" s="372"/>
      <c r="D670" s="372"/>
      <c r="E670" s="372"/>
      <c r="F670" s="372"/>
    </row>
    <row r="671" spans="1:6">
      <c r="A671" s="372"/>
      <c r="B671" s="372"/>
      <c r="C671" s="372"/>
      <c r="D671" s="372"/>
      <c r="E671" s="372"/>
      <c r="F671" s="372"/>
    </row>
    <row r="672" spans="1:6">
      <c r="A672" s="372"/>
      <c r="B672" s="372"/>
      <c r="C672" s="372"/>
      <c r="D672" s="372"/>
      <c r="E672" s="372"/>
      <c r="F672" s="372"/>
    </row>
    <row r="673" spans="1:6">
      <c r="A673" s="372"/>
      <c r="B673" s="372"/>
      <c r="C673" s="372"/>
      <c r="D673" s="372"/>
      <c r="E673" s="372"/>
      <c r="F673" s="372"/>
    </row>
    <row r="674" spans="1:6">
      <c r="A674" s="372"/>
      <c r="B674" s="372"/>
      <c r="C674" s="372"/>
      <c r="D674" s="372"/>
      <c r="E674" s="372"/>
      <c r="F674" s="372"/>
    </row>
    <row r="675" spans="1:6">
      <c r="A675" s="372"/>
      <c r="B675" s="372"/>
      <c r="C675" s="372"/>
      <c r="D675" s="372"/>
      <c r="E675" s="372"/>
      <c r="F675" s="372"/>
    </row>
    <row r="676" spans="1:6">
      <c r="A676" s="372"/>
      <c r="B676" s="372"/>
      <c r="C676" s="372"/>
      <c r="D676" s="372"/>
      <c r="E676" s="372"/>
      <c r="F676" s="372"/>
    </row>
    <row r="677" spans="1:6">
      <c r="A677" s="372"/>
      <c r="B677" s="372"/>
      <c r="C677" s="372"/>
      <c r="D677" s="372"/>
      <c r="E677" s="372"/>
      <c r="F677" s="372"/>
    </row>
    <row r="678" spans="1:6">
      <c r="A678" s="372"/>
      <c r="B678" s="372"/>
      <c r="C678" s="372"/>
      <c r="D678" s="372"/>
      <c r="E678" s="372"/>
      <c r="F678" s="372"/>
    </row>
    <row r="679" spans="1:6">
      <c r="A679" s="372"/>
      <c r="B679" s="372"/>
      <c r="C679" s="372"/>
      <c r="D679" s="372"/>
      <c r="E679" s="372"/>
      <c r="F679" s="372"/>
    </row>
    <row r="680" spans="1:6">
      <c r="A680" s="372"/>
      <c r="B680" s="372"/>
      <c r="C680" s="372"/>
      <c r="D680" s="372"/>
      <c r="E680" s="372"/>
      <c r="F680" s="372"/>
    </row>
    <row r="681" spans="1:6">
      <c r="A681" s="372"/>
      <c r="B681" s="372"/>
      <c r="C681" s="372"/>
      <c r="D681" s="372"/>
      <c r="E681" s="372"/>
      <c r="F681" s="372"/>
    </row>
    <row r="682" spans="1:6">
      <c r="A682" s="372"/>
      <c r="B682" s="372"/>
      <c r="C682" s="372"/>
      <c r="D682" s="372"/>
      <c r="E682" s="372"/>
      <c r="F682" s="372"/>
    </row>
    <row r="683" spans="1:6">
      <c r="A683" s="372"/>
      <c r="B683" s="372"/>
      <c r="C683" s="372"/>
      <c r="D683" s="372"/>
      <c r="E683" s="372"/>
      <c r="F683" s="372"/>
    </row>
    <row r="684" spans="1:6">
      <c r="A684" s="372"/>
      <c r="B684" s="372"/>
      <c r="C684" s="372"/>
      <c r="D684" s="372"/>
      <c r="E684" s="372"/>
      <c r="F684" s="372"/>
    </row>
    <row r="685" spans="1:6">
      <c r="A685" s="372"/>
      <c r="B685" s="372"/>
      <c r="C685" s="372"/>
      <c r="D685" s="372"/>
      <c r="E685" s="372"/>
      <c r="F685" s="372"/>
    </row>
    <row r="686" spans="1:6">
      <c r="A686" s="372"/>
      <c r="B686" s="372"/>
      <c r="C686" s="372"/>
      <c r="D686" s="372"/>
      <c r="E686" s="372"/>
      <c r="F686" s="372"/>
    </row>
    <row r="687" spans="1:6">
      <c r="A687" s="372"/>
      <c r="B687" s="372"/>
      <c r="C687" s="372"/>
      <c r="D687" s="372"/>
      <c r="E687" s="372"/>
      <c r="F687" s="372"/>
    </row>
    <row r="688" spans="1:6">
      <c r="A688" s="372"/>
      <c r="B688" s="372"/>
      <c r="C688" s="372"/>
      <c r="D688" s="372"/>
      <c r="E688" s="372"/>
      <c r="F688" s="372"/>
    </row>
    <row r="689" spans="1:6">
      <c r="A689" s="372"/>
      <c r="B689" s="372"/>
      <c r="C689" s="372"/>
      <c r="D689" s="372"/>
      <c r="E689" s="372"/>
      <c r="F689" s="372"/>
    </row>
    <row r="690" spans="1:6">
      <c r="A690" s="372"/>
      <c r="B690" s="372"/>
      <c r="C690" s="372"/>
      <c r="D690" s="372"/>
      <c r="E690" s="372"/>
      <c r="F690" s="372"/>
    </row>
    <row r="691" spans="1:6">
      <c r="A691" s="372"/>
      <c r="B691" s="372"/>
      <c r="C691" s="372"/>
      <c r="D691" s="372"/>
      <c r="E691" s="372"/>
      <c r="F691" s="372"/>
    </row>
    <row r="692" spans="1:6">
      <c r="A692" s="372"/>
      <c r="B692" s="372"/>
      <c r="C692" s="372"/>
      <c r="D692" s="372"/>
      <c r="E692" s="372"/>
      <c r="F692" s="372"/>
    </row>
    <row r="693" spans="1:6">
      <c r="A693" s="372"/>
      <c r="B693" s="372"/>
      <c r="C693" s="372"/>
      <c r="D693" s="372"/>
      <c r="E693" s="372"/>
      <c r="F693" s="372"/>
    </row>
    <row r="694" spans="1:6">
      <c r="A694" s="372"/>
      <c r="B694" s="372"/>
      <c r="C694" s="372"/>
      <c r="D694" s="372"/>
      <c r="E694" s="372"/>
      <c r="F694" s="372"/>
    </row>
    <row r="695" spans="1:6">
      <c r="A695" s="372"/>
      <c r="B695" s="372"/>
      <c r="C695" s="372"/>
      <c r="D695" s="372"/>
      <c r="E695" s="372"/>
      <c r="F695" s="372"/>
    </row>
    <row r="696" spans="1:6">
      <c r="A696" s="372"/>
      <c r="B696" s="372"/>
      <c r="C696" s="372"/>
      <c r="D696" s="372"/>
      <c r="E696" s="372"/>
      <c r="F696" s="372"/>
    </row>
    <row r="697" spans="1:6">
      <c r="A697" s="372"/>
      <c r="B697" s="372"/>
      <c r="C697" s="372"/>
      <c r="D697" s="372"/>
      <c r="E697" s="372"/>
      <c r="F697" s="372"/>
    </row>
    <row r="698" spans="1:6">
      <c r="A698" s="372"/>
      <c r="B698" s="372"/>
      <c r="C698" s="372"/>
      <c r="D698" s="372"/>
      <c r="E698" s="372"/>
      <c r="F698" s="372"/>
    </row>
    <row r="699" spans="1:6">
      <c r="A699" s="372"/>
      <c r="B699" s="372"/>
      <c r="C699" s="372"/>
      <c r="D699" s="372"/>
      <c r="E699" s="372"/>
      <c r="F699" s="372"/>
    </row>
    <row r="700" spans="1:6">
      <c r="A700" s="372"/>
      <c r="B700" s="372"/>
      <c r="C700" s="372"/>
      <c r="D700" s="372"/>
      <c r="E700" s="372"/>
      <c r="F700" s="372"/>
    </row>
    <row r="701" spans="1:6">
      <c r="A701" s="372"/>
      <c r="B701" s="372"/>
      <c r="C701" s="372"/>
      <c r="D701" s="372"/>
      <c r="E701" s="372"/>
      <c r="F701" s="372"/>
    </row>
    <row r="702" spans="1:6">
      <c r="A702" s="372"/>
      <c r="B702" s="372"/>
      <c r="C702" s="372"/>
      <c r="D702" s="372"/>
      <c r="E702" s="372"/>
      <c r="F702" s="372"/>
    </row>
    <row r="703" spans="1:6">
      <c r="A703" s="372"/>
      <c r="B703" s="372"/>
      <c r="C703" s="372"/>
      <c r="D703" s="372"/>
      <c r="E703" s="372"/>
      <c r="F703" s="372"/>
    </row>
    <row r="704" spans="1:6">
      <c r="A704" s="372"/>
      <c r="B704" s="372"/>
      <c r="C704" s="372"/>
      <c r="D704" s="372"/>
      <c r="E704" s="372"/>
      <c r="F704" s="372"/>
    </row>
    <row r="705" spans="1:6">
      <c r="A705" s="372"/>
      <c r="B705" s="372"/>
      <c r="C705" s="372"/>
      <c r="D705" s="372"/>
      <c r="E705" s="372"/>
      <c r="F705" s="372"/>
    </row>
    <row r="706" spans="1:6">
      <c r="A706" s="372"/>
      <c r="B706" s="372"/>
      <c r="C706" s="372"/>
      <c r="D706" s="372"/>
      <c r="E706" s="372"/>
      <c r="F706" s="372"/>
    </row>
    <row r="707" spans="1:6">
      <c r="A707" s="372"/>
      <c r="B707" s="372"/>
      <c r="C707" s="372"/>
      <c r="D707" s="372"/>
      <c r="E707" s="372"/>
      <c r="F707" s="372"/>
    </row>
    <row r="708" spans="1:6">
      <c r="A708" s="372"/>
      <c r="B708" s="372"/>
      <c r="C708" s="372"/>
      <c r="D708" s="372"/>
      <c r="E708" s="372"/>
      <c r="F708" s="372"/>
    </row>
    <row r="709" spans="1:6">
      <c r="A709" s="372"/>
      <c r="B709" s="372"/>
      <c r="C709" s="372"/>
      <c r="D709" s="372"/>
      <c r="E709" s="372"/>
      <c r="F709" s="372"/>
    </row>
    <row r="710" spans="1:6">
      <c r="A710" s="372"/>
      <c r="B710" s="372"/>
      <c r="C710" s="372"/>
      <c r="D710" s="372"/>
      <c r="E710" s="372"/>
      <c r="F710" s="372"/>
    </row>
    <row r="711" spans="1:6">
      <c r="A711" s="372"/>
      <c r="B711" s="372"/>
      <c r="C711" s="372"/>
      <c r="D711" s="372"/>
      <c r="E711" s="372"/>
      <c r="F711" s="372"/>
    </row>
    <row r="712" spans="1:6">
      <c r="A712" s="372"/>
      <c r="B712" s="372"/>
      <c r="C712" s="372"/>
      <c r="D712" s="372"/>
      <c r="E712" s="372"/>
      <c r="F712" s="372"/>
    </row>
    <row r="713" spans="1:6">
      <c r="A713" s="372"/>
      <c r="B713" s="372"/>
      <c r="C713" s="372"/>
      <c r="D713" s="372"/>
      <c r="E713" s="372"/>
      <c r="F713" s="372"/>
    </row>
    <row r="714" spans="1:6">
      <c r="A714" s="372"/>
      <c r="B714" s="372"/>
      <c r="C714" s="372"/>
      <c r="D714" s="372"/>
      <c r="E714" s="372"/>
      <c r="F714" s="372"/>
    </row>
    <row r="715" spans="1:6">
      <c r="A715" s="372"/>
      <c r="B715" s="372"/>
      <c r="C715" s="372"/>
      <c r="D715" s="372"/>
      <c r="E715" s="372"/>
      <c r="F715" s="372"/>
    </row>
    <row r="716" spans="1:6">
      <c r="A716" s="372"/>
      <c r="B716" s="372"/>
      <c r="C716" s="372"/>
      <c r="D716" s="372"/>
      <c r="E716" s="372"/>
      <c r="F716" s="372"/>
    </row>
    <row r="717" spans="1:6">
      <c r="A717" s="372"/>
      <c r="B717" s="372"/>
      <c r="C717" s="372"/>
      <c r="D717" s="372"/>
      <c r="E717" s="372"/>
      <c r="F717" s="372"/>
    </row>
    <row r="718" spans="1:6">
      <c r="A718" s="372"/>
      <c r="B718" s="372"/>
      <c r="C718" s="372"/>
      <c r="D718" s="372"/>
      <c r="E718" s="372"/>
      <c r="F718" s="372"/>
    </row>
    <row r="719" spans="1:6">
      <c r="A719" s="372"/>
      <c r="B719" s="372"/>
      <c r="C719" s="372"/>
      <c r="D719" s="372"/>
      <c r="E719" s="372"/>
      <c r="F719" s="372"/>
    </row>
    <row r="720" spans="1:6">
      <c r="A720" s="372"/>
      <c r="B720" s="372"/>
      <c r="C720" s="372"/>
      <c r="D720" s="372"/>
      <c r="E720" s="372"/>
      <c r="F720" s="372"/>
    </row>
    <row r="721" spans="1:6">
      <c r="A721" s="372"/>
      <c r="B721" s="372"/>
      <c r="C721" s="372"/>
      <c r="D721" s="372"/>
      <c r="E721" s="372"/>
      <c r="F721" s="372"/>
    </row>
    <row r="722" spans="1:6">
      <c r="A722" s="372"/>
      <c r="B722" s="372"/>
      <c r="C722" s="372"/>
      <c r="D722" s="372"/>
      <c r="E722" s="372"/>
      <c r="F722" s="372"/>
    </row>
    <row r="723" spans="1:6">
      <c r="A723" s="372"/>
      <c r="B723" s="372"/>
      <c r="C723" s="372"/>
      <c r="D723" s="372"/>
      <c r="E723" s="372"/>
      <c r="F723" s="372"/>
    </row>
    <row r="724" spans="1:6">
      <c r="A724" s="372"/>
      <c r="B724" s="372"/>
      <c r="C724" s="372"/>
      <c r="D724" s="372"/>
      <c r="E724" s="372"/>
      <c r="F724" s="372"/>
    </row>
    <row r="725" spans="1:6">
      <c r="A725" s="372"/>
      <c r="B725" s="372"/>
      <c r="C725" s="372"/>
      <c r="D725" s="372"/>
      <c r="E725" s="372"/>
      <c r="F725" s="372"/>
    </row>
    <row r="726" spans="1:6">
      <c r="A726" s="372"/>
      <c r="B726" s="372"/>
      <c r="C726" s="372"/>
      <c r="D726" s="372"/>
      <c r="E726" s="372"/>
      <c r="F726" s="372"/>
    </row>
    <row r="727" spans="1:6">
      <c r="A727" s="372"/>
      <c r="B727" s="372"/>
      <c r="C727" s="372"/>
      <c r="D727" s="372"/>
      <c r="E727" s="372"/>
      <c r="F727" s="372"/>
    </row>
    <row r="728" spans="1:6">
      <c r="A728" s="372"/>
      <c r="B728" s="372"/>
      <c r="C728" s="372"/>
      <c r="D728" s="372"/>
      <c r="E728" s="372"/>
      <c r="F728" s="372"/>
    </row>
    <row r="729" spans="1:6">
      <c r="A729" s="372"/>
      <c r="B729" s="372"/>
      <c r="C729" s="372"/>
      <c r="D729" s="372"/>
      <c r="E729" s="372"/>
      <c r="F729" s="372"/>
    </row>
    <row r="730" spans="1:6">
      <c r="A730" s="372"/>
      <c r="B730" s="372"/>
      <c r="C730" s="372"/>
      <c r="D730" s="372"/>
      <c r="E730" s="372"/>
      <c r="F730" s="372"/>
    </row>
    <row r="731" spans="1:6">
      <c r="A731" s="372"/>
      <c r="B731" s="372"/>
      <c r="C731" s="372"/>
      <c r="D731" s="372"/>
      <c r="E731" s="372"/>
      <c r="F731" s="372"/>
    </row>
    <row r="732" spans="1:6">
      <c r="A732" s="372"/>
      <c r="B732" s="372"/>
      <c r="C732" s="372"/>
      <c r="D732" s="372"/>
      <c r="E732" s="372"/>
      <c r="F732" s="372"/>
    </row>
    <row r="733" spans="1:6">
      <c r="A733" s="372"/>
      <c r="B733" s="372"/>
      <c r="C733" s="372"/>
      <c r="D733" s="372"/>
      <c r="E733" s="372"/>
      <c r="F733" s="372"/>
    </row>
    <row r="734" spans="1:6">
      <c r="A734" s="372"/>
      <c r="B734" s="372"/>
      <c r="C734" s="372"/>
      <c r="D734" s="372"/>
      <c r="E734" s="372"/>
      <c r="F734" s="372"/>
    </row>
    <row r="735" spans="1:6">
      <c r="A735" s="372"/>
      <c r="B735" s="372"/>
      <c r="C735" s="372"/>
      <c r="D735" s="372"/>
      <c r="E735" s="372"/>
      <c r="F735" s="372"/>
    </row>
    <row r="736" spans="1:6">
      <c r="A736" s="372"/>
      <c r="B736" s="372"/>
      <c r="C736" s="372"/>
      <c r="D736" s="372"/>
      <c r="E736" s="372"/>
      <c r="F736" s="372"/>
    </row>
    <row r="737" spans="1:6">
      <c r="A737" s="372"/>
      <c r="B737" s="372"/>
      <c r="C737" s="372"/>
      <c r="D737" s="372"/>
      <c r="E737" s="372"/>
      <c r="F737" s="372"/>
    </row>
    <row r="738" spans="1:6">
      <c r="A738" s="372"/>
      <c r="B738" s="372"/>
      <c r="C738" s="372"/>
      <c r="D738" s="372"/>
      <c r="E738" s="372"/>
      <c r="F738" s="372"/>
    </row>
    <row r="739" spans="1:6">
      <c r="A739" s="372"/>
      <c r="B739" s="372"/>
      <c r="C739" s="372"/>
      <c r="D739" s="372"/>
      <c r="E739" s="372"/>
      <c r="F739" s="372"/>
    </row>
    <row r="740" spans="1:6">
      <c r="A740" s="372"/>
      <c r="B740" s="372"/>
      <c r="C740" s="372"/>
      <c r="D740" s="372"/>
      <c r="E740" s="372"/>
      <c r="F740" s="372"/>
    </row>
    <row r="741" spans="1:6">
      <c r="A741" s="372"/>
      <c r="B741" s="372"/>
      <c r="C741" s="372"/>
      <c r="D741" s="372"/>
      <c r="E741" s="372"/>
      <c r="F741" s="372"/>
    </row>
    <row r="742" spans="1:6">
      <c r="A742" s="372"/>
      <c r="B742" s="372"/>
      <c r="C742" s="372"/>
      <c r="D742" s="372"/>
      <c r="E742" s="372"/>
      <c r="F742" s="372"/>
    </row>
    <row r="743" spans="1:6">
      <c r="A743" s="372"/>
      <c r="B743" s="372"/>
      <c r="C743" s="372"/>
      <c r="D743" s="372"/>
      <c r="E743" s="372"/>
      <c r="F743" s="372"/>
    </row>
    <row r="744" spans="1:6">
      <c r="A744" s="372"/>
      <c r="B744" s="372"/>
      <c r="C744" s="372"/>
      <c r="D744" s="372"/>
      <c r="E744" s="372"/>
      <c r="F744" s="372"/>
    </row>
    <row r="745" spans="1:6">
      <c r="A745" s="372"/>
      <c r="B745" s="372"/>
      <c r="C745" s="372"/>
      <c r="D745" s="372"/>
      <c r="E745" s="372"/>
      <c r="F745" s="372"/>
    </row>
    <row r="746" spans="1:6">
      <c r="A746" s="372"/>
      <c r="B746" s="372"/>
      <c r="C746" s="372"/>
      <c r="D746" s="372"/>
      <c r="E746" s="372"/>
      <c r="F746" s="372"/>
    </row>
    <row r="747" spans="1:6">
      <c r="A747" s="372"/>
      <c r="B747" s="372"/>
      <c r="C747" s="372"/>
      <c r="D747" s="372"/>
      <c r="E747" s="372"/>
      <c r="F747" s="372"/>
    </row>
    <row r="748" spans="1:6">
      <c r="A748" s="372"/>
      <c r="B748" s="372"/>
      <c r="C748" s="372"/>
      <c r="D748" s="372"/>
      <c r="E748" s="372"/>
      <c r="F748" s="372"/>
    </row>
    <row r="749" spans="1:6">
      <c r="A749" s="372"/>
      <c r="B749" s="372"/>
      <c r="C749" s="372"/>
      <c r="D749" s="372"/>
      <c r="E749" s="372"/>
      <c r="F749" s="372"/>
    </row>
    <row r="750" spans="1:6">
      <c r="A750" s="372"/>
      <c r="B750" s="372"/>
      <c r="C750" s="372"/>
      <c r="D750" s="372"/>
      <c r="E750" s="372"/>
      <c r="F750" s="372"/>
    </row>
    <row r="751" spans="1:6">
      <c r="A751" s="372"/>
      <c r="B751" s="372"/>
      <c r="C751" s="372"/>
      <c r="D751" s="372"/>
      <c r="E751" s="372"/>
      <c r="F751" s="372"/>
    </row>
    <row r="752" spans="1:6">
      <c r="A752" s="372"/>
      <c r="B752" s="372"/>
      <c r="C752" s="372"/>
      <c r="D752" s="372"/>
      <c r="E752" s="372"/>
      <c r="F752" s="372"/>
    </row>
    <row r="753" spans="1:6">
      <c r="A753" s="372"/>
      <c r="B753" s="372"/>
      <c r="C753" s="372"/>
      <c r="D753" s="372"/>
      <c r="E753" s="372"/>
      <c r="F753" s="372"/>
    </row>
    <row r="754" spans="1:6">
      <c r="A754" s="372"/>
      <c r="B754" s="372"/>
      <c r="C754" s="372"/>
      <c r="D754" s="372"/>
      <c r="E754" s="372"/>
      <c r="F754" s="372"/>
    </row>
    <row r="755" spans="1:6">
      <c r="A755" s="372"/>
      <c r="B755" s="372"/>
      <c r="C755" s="372"/>
      <c r="D755" s="372"/>
      <c r="E755" s="372"/>
      <c r="F755" s="372"/>
    </row>
    <row r="756" spans="1:6">
      <c r="A756" s="372"/>
      <c r="B756" s="372"/>
      <c r="C756" s="372"/>
      <c r="D756" s="372"/>
      <c r="E756" s="372"/>
      <c r="F756" s="372"/>
    </row>
    <row r="757" spans="1:6">
      <c r="A757" s="372"/>
      <c r="B757" s="372"/>
      <c r="C757" s="372"/>
      <c r="D757" s="372"/>
      <c r="E757" s="372"/>
      <c r="F757" s="372"/>
    </row>
    <row r="758" spans="1:6">
      <c r="A758" s="372"/>
      <c r="B758" s="372"/>
      <c r="C758" s="372"/>
      <c r="D758" s="372"/>
      <c r="E758" s="372"/>
      <c r="F758" s="372"/>
    </row>
    <row r="759" spans="1:6">
      <c r="A759" s="372"/>
      <c r="B759" s="372"/>
      <c r="C759" s="372"/>
      <c r="D759" s="372"/>
      <c r="E759" s="372"/>
      <c r="F759" s="372"/>
    </row>
    <row r="760" spans="1:6">
      <c r="A760" s="372"/>
      <c r="B760" s="372"/>
      <c r="C760" s="372"/>
      <c r="D760" s="372"/>
      <c r="E760" s="372"/>
      <c r="F760" s="372"/>
    </row>
    <row r="761" spans="1:6">
      <c r="A761" s="372"/>
      <c r="B761" s="372"/>
      <c r="C761" s="372"/>
      <c r="D761" s="372"/>
      <c r="E761" s="372"/>
      <c r="F761" s="372"/>
    </row>
    <row r="762" spans="1:6">
      <c r="A762" s="372"/>
      <c r="B762" s="372"/>
      <c r="C762" s="372"/>
      <c r="D762" s="372"/>
      <c r="E762" s="372"/>
      <c r="F762" s="372"/>
    </row>
    <row r="763" spans="1:6">
      <c r="A763" s="372"/>
      <c r="B763" s="372"/>
      <c r="C763" s="372"/>
      <c r="D763" s="372"/>
      <c r="E763" s="372"/>
      <c r="F763" s="372"/>
    </row>
    <row r="764" spans="1:6">
      <c r="A764" s="372"/>
      <c r="B764" s="372"/>
      <c r="C764" s="372"/>
      <c r="D764" s="372"/>
      <c r="E764" s="372"/>
      <c r="F764" s="372"/>
    </row>
    <row r="765" spans="1:6">
      <c r="A765" s="372"/>
      <c r="B765" s="372"/>
      <c r="C765" s="372"/>
      <c r="D765" s="372"/>
      <c r="E765" s="372"/>
      <c r="F765" s="372"/>
    </row>
    <row r="766" spans="1:6">
      <c r="A766" s="372"/>
      <c r="B766" s="372"/>
      <c r="C766" s="372"/>
      <c r="D766" s="372"/>
      <c r="E766" s="372"/>
      <c r="F766" s="372"/>
    </row>
    <row r="767" spans="1:6">
      <c r="A767" s="372"/>
      <c r="B767" s="372"/>
      <c r="C767" s="372"/>
      <c r="D767" s="372"/>
      <c r="E767" s="372"/>
      <c r="F767" s="372"/>
    </row>
    <row r="768" spans="1:6">
      <c r="A768" s="372"/>
      <c r="B768" s="372"/>
      <c r="C768" s="372"/>
      <c r="D768" s="372"/>
      <c r="E768" s="372"/>
      <c r="F768" s="372"/>
    </row>
    <row r="769" spans="1:6">
      <c r="A769" s="372"/>
      <c r="B769" s="372"/>
      <c r="C769" s="372"/>
      <c r="D769" s="372"/>
      <c r="E769" s="372"/>
      <c r="F769" s="372"/>
    </row>
    <row r="770" spans="1:6">
      <c r="A770" s="372"/>
      <c r="B770" s="372"/>
      <c r="C770" s="372"/>
      <c r="D770" s="372"/>
      <c r="E770" s="372"/>
      <c r="F770" s="372"/>
    </row>
    <row r="771" spans="1:6">
      <c r="A771" s="372"/>
      <c r="B771" s="372"/>
      <c r="C771" s="372"/>
      <c r="D771" s="372"/>
      <c r="E771" s="372"/>
      <c r="F771" s="372"/>
    </row>
    <row r="772" spans="1:6">
      <c r="A772" s="372"/>
      <c r="B772" s="372"/>
      <c r="C772" s="372"/>
      <c r="D772" s="372"/>
      <c r="E772" s="372"/>
      <c r="F772" s="372"/>
    </row>
    <row r="773" spans="1:6">
      <c r="A773" s="372"/>
      <c r="B773" s="372"/>
      <c r="C773" s="372"/>
      <c r="D773" s="372"/>
      <c r="E773" s="372"/>
      <c r="F773" s="372"/>
    </row>
    <row r="774" spans="1:6">
      <c r="A774" s="372"/>
      <c r="B774" s="372"/>
      <c r="C774" s="372"/>
      <c r="D774" s="372"/>
      <c r="E774" s="372"/>
      <c r="F774" s="372"/>
    </row>
    <row r="775" spans="1:6">
      <c r="A775" s="372"/>
      <c r="B775" s="372"/>
      <c r="C775" s="372"/>
      <c r="D775" s="372"/>
      <c r="E775" s="372"/>
      <c r="F775" s="372"/>
    </row>
    <row r="776" spans="1:6">
      <c r="A776" s="372"/>
      <c r="B776" s="372"/>
      <c r="C776" s="372"/>
      <c r="D776" s="372"/>
      <c r="E776" s="372"/>
      <c r="F776" s="372"/>
    </row>
    <row r="777" spans="1:6">
      <c r="A777" s="372"/>
      <c r="B777" s="372"/>
      <c r="C777" s="372"/>
      <c r="D777" s="372"/>
      <c r="E777" s="372"/>
      <c r="F777" s="372"/>
    </row>
    <row r="778" spans="1:6">
      <c r="A778" s="372"/>
      <c r="B778" s="372"/>
      <c r="C778" s="372"/>
      <c r="D778" s="372"/>
      <c r="E778" s="372"/>
      <c r="F778" s="372"/>
    </row>
    <row r="779" spans="1:6">
      <c r="A779" s="372"/>
      <c r="B779" s="372"/>
      <c r="C779" s="372"/>
      <c r="D779" s="372"/>
      <c r="E779" s="372"/>
      <c r="F779" s="372"/>
    </row>
    <row r="780" spans="1:6">
      <c r="A780" s="372"/>
      <c r="B780" s="372"/>
      <c r="C780" s="372"/>
      <c r="D780" s="372"/>
      <c r="E780" s="372"/>
      <c r="F780" s="372"/>
    </row>
    <row r="781" spans="1:6">
      <c r="A781" s="372"/>
      <c r="B781" s="372"/>
      <c r="C781" s="372"/>
      <c r="D781" s="372"/>
      <c r="E781" s="372"/>
      <c r="F781" s="372"/>
    </row>
    <row r="782" spans="1:6">
      <c r="A782" s="372"/>
      <c r="B782" s="372"/>
      <c r="C782" s="372"/>
      <c r="D782" s="372"/>
      <c r="E782" s="372"/>
      <c r="F782" s="372"/>
    </row>
    <row r="783" spans="1:6">
      <c r="A783" s="372"/>
      <c r="B783" s="372"/>
      <c r="C783" s="372"/>
      <c r="D783" s="372"/>
      <c r="E783" s="372"/>
      <c r="F783" s="372"/>
    </row>
    <row r="784" spans="1:6">
      <c r="A784" s="372"/>
      <c r="B784" s="372"/>
      <c r="C784" s="372"/>
      <c r="D784" s="372"/>
      <c r="E784" s="372"/>
      <c r="F784" s="372"/>
    </row>
    <row r="785" spans="1:6">
      <c r="A785" s="372"/>
      <c r="B785" s="372"/>
      <c r="C785" s="372"/>
      <c r="D785" s="372"/>
      <c r="E785" s="372"/>
      <c r="F785" s="372"/>
    </row>
    <row r="786" spans="1:6">
      <c r="A786" s="372"/>
      <c r="B786" s="372"/>
      <c r="C786" s="372"/>
      <c r="D786" s="372"/>
      <c r="E786" s="372"/>
      <c r="F786" s="372"/>
    </row>
    <row r="787" spans="1:6">
      <c r="A787" s="372"/>
      <c r="B787" s="372"/>
      <c r="C787" s="372"/>
      <c r="D787" s="372"/>
      <c r="E787" s="372"/>
      <c r="F787" s="372"/>
    </row>
    <row r="788" spans="1:6">
      <c r="A788" s="372"/>
      <c r="B788" s="372"/>
      <c r="C788" s="372"/>
      <c r="D788" s="372"/>
      <c r="E788" s="372"/>
      <c r="F788" s="372"/>
    </row>
    <row r="789" spans="1:6">
      <c r="A789" s="372"/>
      <c r="B789" s="372"/>
      <c r="C789" s="372"/>
      <c r="D789" s="372"/>
      <c r="E789" s="372"/>
      <c r="F789" s="372"/>
    </row>
    <row r="790" spans="1:6">
      <c r="A790" s="372"/>
      <c r="B790" s="372"/>
      <c r="C790" s="372"/>
      <c r="D790" s="372"/>
      <c r="E790" s="372"/>
      <c r="F790" s="372"/>
    </row>
    <row r="791" spans="1:6">
      <c r="A791" s="372"/>
      <c r="B791" s="372"/>
      <c r="C791" s="372"/>
      <c r="D791" s="372"/>
      <c r="E791" s="372"/>
      <c r="F791" s="372"/>
    </row>
    <row r="792" spans="1:6">
      <c r="A792" s="372"/>
      <c r="B792" s="372"/>
      <c r="C792" s="372"/>
      <c r="D792" s="372"/>
      <c r="E792" s="372"/>
      <c r="F792" s="372"/>
    </row>
    <row r="793" spans="1:6">
      <c r="A793" s="372"/>
      <c r="B793" s="372"/>
      <c r="C793" s="372"/>
      <c r="D793" s="372"/>
      <c r="E793" s="372"/>
      <c r="F793" s="372"/>
    </row>
    <row r="794" spans="1:6">
      <c r="A794" s="372"/>
      <c r="B794" s="372"/>
      <c r="C794" s="372"/>
      <c r="D794" s="372"/>
      <c r="E794" s="372"/>
      <c r="F794" s="372"/>
    </row>
    <row r="795" spans="1:6">
      <c r="A795" s="372"/>
      <c r="B795" s="372"/>
      <c r="C795" s="372"/>
      <c r="D795" s="372"/>
      <c r="E795" s="372"/>
      <c r="F795" s="372"/>
    </row>
    <row r="796" spans="1:6">
      <c r="A796" s="372"/>
      <c r="B796" s="372"/>
      <c r="C796" s="372"/>
      <c r="D796" s="372"/>
      <c r="E796" s="372"/>
      <c r="F796" s="372"/>
    </row>
    <row r="797" spans="1:6">
      <c r="A797" s="372"/>
      <c r="B797" s="372"/>
      <c r="C797" s="372"/>
      <c r="D797" s="372"/>
      <c r="E797" s="372"/>
      <c r="F797" s="372"/>
    </row>
    <row r="798" spans="1:6">
      <c r="A798" s="372"/>
      <c r="B798" s="372"/>
      <c r="C798" s="372"/>
      <c r="D798" s="372"/>
      <c r="E798" s="372"/>
      <c r="F798" s="372"/>
    </row>
    <row r="799" spans="1:6">
      <c r="A799" s="372"/>
      <c r="B799" s="372"/>
      <c r="C799" s="372"/>
      <c r="D799" s="372"/>
      <c r="E799" s="372"/>
      <c r="F799" s="372"/>
    </row>
    <row r="800" spans="1:6">
      <c r="A800" s="372"/>
      <c r="B800" s="372"/>
      <c r="C800" s="372"/>
      <c r="D800" s="372"/>
      <c r="E800" s="372"/>
      <c r="F800" s="372"/>
    </row>
    <row r="801" spans="1:6">
      <c r="A801" s="372"/>
      <c r="B801" s="372"/>
      <c r="C801" s="372"/>
      <c r="D801" s="372"/>
      <c r="E801" s="372"/>
      <c r="F801" s="372"/>
    </row>
    <row r="802" spans="1:6">
      <c r="A802" s="372"/>
      <c r="B802" s="372"/>
      <c r="C802" s="372"/>
      <c r="D802" s="372"/>
      <c r="E802" s="372"/>
      <c r="F802" s="372"/>
    </row>
    <row r="803" spans="1:6">
      <c r="A803" s="372"/>
      <c r="B803" s="372"/>
      <c r="C803" s="372"/>
      <c r="D803" s="372"/>
      <c r="E803" s="372"/>
      <c r="F803" s="372"/>
    </row>
    <row r="804" spans="1:6">
      <c r="A804" s="372"/>
      <c r="B804" s="372"/>
      <c r="C804" s="372"/>
      <c r="D804" s="372"/>
      <c r="E804" s="372"/>
      <c r="F804" s="372"/>
    </row>
    <row r="805" spans="1:6">
      <c r="A805" s="372"/>
      <c r="B805" s="372"/>
      <c r="C805" s="372"/>
      <c r="D805" s="372"/>
      <c r="E805" s="372"/>
      <c r="F805" s="372"/>
    </row>
    <row r="806" spans="1:6">
      <c r="A806" s="372"/>
      <c r="B806" s="372"/>
      <c r="C806" s="372"/>
      <c r="D806" s="372"/>
      <c r="E806" s="372"/>
      <c r="F806" s="372"/>
    </row>
    <row r="807" spans="1:6">
      <c r="A807" s="372"/>
      <c r="B807" s="372"/>
      <c r="C807" s="372"/>
      <c r="D807" s="372"/>
      <c r="E807" s="372"/>
      <c r="F807" s="372"/>
    </row>
    <row r="808" spans="1:6">
      <c r="A808" s="372"/>
      <c r="B808" s="372"/>
      <c r="C808" s="372"/>
      <c r="D808" s="372"/>
      <c r="E808" s="372"/>
      <c r="F808" s="372"/>
    </row>
    <row r="809" spans="1:6">
      <c r="A809" s="372"/>
      <c r="B809" s="372"/>
      <c r="C809" s="372"/>
      <c r="D809" s="372"/>
      <c r="E809" s="372"/>
      <c r="F809" s="372"/>
    </row>
    <row r="810" spans="1:6">
      <c r="A810" s="372"/>
      <c r="B810" s="372"/>
      <c r="C810" s="372"/>
      <c r="D810" s="372"/>
      <c r="E810" s="372"/>
      <c r="F810" s="372"/>
    </row>
    <row r="811" spans="1:6">
      <c r="A811" s="372"/>
      <c r="B811" s="372"/>
      <c r="C811" s="372"/>
      <c r="D811" s="372"/>
      <c r="E811" s="372"/>
      <c r="F811" s="372"/>
    </row>
    <row r="812" spans="1:6">
      <c r="A812" s="372"/>
      <c r="B812" s="372"/>
      <c r="C812" s="372"/>
      <c r="D812" s="372"/>
      <c r="E812" s="372"/>
      <c r="F812" s="372"/>
    </row>
    <row r="813" spans="1:6">
      <c r="A813" s="372"/>
      <c r="B813" s="372"/>
      <c r="C813" s="372"/>
      <c r="D813" s="372"/>
      <c r="E813" s="372"/>
      <c r="F813" s="372"/>
    </row>
    <row r="814" spans="1:6">
      <c r="A814" s="372"/>
      <c r="B814" s="372"/>
      <c r="C814" s="372"/>
      <c r="D814" s="372"/>
      <c r="E814" s="372"/>
      <c r="F814" s="372"/>
    </row>
    <row r="815" spans="1:6">
      <c r="A815" s="372"/>
      <c r="B815" s="372"/>
      <c r="C815" s="372"/>
      <c r="D815" s="372"/>
      <c r="E815" s="372"/>
      <c r="F815" s="372"/>
    </row>
    <row r="816" spans="1:6">
      <c r="A816" s="372"/>
      <c r="B816" s="372"/>
      <c r="C816" s="372"/>
      <c r="D816" s="372"/>
      <c r="E816" s="372"/>
      <c r="F816" s="372"/>
    </row>
    <row r="817" spans="1:6">
      <c r="A817" s="372"/>
      <c r="B817" s="372"/>
      <c r="C817" s="372"/>
      <c r="D817" s="372"/>
      <c r="E817" s="372"/>
      <c r="F817" s="372"/>
    </row>
    <row r="818" spans="1:6">
      <c r="A818" s="372"/>
      <c r="B818" s="372"/>
      <c r="C818" s="372"/>
      <c r="D818" s="372"/>
      <c r="E818" s="372"/>
      <c r="F818" s="372"/>
    </row>
    <row r="819" spans="1:6">
      <c r="A819" s="372"/>
      <c r="B819" s="372"/>
      <c r="C819" s="372"/>
      <c r="D819" s="372"/>
      <c r="E819" s="372"/>
      <c r="F819" s="372"/>
    </row>
    <row r="820" spans="1:6">
      <c r="A820" s="372"/>
      <c r="B820" s="372"/>
      <c r="C820" s="372"/>
      <c r="D820" s="372"/>
      <c r="E820" s="372"/>
      <c r="F820" s="372"/>
    </row>
    <row r="821" spans="1:6">
      <c r="A821" s="372"/>
      <c r="B821" s="372"/>
      <c r="C821" s="372"/>
      <c r="D821" s="372"/>
      <c r="E821" s="372"/>
      <c r="F821" s="372"/>
    </row>
    <row r="822" spans="1:6">
      <c r="A822" s="372"/>
      <c r="B822" s="372"/>
      <c r="C822" s="372"/>
      <c r="D822" s="372"/>
      <c r="E822" s="372"/>
      <c r="F822" s="372"/>
    </row>
    <row r="823" spans="1:6">
      <c r="A823" s="372"/>
      <c r="B823" s="372"/>
      <c r="C823" s="372"/>
      <c r="D823" s="372"/>
      <c r="E823" s="372"/>
      <c r="F823" s="372"/>
    </row>
    <row r="824" spans="1:6">
      <c r="A824" s="372"/>
      <c r="B824" s="372"/>
      <c r="C824" s="372"/>
      <c r="D824" s="372"/>
      <c r="E824" s="372"/>
      <c r="F824" s="372"/>
    </row>
    <row r="825" spans="1:6">
      <c r="A825" s="372"/>
      <c r="B825" s="372"/>
      <c r="C825" s="372"/>
      <c r="D825" s="372"/>
      <c r="E825" s="372"/>
      <c r="F825" s="372"/>
    </row>
    <row r="826" spans="1:6">
      <c r="A826" s="372"/>
      <c r="B826" s="372"/>
      <c r="C826" s="372"/>
      <c r="D826" s="372"/>
      <c r="E826" s="372"/>
      <c r="F826" s="372"/>
    </row>
    <row r="827" spans="1:6">
      <c r="A827" s="372"/>
      <c r="B827" s="372"/>
      <c r="C827" s="372"/>
      <c r="D827" s="372"/>
      <c r="E827" s="372"/>
      <c r="F827" s="372"/>
    </row>
    <row r="828" spans="1:6">
      <c r="A828" s="372"/>
      <c r="B828" s="372"/>
      <c r="C828" s="372"/>
      <c r="D828" s="372"/>
      <c r="E828" s="372"/>
      <c r="F828" s="372"/>
    </row>
    <row r="829" spans="1:6">
      <c r="A829" s="372"/>
      <c r="B829" s="372"/>
      <c r="C829" s="372"/>
      <c r="D829" s="372"/>
      <c r="E829" s="372"/>
      <c r="F829" s="372"/>
    </row>
    <row r="830" spans="1:6">
      <c r="A830" s="372"/>
      <c r="B830" s="372"/>
      <c r="C830" s="372"/>
      <c r="D830" s="372"/>
      <c r="E830" s="372"/>
      <c r="F830" s="372"/>
    </row>
    <row r="831" spans="1:6">
      <c r="A831" s="372"/>
      <c r="B831" s="372"/>
      <c r="C831" s="372"/>
      <c r="D831" s="372"/>
      <c r="E831" s="372"/>
      <c r="F831" s="372"/>
    </row>
    <row r="832" spans="1:6">
      <c r="A832" s="372"/>
      <c r="B832" s="372"/>
      <c r="C832" s="372"/>
      <c r="D832" s="372"/>
      <c r="E832" s="372"/>
      <c r="F832" s="372"/>
    </row>
    <row r="833" spans="1:6">
      <c r="A833" s="372"/>
      <c r="B833" s="372"/>
      <c r="C833" s="372"/>
      <c r="D833" s="372"/>
      <c r="E833" s="372"/>
      <c r="F833" s="372"/>
    </row>
    <row r="834" spans="1:6">
      <c r="A834" s="372"/>
      <c r="B834" s="372"/>
      <c r="C834" s="372"/>
      <c r="D834" s="372"/>
      <c r="E834" s="372"/>
      <c r="F834" s="372"/>
    </row>
    <row r="835" spans="1:6">
      <c r="A835" s="372"/>
      <c r="B835" s="372"/>
      <c r="C835" s="372"/>
      <c r="D835" s="372"/>
      <c r="E835" s="372"/>
      <c r="F835" s="372"/>
    </row>
    <row r="836" spans="1:6">
      <c r="A836" s="372"/>
      <c r="B836" s="372"/>
      <c r="C836" s="372"/>
      <c r="D836" s="372"/>
      <c r="E836" s="372"/>
      <c r="F836" s="372"/>
    </row>
    <row r="837" spans="1:6">
      <c r="A837" s="372"/>
      <c r="B837" s="372"/>
      <c r="C837" s="372"/>
      <c r="D837" s="372"/>
      <c r="E837" s="372"/>
      <c r="F837" s="372"/>
    </row>
    <row r="838" spans="1:6">
      <c r="A838" s="372"/>
      <c r="B838" s="372"/>
      <c r="C838" s="372"/>
      <c r="D838" s="372"/>
      <c r="E838" s="372"/>
      <c r="F838" s="372"/>
    </row>
    <row r="839" spans="1:6">
      <c r="A839" s="372"/>
      <c r="B839" s="372"/>
      <c r="C839" s="372"/>
      <c r="D839" s="372"/>
      <c r="E839" s="372"/>
      <c r="F839" s="372"/>
    </row>
    <row r="840" spans="1:6">
      <c r="A840" s="372"/>
      <c r="B840" s="372"/>
      <c r="C840" s="372"/>
      <c r="D840" s="372"/>
      <c r="E840" s="372"/>
      <c r="F840" s="372"/>
    </row>
    <row r="841" spans="1:6">
      <c r="A841" s="372"/>
      <c r="B841" s="372"/>
      <c r="C841" s="372"/>
      <c r="D841" s="372"/>
      <c r="E841" s="372"/>
      <c r="F841" s="372"/>
    </row>
    <row r="842" spans="1:6">
      <c r="A842" s="372"/>
      <c r="B842" s="372"/>
      <c r="C842" s="372"/>
      <c r="D842" s="372"/>
      <c r="E842" s="372"/>
      <c r="F842" s="372"/>
    </row>
    <row r="843" spans="1:6">
      <c r="A843" s="372"/>
      <c r="B843" s="372"/>
      <c r="C843" s="372"/>
      <c r="D843" s="372"/>
      <c r="E843" s="372"/>
      <c r="F843" s="372"/>
    </row>
    <row r="844" spans="1:6">
      <c r="A844" s="372"/>
      <c r="B844" s="372"/>
      <c r="C844" s="372"/>
      <c r="D844" s="372"/>
      <c r="E844" s="372"/>
      <c r="F844" s="372"/>
    </row>
    <row r="845" spans="1:6">
      <c r="A845" s="372"/>
      <c r="B845" s="372"/>
      <c r="C845" s="372"/>
      <c r="D845" s="372"/>
      <c r="E845" s="372"/>
      <c r="F845" s="372"/>
    </row>
    <row r="846" spans="1:6">
      <c r="A846" s="372"/>
      <c r="B846" s="372"/>
      <c r="C846" s="372"/>
      <c r="D846" s="372"/>
      <c r="E846" s="372"/>
      <c r="F846" s="372"/>
    </row>
    <row r="847" spans="1:6">
      <c r="A847" s="372"/>
      <c r="B847" s="372"/>
      <c r="C847" s="372"/>
      <c r="D847" s="372"/>
      <c r="E847" s="372"/>
      <c r="F847" s="372"/>
    </row>
    <row r="848" spans="1:6">
      <c r="A848" s="372"/>
      <c r="B848" s="372"/>
      <c r="C848" s="372"/>
      <c r="D848" s="372"/>
      <c r="E848" s="372"/>
      <c r="F848" s="372"/>
    </row>
    <row r="849" spans="1:6">
      <c r="A849" s="372"/>
      <c r="B849" s="372"/>
      <c r="C849" s="372"/>
      <c r="D849" s="372"/>
      <c r="E849" s="372"/>
      <c r="F849" s="372"/>
    </row>
    <row r="850" spans="1:6">
      <c r="A850" s="372"/>
      <c r="B850" s="372"/>
      <c r="C850" s="372"/>
      <c r="D850" s="372"/>
      <c r="E850" s="372"/>
      <c r="F850" s="372"/>
    </row>
    <row r="851" spans="1:6">
      <c r="A851" s="372"/>
      <c r="B851" s="372"/>
      <c r="C851" s="372"/>
      <c r="D851" s="372"/>
      <c r="E851" s="372"/>
      <c r="F851" s="372"/>
    </row>
    <row r="852" spans="1:6">
      <c r="A852" s="372"/>
      <c r="B852" s="372"/>
      <c r="C852" s="372"/>
      <c r="D852" s="372"/>
      <c r="E852" s="372"/>
      <c r="F852" s="372"/>
    </row>
    <row r="853" spans="1:6">
      <c r="A853" s="372"/>
      <c r="B853" s="372"/>
      <c r="C853" s="372"/>
      <c r="D853" s="372"/>
      <c r="E853" s="372"/>
      <c r="F853" s="372"/>
    </row>
    <row r="854" spans="1:6">
      <c r="A854" s="372"/>
      <c r="B854" s="372"/>
      <c r="C854" s="372"/>
      <c r="D854" s="372"/>
      <c r="E854" s="372"/>
      <c r="F854" s="372"/>
    </row>
    <row r="855" spans="1:6">
      <c r="A855" s="372"/>
      <c r="B855" s="372"/>
      <c r="C855" s="372"/>
      <c r="D855" s="372"/>
      <c r="E855" s="372"/>
      <c r="F855" s="372"/>
    </row>
    <row r="856" spans="1:6">
      <c r="A856" s="372"/>
      <c r="B856" s="372"/>
      <c r="C856" s="372"/>
      <c r="D856" s="372"/>
      <c r="E856" s="372"/>
      <c r="F856" s="372"/>
    </row>
    <row r="857" spans="1:6">
      <c r="A857" s="372"/>
      <c r="B857" s="372"/>
      <c r="C857" s="372"/>
      <c r="D857" s="372"/>
      <c r="E857" s="372"/>
      <c r="F857" s="372"/>
    </row>
    <row r="858" spans="1:6">
      <c r="A858" s="372"/>
      <c r="B858" s="372"/>
      <c r="C858" s="372"/>
      <c r="D858" s="372"/>
      <c r="E858" s="372"/>
      <c r="F858" s="372"/>
    </row>
    <row r="859" spans="1:6">
      <c r="A859" s="372"/>
      <c r="B859" s="372"/>
      <c r="C859" s="372"/>
      <c r="D859" s="372"/>
      <c r="E859" s="372"/>
      <c r="F859" s="372"/>
    </row>
    <row r="860" spans="1:6">
      <c r="A860" s="372"/>
      <c r="B860" s="372"/>
      <c r="C860" s="372"/>
      <c r="D860" s="372"/>
      <c r="E860" s="372"/>
      <c r="F860" s="372"/>
    </row>
    <row r="861" spans="1:6">
      <c r="A861" s="372"/>
      <c r="B861" s="372"/>
      <c r="C861" s="372"/>
      <c r="D861" s="372"/>
      <c r="E861" s="372"/>
      <c r="F861" s="372"/>
    </row>
    <row r="862" spans="1:6">
      <c r="A862" s="372"/>
      <c r="B862" s="372"/>
      <c r="C862" s="372"/>
      <c r="D862" s="372"/>
      <c r="E862" s="372"/>
      <c r="F862" s="372"/>
    </row>
    <row r="863" spans="1:6">
      <c r="A863" s="372"/>
      <c r="B863" s="372"/>
      <c r="C863" s="372"/>
      <c r="D863" s="372"/>
      <c r="E863" s="372"/>
      <c r="F863" s="372"/>
    </row>
    <row r="864" spans="1:6">
      <c r="A864" s="372"/>
      <c r="B864" s="372"/>
      <c r="C864" s="372"/>
      <c r="D864" s="372"/>
      <c r="E864" s="372"/>
      <c r="F864" s="372"/>
    </row>
    <row r="865" spans="1:6">
      <c r="A865" s="372"/>
      <c r="B865" s="372"/>
      <c r="C865" s="372"/>
      <c r="D865" s="372"/>
      <c r="E865" s="372"/>
      <c r="F865" s="372"/>
    </row>
    <row r="866" spans="1:6">
      <c r="A866" s="372"/>
      <c r="B866" s="372"/>
      <c r="C866" s="372"/>
      <c r="D866" s="372"/>
      <c r="E866" s="372"/>
      <c r="F866" s="372"/>
    </row>
    <row r="867" spans="1:6">
      <c r="A867" s="372"/>
      <c r="B867" s="372"/>
      <c r="C867" s="372"/>
      <c r="D867" s="372"/>
      <c r="E867" s="372"/>
      <c r="F867" s="372"/>
    </row>
    <row r="868" spans="1:6">
      <c r="A868" s="372"/>
      <c r="B868" s="372"/>
      <c r="C868" s="372"/>
      <c r="D868" s="372"/>
      <c r="E868" s="372"/>
      <c r="F868" s="372"/>
    </row>
    <row r="869" spans="1:6">
      <c r="A869" s="372"/>
      <c r="B869" s="372"/>
      <c r="C869" s="372"/>
      <c r="D869" s="372"/>
      <c r="E869" s="372"/>
      <c r="F869" s="372"/>
    </row>
    <row r="870" spans="1:6">
      <c r="A870" s="372"/>
      <c r="B870" s="372"/>
      <c r="C870" s="372"/>
      <c r="D870" s="372"/>
      <c r="E870" s="372"/>
      <c r="F870" s="372"/>
    </row>
    <row r="871" spans="1:6">
      <c r="A871" s="372"/>
      <c r="B871" s="372"/>
      <c r="C871" s="372"/>
      <c r="D871" s="372"/>
      <c r="E871" s="372"/>
      <c r="F871" s="372"/>
    </row>
    <row r="872" spans="1:6">
      <c r="A872" s="372"/>
      <c r="B872" s="372"/>
      <c r="C872" s="372"/>
      <c r="D872" s="372"/>
      <c r="E872" s="372"/>
      <c r="F872" s="372"/>
    </row>
    <row r="873" spans="1:6">
      <c r="A873" s="372"/>
      <c r="B873" s="372"/>
      <c r="C873" s="372"/>
      <c r="D873" s="372"/>
      <c r="E873" s="372"/>
      <c r="F873" s="372"/>
    </row>
    <row r="874" spans="1:6">
      <c r="A874" s="372"/>
      <c r="B874" s="372"/>
      <c r="C874" s="372"/>
      <c r="D874" s="372"/>
      <c r="E874" s="372"/>
      <c r="F874" s="372"/>
    </row>
    <row r="875" spans="1:6">
      <c r="A875" s="372"/>
      <c r="B875" s="372"/>
      <c r="C875" s="372"/>
      <c r="D875" s="372"/>
      <c r="E875" s="372"/>
      <c r="F875" s="372"/>
    </row>
    <row r="876" spans="1:6">
      <c r="A876" s="372"/>
      <c r="B876" s="372"/>
      <c r="C876" s="372"/>
      <c r="D876" s="372"/>
      <c r="E876" s="372"/>
      <c r="F876" s="372"/>
    </row>
    <row r="877" spans="1:6">
      <c r="A877" s="372"/>
      <c r="B877" s="372"/>
      <c r="C877" s="372"/>
      <c r="D877" s="372"/>
      <c r="E877" s="372"/>
      <c r="F877" s="372"/>
    </row>
    <row r="878" spans="1:6">
      <c r="A878" s="372"/>
      <c r="B878" s="372"/>
      <c r="C878" s="372"/>
      <c r="D878" s="372"/>
      <c r="E878" s="372"/>
      <c r="F878" s="372"/>
    </row>
    <row r="879" spans="1:6">
      <c r="A879" s="372"/>
      <c r="B879" s="372"/>
      <c r="C879" s="372"/>
      <c r="D879" s="372"/>
      <c r="E879" s="372"/>
      <c r="F879" s="372"/>
    </row>
    <row r="880" spans="1:6">
      <c r="A880" s="372"/>
      <c r="B880" s="372"/>
      <c r="C880" s="372"/>
      <c r="D880" s="372"/>
      <c r="E880" s="372"/>
      <c r="F880" s="372"/>
    </row>
    <row r="881" spans="1:6">
      <c r="A881" s="372"/>
      <c r="B881" s="372"/>
      <c r="C881" s="372"/>
      <c r="D881" s="372"/>
      <c r="E881" s="372"/>
      <c r="F881" s="372"/>
    </row>
    <row r="882" spans="1:6">
      <c r="A882" s="372"/>
      <c r="B882" s="372"/>
      <c r="C882" s="372"/>
      <c r="D882" s="372"/>
      <c r="E882" s="372"/>
      <c r="F882" s="372"/>
    </row>
    <row r="883" spans="1:6">
      <c r="A883" s="372"/>
      <c r="B883" s="372"/>
      <c r="C883" s="372"/>
      <c r="D883" s="372"/>
      <c r="E883" s="372"/>
      <c r="F883" s="372"/>
    </row>
    <row r="884" spans="1:6">
      <c r="A884" s="372"/>
      <c r="B884" s="372"/>
      <c r="C884" s="372"/>
      <c r="D884" s="372"/>
      <c r="E884" s="372"/>
      <c r="F884" s="372"/>
    </row>
    <row r="885" spans="1:6">
      <c r="A885" s="372"/>
      <c r="B885" s="372"/>
      <c r="C885" s="372"/>
      <c r="D885" s="372"/>
      <c r="E885" s="372"/>
      <c r="F885" s="372"/>
    </row>
    <row r="886" spans="1:6">
      <c r="A886" s="372"/>
      <c r="B886" s="372"/>
      <c r="C886" s="372"/>
      <c r="D886" s="372"/>
      <c r="E886" s="372"/>
      <c r="F886" s="372"/>
    </row>
    <row r="887" spans="1:6">
      <c r="A887" s="372"/>
      <c r="B887" s="372"/>
      <c r="C887" s="372"/>
      <c r="D887" s="372"/>
      <c r="E887" s="372"/>
      <c r="F887" s="372"/>
    </row>
    <row r="888" spans="1:6">
      <c r="A888" s="372"/>
      <c r="B888" s="372"/>
      <c r="C888" s="372"/>
      <c r="D888" s="372"/>
      <c r="E888" s="372"/>
      <c r="F888" s="372"/>
    </row>
    <row r="889" spans="1:6">
      <c r="A889" s="372"/>
      <c r="B889" s="372"/>
      <c r="C889" s="372"/>
      <c r="D889" s="372"/>
      <c r="E889" s="372"/>
      <c r="F889" s="372"/>
    </row>
    <row r="890" spans="1:6">
      <c r="A890" s="372"/>
      <c r="B890" s="372"/>
      <c r="C890" s="372"/>
      <c r="D890" s="372"/>
      <c r="E890" s="372"/>
      <c r="F890" s="372"/>
    </row>
    <row r="891" spans="1:6">
      <c r="A891" s="372"/>
      <c r="B891" s="372"/>
      <c r="C891" s="372"/>
      <c r="D891" s="372"/>
      <c r="E891" s="372"/>
      <c r="F891" s="372"/>
    </row>
    <row r="892" spans="1:6">
      <c r="A892" s="372"/>
      <c r="B892" s="372"/>
      <c r="C892" s="372"/>
      <c r="D892" s="372"/>
      <c r="E892" s="372"/>
      <c r="F892" s="372"/>
    </row>
    <row r="893" spans="1:6">
      <c r="A893" s="372"/>
      <c r="B893" s="372"/>
      <c r="C893" s="372"/>
      <c r="D893" s="372"/>
      <c r="E893" s="372"/>
      <c r="F893" s="372"/>
    </row>
    <row r="894" spans="1:6">
      <c r="A894" s="372"/>
      <c r="B894" s="372"/>
      <c r="C894" s="372"/>
      <c r="D894" s="372"/>
      <c r="E894" s="372"/>
      <c r="F894" s="372"/>
    </row>
    <row r="895" spans="1:6">
      <c r="A895" s="372"/>
      <c r="B895" s="372"/>
      <c r="C895" s="372"/>
      <c r="D895" s="372"/>
      <c r="E895" s="372"/>
      <c r="F895" s="372"/>
    </row>
    <row r="896" spans="1:6">
      <c r="A896" s="372"/>
      <c r="B896" s="372"/>
      <c r="C896" s="372"/>
      <c r="D896" s="372"/>
      <c r="E896" s="372"/>
      <c r="F896" s="372"/>
    </row>
    <row r="897" spans="1:6">
      <c r="A897" s="372"/>
      <c r="B897" s="372"/>
      <c r="C897" s="372"/>
      <c r="D897" s="372"/>
      <c r="E897" s="372"/>
      <c r="F897" s="372"/>
    </row>
    <row r="898" spans="1:6">
      <c r="A898" s="372"/>
      <c r="B898" s="372"/>
      <c r="C898" s="372"/>
      <c r="D898" s="372"/>
      <c r="E898" s="372"/>
      <c r="F898" s="372"/>
    </row>
    <row r="899" spans="1:6">
      <c r="A899" s="372"/>
      <c r="B899" s="372"/>
      <c r="C899" s="372"/>
      <c r="D899" s="372"/>
      <c r="E899" s="372"/>
      <c r="F899" s="372"/>
    </row>
    <row r="900" spans="1:6">
      <c r="A900" s="372"/>
      <c r="B900" s="372"/>
      <c r="C900" s="372"/>
      <c r="D900" s="372"/>
      <c r="E900" s="372"/>
      <c r="F900" s="372"/>
    </row>
    <row r="901" spans="1:6">
      <c r="A901" s="372"/>
      <c r="B901" s="372"/>
      <c r="C901" s="372"/>
      <c r="D901" s="372"/>
      <c r="E901" s="372"/>
      <c r="F901" s="372"/>
    </row>
    <row r="902" spans="1:6">
      <c r="A902" s="372"/>
      <c r="B902" s="372"/>
      <c r="C902" s="372"/>
      <c r="D902" s="372"/>
      <c r="E902" s="372"/>
      <c r="F902" s="372"/>
    </row>
    <row r="903" spans="1:6">
      <c r="A903" s="372"/>
      <c r="B903" s="372"/>
      <c r="C903" s="372"/>
      <c r="D903" s="372"/>
      <c r="E903" s="372"/>
      <c r="F903" s="372"/>
    </row>
    <row r="904" spans="1:6">
      <c r="A904" s="372"/>
      <c r="B904" s="372"/>
      <c r="C904" s="372"/>
      <c r="D904" s="372"/>
      <c r="E904" s="372"/>
      <c r="F904" s="372"/>
    </row>
    <row r="905" spans="1:6">
      <c r="A905" s="372"/>
      <c r="B905" s="372"/>
      <c r="C905" s="372"/>
      <c r="D905" s="372"/>
      <c r="E905" s="372"/>
      <c r="F905" s="372"/>
    </row>
    <row r="906" spans="1:6">
      <c r="A906" s="372"/>
      <c r="B906" s="372"/>
      <c r="C906" s="372"/>
      <c r="D906" s="372"/>
      <c r="E906" s="372"/>
      <c r="F906" s="372"/>
    </row>
    <row r="907" spans="1:6">
      <c r="A907" s="372"/>
      <c r="B907" s="372"/>
      <c r="C907" s="372"/>
      <c r="D907" s="372"/>
      <c r="E907" s="372"/>
      <c r="F907" s="372"/>
    </row>
    <row r="908" spans="1:6">
      <c r="A908" s="372"/>
      <c r="B908" s="372"/>
      <c r="C908" s="372"/>
      <c r="D908" s="372"/>
      <c r="E908" s="372"/>
      <c r="F908" s="372"/>
    </row>
    <row r="909" spans="1:6">
      <c r="A909" s="372"/>
      <c r="B909" s="372"/>
      <c r="C909" s="372"/>
      <c r="D909" s="372"/>
      <c r="E909" s="372"/>
      <c r="F909" s="372"/>
    </row>
    <row r="910" spans="1:6">
      <c r="A910" s="372"/>
      <c r="B910" s="372"/>
      <c r="C910" s="372"/>
      <c r="D910" s="372"/>
      <c r="E910" s="372"/>
      <c r="F910" s="372"/>
    </row>
    <row r="911" spans="1:6">
      <c r="A911" s="372"/>
      <c r="B911" s="372"/>
      <c r="C911" s="372"/>
      <c r="D911" s="372"/>
      <c r="E911" s="372"/>
      <c r="F911" s="372"/>
    </row>
    <row r="912" spans="1:6">
      <c r="A912" s="372"/>
      <c r="B912" s="372"/>
      <c r="C912" s="372"/>
      <c r="D912" s="372"/>
      <c r="E912" s="372"/>
      <c r="F912" s="372"/>
    </row>
    <row r="913" spans="1:6">
      <c r="A913" s="372"/>
      <c r="B913" s="372"/>
      <c r="C913" s="372"/>
      <c r="D913" s="372"/>
      <c r="E913" s="372"/>
      <c r="F913" s="372"/>
    </row>
    <row r="914" spans="1:6">
      <c r="A914" s="372"/>
      <c r="B914" s="372"/>
      <c r="C914" s="372"/>
      <c r="D914" s="372"/>
      <c r="E914" s="372"/>
      <c r="F914" s="372"/>
    </row>
    <row r="915" spans="1:6">
      <c r="A915" s="372"/>
      <c r="B915" s="372"/>
      <c r="C915" s="372"/>
      <c r="D915" s="372"/>
      <c r="E915" s="372"/>
      <c r="F915" s="372"/>
    </row>
    <row r="916" spans="1:6">
      <c r="A916" s="372"/>
      <c r="B916" s="372"/>
      <c r="C916" s="372"/>
      <c r="D916" s="372"/>
      <c r="E916" s="372"/>
      <c r="F916" s="372"/>
    </row>
    <row r="917" spans="1:6">
      <c r="A917" s="372"/>
      <c r="B917" s="372"/>
      <c r="C917" s="372"/>
      <c r="D917" s="372"/>
      <c r="E917" s="372"/>
      <c r="F917" s="372"/>
    </row>
    <row r="918" spans="1:6">
      <c r="A918" s="372"/>
      <c r="B918" s="372"/>
      <c r="C918" s="372"/>
      <c r="D918" s="372"/>
      <c r="E918" s="372"/>
      <c r="F918" s="372"/>
    </row>
    <row r="919" spans="1:6">
      <c r="A919" s="372"/>
      <c r="B919" s="372"/>
      <c r="C919" s="372"/>
      <c r="D919" s="372"/>
      <c r="E919" s="372"/>
      <c r="F919" s="372"/>
    </row>
    <row r="920" spans="1:6">
      <c r="A920" s="372"/>
      <c r="B920" s="372"/>
      <c r="C920" s="372"/>
      <c r="D920" s="372"/>
      <c r="E920" s="372"/>
      <c r="F920" s="372"/>
    </row>
    <row r="921" spans="1:6">
      <c r="A921" s="372"/>
      <c r="B921" s="372"/>
      <c r="C921" s="372"/>
      <c r="D921" s="372"/>
      <c r="E921" s="372"/>
      <c r="F921" s="372"/>
    </row>
    <row r="922" spans="1:6">
      <c r="A922" s="372"/>
      <c r="B922" s="372"/>
      <c r="C922" s="372"/>
      <c r="D922" s="372"/>
      <c r="E922" s="372"/>
      <c r="F922" s="372"/>
    </row>
    <row r="923" spans="1:6">
      <c r="A923" s="372"/>
      <c r="B923" s="372"/>
      <c r="C923" s="372"/>
      <c r="D923" s="372"/>
      <c r="E923" s="372"/>
      <c r="F923" s="372"/>
    </row>
    <row r="924" spans="1:6">
      <c r="A924" s="372"/>
      <c r="B924" s="372"/>
      <c r="C924" s="372"/>
      <c r="D924" s="372"/>
      <c r="E924" s="372"/>
      <c r="F924" s="372"/>
    </row>
    <row r="925" spans="1:6">
      <c r="A925" s="372"/>
      <c r="B925" s="372"/>
      <c r="C925" s="372"/>
      <c r="D925" s="372"/>
      <c r="E925" s="372"/>
      <c r="F925" s="372"/>
    </row>
    <row r="926" spans="1:6">
      <c r="A926" s="372"/>
      <c r="B926" s="372"/>
      <c r="C926" s="372"/>
      <c r="D926" s="372"/>
      <c r="E926" s="372"/>
      <c r="F926" s="372"/>
    </row>
    <row r="927" spans="1:6">
      <c r="A927" s="372"/>
      <c r="B927" s="372"/>
      <c r="C927" s="372"/>
      <c r="D927" s="372"/>
      <c r="E927" s="372"/>
      <c r="F927" s="372"/>
    </row>
    <row r="928" spans="1:6">
      <c r="A928" s="372"/>
      <c r="B928" s="372"/>
      <c r="C928" s="372"/>
      <c r="D928" s="372"/>
      <c r="E928" s="372"/>
      <c r="F928" s="372"/>
    </row>
    <row r="929" spans="1:6">
      <c r="A929" s="372"/>
      <c r="B929" s="372"/>
      <c r="C929" s="372"/>
      <c r="D929" s="372"/>
      <c r="E929" s="372"/>
      <c r="F929" s="372"/>
    </row>
    <row r="930" spans="1:6">
      <c r="A930" s="372"/>
      <c r="B930" s="372"/>
      <c r="C930" s="372"/>
      <c r="D930" s="372"/>
      <c r="E930" s="372"/>
      <c r="F930" s="372"/>
    </row>
    <row r="931" spans="1:6">
      <c r="A931" s="372"/>
      <c r="B931" s="372"/>
      <c r="C931" s="372"/>
      <c r="D931" s="372"/>
      <c r="E931" s="372"/>
      <c r="F931" s="372"/>
    </row>
    <row r="932" spans="1:6">
      <c r="A932" s="372"/>
      <c r="B932" s="372"/>
      <c r="C932" s="372"/>
      <c r="D932" s="372"/>
      <c r="E932" s="372"/>
      <c r="F932" s="372"/>
    </row>
    <row r="933" spans="1:6">
      <c r="A933" s="372"/>
      <c r="B933" s="372"/>
      <c r="C933" s="372"/>
      <c r="D933" s="372"/>
      <c r="E933" s="372"/>
      <c r="F933" s="372"/>
    </row>
    <row r="934" spans="1:6">
      <c r="A934" s="372"/>
      <c r="B934" s="372"/>
      <c r="C934" s="372"/>
      <c r="D934" s="372"/>
      <c r="E934" s="372"/>
      <c r="F934" s="372"/>
    </row>
    <row r="935" spans="1:6">
      <c r="A935" s="372"/>
      <c r="B935" s="372"/>
      <c r="C935" s="372"/>
      <c r="D935" s="372"/>
      <c r="E935" s="372"/>
      <c r="F935" s="372"/>
    </row>
    <row r="936" spans="1:6">
      <c r="A936" s="372"/>
      <c r="B936" s="372"/>
      <c r="C936" s="372"/>
      <c r="D936" s="372"/>
      <c r="E936" s="372"/>
      <c r="F936" s="372"/>
    </row>
    <row r="937" spans="1:6">
      <c r="A937" s="372"/>
      <c r="B937" s="372"/>
      <c r="C937" s="372"/>
      <c r="D937" s="372"/>
      <c r="E937" s="372"/>
      <c r="F937" s="372"/>
    </row>
    <row r="938" spans="1:6">
      <c r="A938" s="372"/>
      <c r="B938" s="372"/>
      <c r="C938" s="372"/>
      <c r="D938" s="372"/>
      <c r="E938" s="372"/>
      <c r="F938" s="372"/>
    </row>
    <row r="939" spans="1:6">
      <c r="A939" s="372"/>
      <c r="B939" s="372"/>
      <c r="C939" s="372"/>
      <c r="D939" s="372"/>
      <c r="E939" s="372"/>
      <c r="F939" s="372"/>
    </row>
    <row r="940" spans="1:6">
      <c r="A940" s="372"/>
      <c r="B940" s="372"/>
      <c r="C940" s="372"/>
      <c r="D940" s="372"/>
      <c r="E940" s="372"/>
      <c r="F940" s="372"/>
    </row>
    <row r="941" spans="1:6">
      <c r="A941" s="372"/>
      <c r="B941" s="372"/>
      <c r="C941" s="372"/>
      <c r="D941" s="372"/>
      <c r="E941" s="372"/>
      <c r="F941" s="372"/>
    </row>
    <row r="942" spans="1:6">
      <c r="A942" s="372"/>
      <c r="B942" s="372"/>
      <c r="C942" s="372"/>
      <c r="D942" s="372"/>
      <c r="E942" s="372"/>
      <c r="F942" s="372"/>
    </row>
    <row r="943" spans="1:6">
      <c r="A943" s="372"/>
      <c r="B943" s="372"/>
      <c r="C943" s="372"/>
      <c r="D943" s="372"/>
      <c r="E943" s="372"/>
      <c r="F943" s="372"/>
    </row>
    <row r="944" spans="1:6">
      <c r="A944" s="372"/>
      <c r="B944" s="372"/>
      <c r="C944" s="372"/>
      <c r="D944" s="372"/>
      <c r="E944" s="372"/>
      <c r="F944" s="372"/>
    </row>
    <row r="945" spans="1:6">
      <c r="A945" s="372"/>
      <c r="B945" s="372"/>
      <c r="C945" s="372"/>
      <c r="D945" s="372"/>
      <c r="E945" s="372"/>
      <c r="F945" s="372"/>
    </row>
    <row r="946" spans="1:6">
      <c r="A946" s="372"/>
      <c r="B946" s="372"/>
      <c r="C946" s="372"/>
      <c r="D946" s="372"/>
      <c r="E946" s="372"/>
      <c r="F946" s="372"/>
    </row>
    <row r="947" spans="1:6">
      <c r="A947" s="372"/>
      <c r="B947" s="372"/>
      <c r="C947" s="372"/>
      <c r="D947" s="372"/>
      <c r="E947" s="372"/>
      <c r="F947" s="372"/>
    </row>
    <row r="948" spans="1:6">
      <c r="A948" s="372"/>
      <c r="B948" s="372"/>
      <c r="C948" s="372"/>
      <c r="D948" s="372"/>
      <c r="E948" s="372"/>
      <c r="F948" s="372"/>
    </row>
    <row r="949" spans="1:6">
      <c r="A949" s="372"/>
      <c r="B949" s="372"/>
      <c r="C949" s="372"/>
      <c r="D949" s="372"/>
      <c r="E949" s="372"/>
      <c r="F949" s="372"/>
    </row>
    <row r="950" spans="1:6">
      <c r="A950" s="372"/>
      <c r="B950" s="372"/>
      <c r="C950" s="372"/>
      <c r="D950" s="372"/>
      <c r="E950" s="372"/>
      <c r="F950" s="372"/>
    </row>
    <row r="951" spans="1:6">
      <c r="A951" s="372"/>
      <c r="B951" s="372"/>
      <c r="C951" s="372"/>
      <c r="D951" s="372"/>
      <c r="E951" s="372"/>
      <c r="F951" s="372"/>
    </row>
    <row r="952" spans="1:6">
      <c r="A952" s="372"/>
      <c r="B952" s="372"/>
      <c r="C952" s="372"/>
      <c r="D952" s="372"/>
      <c r="E952" s="372"/>
      <c r="F952" s="372"/>
    </row>
    <row r="953" spans="1:6">
      <c r="A953" s="372"/>
      <c r="B953" s="372"/>
      <c r="C953" s="372"/>
      <c r="D953" s="372"/>
      <c r="E953" s="372"/>
      <c r="F953" s="372"/>
    </row>
    <row r="954" spans="1:6">
      <c r="A954" s="372"/>
      <c r="B954" s="372"/>
      <c r="C954" s="372"/>
      <c r="D954" s="372"/>
      <c r="E954" s="372"/>
      <c r="F954" s="372"/>
    </row>
    <row r="955" spans="1:6">
      <c r="A955" s="372"/>
      <c r="B955" s="372"/>
      <c r="C955" s="372"/>
      <c r="D955" s="372"/>
      <c r="E955" s="372"/>
      <c r="F955" s="372"/>
    </row>
    <row r="956" spans="1:6">
      <c r="A956" s="372"/>
      <c r="B956" s="372"/>
      <c r="C956" s="372"/>
      <c r="D956" s="372"/>
      <c r="E956" s="372"/>
      <c r="F956" s="372"/>
    </row>
    <row r="957" spans="1:6">
      <c r="A957" s="372"/>
      <c r="B957" s="372"/>
      <c r="C957" s="372"/>
      <c r="D957" s="372"/>
      <c r="E957" s="372"/>
      <c r="F957" s="372"/>
    </row>
    <row r="958" spans="1:6">
      <c r="A958" s="372"/>
      <c r="B958" s="372"/>
      <c r="C958" s="372"/>
      <c r="D958" s="372"/>
      <c r="E958" s="372"/>
      <c r="F958" s="372"/>
    </row>
    <row r="959" spans="1:6">
      <c r="A959" s="372"/>
      <c r="B959" s="372"/>
      <c r="C959" s="372"/>
      <c r="D959" s="372"/>
      <c r="E959" s="372"/>
      <c r="F959" s="372"/>
    </row>
    <row r="960" spans="1:6">
      <c r="A960" s="372"/>
      <c r="B960" s="372"/>
      <c r="C960" s="372"/>
      <c r="D960" s="372"/>
      <c r="E960" s="372"/>
      <c r="F960" s="372"/>
    </row>
    <row r="961" spans="1:6">
      <c r="A961" s="372"/>
      <c r="B961" s="372"/>
      <c r="C961" s="372"/>
      <c r="D961" s="372"/>
      <c r="E961" s="372"/>
      <c r="F961" s="372"/>
    </row>
    <row r="962" spans="1:6">
      <c r="A962" s="372"/>
      <c r="B962" s="372"/>
      <c r="C962" s="372"/>
      <c r="D962" s="372"/>
      <c r="E962" s="372"/>
      <c r="F962" s="372"/>
    </row>
    <row r="963" spans="1:6">
      <c r="A963" s="372"/>
      <c r="B963" s="372"/>
      <c r="C963" s="372"/>
      <c r="D963" s="372"/>
      <c r="E963" s="372"/>
      <c r="F963" s="372"/>
    </row>
    <row r="964" spans="1:6">
      <c r="A964" s="372"/>
      <c r="B964" s="372"/>
      <c r="C964" s="372"/>
      <c r="D964" s="372"/>
      <c r="E964" s="372"/>
      <c r="F964" s="372"/>
    </row>
    <row r="965" spans="1:6">
      <c r="A965" s="372"/>
      <c r="B965" s="372"/>
      <c r="C965" s="372"/>
      <c r="D965" s="372"/>
      <c r="E965" s="372"/>
      <c r="F965" s="372"/>
    </row>
    <row r="966" spans="1:6">
      <c r="A966" s="372"/>
      <c r="B966" s="372"/>
      <c r="C966" s="372"/>
      <c r="D966" s="372"/>
      <c r="E966" s="372"/>
      <c r="F966" s="372"/>
    </row>
    <row r="967" spans="1:6">
      <c r="A967" s="372"/>
      <c r="B967" s="372"/>
      <c r="C967" s="372"/>
      <c r="D967" s="372"/>
      <c r="E967" s="372"/>
      <c r="F967" s="372"/>
    </row>
    <row r="968" spans="1:6">
      <c r="A968" s="372"/>
      <c r="B968" s="372"/>
      <c r="C968" s="372"/>
      <c r="D968" s="372"/>
      <c r="E968" s="372"/>
      <c r="F968" s="372"/>
    </row>
    <row r="969" spans="1:6">
      <c r="A969" s="372"/>
      <c r="B969" s="372"/>
      <c r="C969" s="372"/>
      <c r="D969" s="372"/>
      <c r="E969" s="372"/>
      <c r="F969" s="372"/>
    </row>
    <row r="970" spans="1:6">
      <c r="A970" s="372"/>
      <c r="B970" s="372"/>
      <c r="C970" s="372"/>
      <c r="D970" s="372"/>
      <c r="E970" s="372"/>
      <c r="F970" s="372"/>
    </row>
    <row r="971" spans="1:6">
      <c r="A971" s="372"/>
      <c r="B971" s="372"/>
      <c r="C971" s="372"/>
      <c r="D971" s="372"/>
      <c r="E971" s="372"/>
      <c r="F971" s="372"/>
    </row>
    <row r="972" spans="1:6">
      <c r="A972" s="372"/>
      <c r="B972" s="372"/>
      <c r="C972" s="372"/>
      <c r="D972" s="372"/>
      <c r="E972" s="372"/>
      <c r="F972" s="372"/>
    </row>
    <row r="973" spans="1:6">
      <c r="A973" s="372"/>
      <c r="B973" s="372"/>
      <c r="C973" s="372"/>
      <c r="D973" s="372"/>
      <c r="E973" s="372"/>
      <c r="F973" s="372"/>
    </row>
    <row r="974" spans="1:6">
      <c r="A974" s="372"/>
      <c r="B974" s="372"/>
      <c r="C974" s="372"/>
      <c r="D974" s="372"/>
      <c r="E974" s="372"/>
      <c r="F974" s="372"/>
    </row>
    <row r="975" spans="1:6">
      <c r="A975" s="372"/>
      <c r="B975" s="372"/>
      <c r="C975" s="372"/>
      <c r="D975" s="372"/>
      <c r="E975" s="372"/>
      <c r="F975" s="372"/>
    </row>
    <row r="976" spans="1:6">
      <c r="A976" s="372"/>
      <c r="B976" s="372"/>
      <c r="C976" s="372"/>
      <c r="D976" s="372"/>
      <c r="E976" s="372"/>
      <c r="F976" s="372"/>
    </row>
    <row r="977" spans="1:6">
      <c r="A977" s="372"/>
      <c r="B977" s="372"/>
      <c r="C977" s="372"/>
      <c r="D977" s="372"/>
      <c r="E977" s="372"/>
      <c r="F977" s="372"/>
    </row>
    <row r="978" spans="1:6">
      <c r="A978" s="372"/>
      <c r="B978" s="372"/>
      <c r="C978" s="372"/>
      <c r="D978" s="372"/>
      <c r="E978" s="372"/>
      <c r="F978" s="372"/>
    </row>
    <row r="979" spans="1:6">
      <c r="A979" s="372"/>
      <c r="B979" s="372"/>
      <c r="C979" s="372"/>
      <c r="D979" s="372"/>
      <c r="E979" s="372"/>
      <c r="F979" s="372"/>
    </row>
    <row r="980" spans="1:6">
      <c r="A980" s="372"/>
      <c r="B980" s="372"/>
      <c r="C980" s="372"/>
      <c r="D980" s="372"/>
      <c r="E980" s="372"/>
      <c r="F980" s="372"/>
    </row>
    <row r="981" spans="1:6">
      <c r="A981" s="372"/>
      <c r="B981" s="372"/>
      <c r="C981" s="372"/>
      <c r="D981" s="372"/>
      <c r="E981" s="372"/>
      <c r="F981" s="372"/>
    </row>
    <row r="982" spans="1:6">
      <c r="A982" s="372"/>
      <c r="B982" s="372"/>
      <c r="C982" s="372"/>
      <c r="D982" s="372"/>
      <c r="E982" s="372"/>
      <c r="F982" s="372"/>
    </row>
    <row r="983" spans="1:6">
      <c r="A983" s="372"/>
      <c r="B983" s="372"/>
      <c r="C983" s="372"/>
      <c r="D983" s="372"/>
      <c r="E983" s="372"/>
      <c r="F983" s="372"/>
    </row>
    <row r="984" spans="1:6">
      <c r="A984" s="372"/>
      <c r="B984" s="372"/>
      <c r="C984" s="372"/>
      <c r="D984" s="372"/>
      <c r="E984" s="372"/>
      <c r="F984" s="372"/>
    </row>
    <row r="985" spans="1:6">
      <c r="A985" s="372"/>
      <c r="B985" s="372"/>
      <c r="C985" s="372"/>
      <c r="D985" s="372"/>
      <c r="E985" s="372"/>
      <c r="F985" s="372"/>
    </row>
    <row r="986" spans="1:6">
      <c r="A986" s="372"/>
      <c r="B986" s="372"/>
      <c r="C986" s="372"/>
      <c r="D986" s="372"/>
      <c r="E986" s="372"/>
      <c r="F986" s="372"/>
    </row>
    <row r="987" spans="1:6">
      <c r="A987" s="372"/>
      <c r="B987" s="372"/>
      <c r="C987" s="372"/>
      <c r="D987" s="372"/>
      <c r="E987" s="372"/>
      <c r="F987" s="372"/>
    </row>
    <row r="988" spans="1:6">
      <c r="A988" s="372"/>
      <c r="B988" s="372"/>
      <c r="C988" s="372"/>
      <c r="D988" s="372"/>
      <c r="E988" s="372"/>
      <c r="F988" s="372"/>
    </row>
    <row r="989" spans="1:6">
      <c r="A989" s="372"/>
      <c r="B989" s="372"/>
      <c r="C989" s="372"/>
      <c r="D989" s="372"/>
      <c r="E989" s="372"/>
      <c r="F989" s="372"/>
    </row>
    <row r="990" spans="1:6">
      <c r="A990" s="372"/>
      <c r="B990" s="372"/>
      <c r="C990" s="372"/>
      <c r="D990" s="372"/>
      <c r="E990" s="372"/>
      <c r="F990" s="372"/>
    </row>
    <row r="991" spans="1:6">
      <c r="A991" s="372"/>
      <c r="B991" s="372"/>
      <c r="C991" s="372"/>
      <c r="D991" s="372"/>
      <c r="E991" s="372"/>
      <c r="F991" s="372"/>
    </row>
    <row r="992" spans="1:6">
      <c r="A992" s="372"/>
      <c r="B992" s="372"/>
      <c r="C992" s="372"/>
      <c r="D992" s="372"/>
      <c r="E992" s="372"/>
      <c r="F992" s="372"/>
    </row>
    <row r="993" spans="1:6">
      <c r="A993" s="372"/>
      <c r="B993" s="372"/>
      <c r="C993" s="372"/>
      <c r="D993" s="372"/>
      <c r="E993" s="372"/>
      <c r="F993" s="372"/>
    </row>
    <row r="994" spans="1:6">
      <c r="A994" s="372"/>
      <c r="B994" s="372"/>
      <c r="C994" s="372"/>
      <c r="D994" s="372"/>
      <c r="E994" s="372"/>
      <c r="F994" s="372"/>
    </row>
    <row r="995" spans="1:6">
      <c r="A995" s="372"/>
      <c r="B995" s="372"/>
      <c r="C995" s="372"/>
      <c r="D995" s="372"/>
      <c r="E995" s="372"/>
      <c r="F995" s="372"/>
    </row>
    <row r="996" spans="1:6">
      <c r="A996" s="372"/>
      <c r="B996" s="372"/>
      <c r="C996" s="372"/>
      <c r="D996" s="372"/>
      <c r="E996" s="372"/>
      <c r="F996" s="372"/>
    </row>
    <row r="997" spans="1:6">
      <c r="A997" s="372"/>
      <c r="B997" s="372"/>
      <c r="C997" s="372"/>
      <c r="D997" s="372"/>
      <c r="E997" s="372"/>
      <c r="F997" s="372"/>
    </row>
    <row r="998" spans="1:6">
      <c r="A998" s="372"/>
      <c r="B998" s="372"/>
      <c r="C998" s="372"/>
      <c r="D998" s="372"/>
      <c r="E998" s="372"/>
      <c r="F998" s="372"/>
    </row>
    <row r="999" spans="1:6">
      <c r="A999" s="372"/>
      <c r="B999" s="372"/>
      <c r="C999" s="372"/>
      <c r="D999" s="372"/>
      <c r="E999" s="372"/>
      <c r="F999" s="372"/>
    </row>
    <row r="1000" spans="1:6">
      <c r="A1000" s="372"/>
      <c r="B1000" s="372"/>
      <c r="C1000" s="372"/>
      <c r="D1000" s="372"/>
      <c r="E1000" s="372"/>
      <c r="F1000" s="372"/>
    </row>
    <row r="1001" spans="1:6">
      <c r="A1001" s="372"/>
      <c r="B1001" s="372"/>
      <c r="C1001" s="372"/>
      <c r="D1001" s="372"/>
      <c r="E1001" s="372"/>
      <c r="F1001" s="3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2389-FC4B-419B-9E7D-DDB1138D98E6}">
  <sheetPr>
    <tabColor rgb="FF00B0F0"/>
  </sheetPr>
  <dimension ref="A1:C33"/>
  <sheetViews>
    <sheetView workbookViewId="0">
      <selection activeCell="F23" sqref="F23"/>
    </sheetView>
  </sheetViews>
  <sheetFormatPr defaultRowHeight="14.4"/>
  <cols>
    <col min="1" max="1" width="22.5546875" customWidth="1"/>
    <col min="2" max="2" width="61.5546875" customWidth="1"/>
    <col min="3" max="3" width="16.109375" customWidth="1"/>
  </cols>
  <sheetData>
    <row r="1" spans="1:3">
      <c r="A1" s="492" t="s">
        <v>356</v>
      </c>
      <c r="B1" s="493"/>
      <c r="C1" s="493"/>
    </row>
    <row r="2" spans="1:3">
      <c r="A2" s="493"/>
      <c r="B2" s="493"/>
      <c r="C2" s="493"/>
    </row>
    <row r="3" spans="1:3">
      <c r="A3" s="384"/>
      <c r="B3" s="384"/>
      <c r="C3" s="384"/>
    </row>
    <row r="4" spans="1:3">
      <c r="A4" s="383" t="s">
        <v>357</v>
      </c>
      <c r="B4" s="383" t="s">
        <v>358</v>
      </c>
      <c r="C4" s="383" t="s">
        <v>359</v>
      </c>
    </row>
    <row r="5" spans="1:3">
      <c r="A5" s="384"/>
      <c r="B5" s="384"/>
      <c r="C5" s="384"/>
    </row>
    <row r="6" spans="1:3">
      <c r="A6" s="384" t="s">
        <v>360</v>
      </c>
      <c r="B6" s="491"/>
      <c r="C6" s="385"/>
    </row>
    <row r="7" spans="1:3">
      <c r="A7" s="386"/>
      <c r="B7" s="486"/>
      <c r="C7" s="386"/>
    </row>
    <row r="8" spans="1:3">
      <c r="A8" s="386"/>
      <c r="B8" s="486"/>
      <c r="C8" s="386"/>
    </row>
    <row r="9" spans="1:3">
      <c r="A9" s="384"/>
      <c r="B9" s="491"/>
      <c r="C9" s="385"/>
    </row>
    <row r="10" spans="1:3">
      <c r="A10" s="386"/>
      <c r="B10" s="486"/>
      <c r="C10" s="386"/>
    </row>
    <row r="11" spans="1:3">
      <c r="A11" s="386"/>
      <c r="B11" s="486"/>
      <c r="C11" s="386"/>
    </row>
    <row r="12" spans="1:3">
      <c r="A12" s="384"/>
      <c r="B12" s="491"/>
      <c r="C12" s="385"/>
    </row>
    <row r="13" spans="1:3">
      <c r="A13" s="386"/>
      <c r="B13" s="486"/>
      <c r="C13" s="386"/>
    </row>
    <row r="14" spans="1:3">
      <c r="A14" s="386"/>
      <c r="B14" s="486"/>
      <c r="C14" s="386"/>
    </row>
    <row r="15" spans="1:3">
      <c r="A15" s="384"/>
      <c r="B15" s="491"/>
      <c r="C15" s="387"/>
    </row>
    <row r="16" spans="1:3">
      <c r="A16" s="386"/>
      <c r="B16" s="486"/>
      <c r="C16" s="386"/>
    </row>
    <row r="17" spans="1:3">
      <c r="A17" s="386"/>
      <c r="B17" s="486"/>
      <c r="C17" s="386"/>
    </row>
    <row r="18" spans="1:3">
      <c r="A18" s="384"/>
      <c r="B18" s="491"/>
      <c r="C18" s="387"/>
    </row>
    <row r="19" spans="1:3">
      <c r="A19" s="386"/>
      <c r="B19" s="486"/>
      <c r="C19" s="386"/>
    </row>
    <row r="20" spans="1:3">
      <c r="A20" s="386"/>
      <c r="B20" s="486"/>
      <c r="C20" s="386"/>
    </row>
    <row r="21" spans="1:3">
      <c r="A21" s="384"/>
      <c r="B21" s="486"/>
      <c r="C21" s="385"/>
    </row>
    <row r="22" spans="1:3">
      <c r="A22" s="386"/>
      <c r="B22" s="486"/>
      <c r="C22" s="386"/>
    </row>
    <row r="23" spans="1:3">
      <c r="A23" s="384"/>
      <c r="B23" s="486"/>
      <c r="C23" s="385"/>
    </row>
    <row r="24" spans="1:3">
      <c r="A24" s="386"/>
      <c r="B24" s="486"/>
      <c r="C24" s="386"/>
    </row>
    <row r="25" spans="1:3">
      <c r="A25" s="384"/>
      <c r="B25" s="486"/>
      <c r="C25" s="385"/>
    </row>
    <row r="26" spans="1:3">
      <c r="A26" s="386"/>
      <c r="B26" s="486"/>
      <c r="C26" s="386"/>
    </row>
    <row r="27" spans="1:3">
      <c r="A27" s="384"/>
      <c r="B27" s="487"/>
      <c r="C27" s="385"/>
    </row>
    <row r="28" spans="1:3">
      <c r="A28" s="386"/>
      <c r="B28" s="488"/>
      <c r="C28" s="386"/>
    </row>
    <row r="29" spans="1:3">
      <c r="A29" s="388"/>
      <c r="B29" s="489"/>
      <c r="C29" s="389"/>
    </row>
    <row r="30" spans="1:3">
      <c r="A30" s="386"/>
      <c r="B30" s="490"/>
      <c r="C30" s="386"/>
    </row>
    <row r="31" spans="1:3">
      <c r="A31" s="384"/>
      <c r="B31" s="384"/>
      <c r="C31" s="384"/>
    </row>
    <row r="32" spans="1:3" ht="15" thickBot="1">
      <c r="A32" s="390" t="s">
        <v>361</v>
      </c>
      <c r="B32" s="390"/>
      <c r="C32" s="391"/>
    </row>
    <row r="33" customFormat="1" ht="15" thickTop="1"/>
  </sheetData>
  <mergeCells count="11">
    <mergeCell ref="B18:B20"/>
    <mergeCell ref="A1:C2"/>
    <mergeCell ref="B6:B8"/>
    <mergeCell ref="B9:B11"/>
    <mergeCell ref="B12:B14"/>
    <mergeCell ref="B15:B17"/>
    <mergeCell ref="B21:B22"/>
    <mergeCell ref="B23:B24"/>
    <mergeCell ref="B25:B26"/>
    <mergeCell ref="B27:B28"/>
    <mergeCell ref="B29:B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7B78-A293-4DFA-A43D-000628044829}">
  <sheetPr>
    <tabColor rgb="FF0070C0"/>
  </sheetPr>
  <dimension ref="A1:L40"/>
  <sheetViews>
    <sheetView zoomScaleNormal="100" workbookViewId="0">
      <selection activeCell="B1" sqref="B1"/>
    </sheetView>
  </sheetViews>
  <sheetFormatPr defaultColWidth="9.109375" defaultRowHeight="14.4"/>
  <cols>
    <col min="1" max="1" width="3.6640625" style="114" customWidth="1"/>
    <col min="2" max="2" width="9.109375" style="114"/>
    <col min="3" max="3" width="14.44140625" style="114" customWidth="1"/>
    <col min="4" max="5" width="14.6640625" style="114" customWidth="1"/>
    <col min="6" max="6" width="10.6640625" style="114" customWidth="1"/>
    <col min="7" max="7" width="6.44140625" style="114" customWidth="1"/>
    <col min="8" max="8" width="22.6640625" style="114" customWidth="1"/>
    <col min="9" max="16384" width="9.109375" style="114"/>
  </cols>
  <sheetData>
    <row r="1" spans="1:12" ht="25.8">
      <c r="A1"/>
      <c r="B1" s="111" t="str">
        <f>'Deal Summary (Info)'!A2</f>
        <v>ADDRESS INFORMATION</v>
      </c>
      <c r="C1" s="112"/>
      <c r="D1" s="112"/>
      <c r="E1" s="113"/>
      <c r="F1" s="112"/>
      <c r="G1" s="112"/>
      <c r="H1" s="276" t="s">
        <v>210</v>
      </c>
    </row>
    <row r="2" spans="1:12" ht="15.6">
      <c r="A2"/>
      <c r="B2" s="115" t="s">
        <v>211</v>
      </c>
      <c r="C2" s="338" t="s">
        <v>339</v>
      </c>
      <c r="D2" s="338"/>
      <c r="E2" s="339"/>
      <c r="F2" s="118" t="s">
        <v>212</v>
      </c>
      <c r="G2" s="118"/>
      <c r="H2" s="366" t="s">
        <v>340</v>
      </c>
    </row>
    <row r="3" spans="1:12" ht="15.6">
      <c r="A3"/>
      <c r="B3" s="120" t="s">
        <v>213</v>
      </c>
      <c r="C3" s="340" t="s">
        <v>214</v>
      </c>
      <c r="D3" s="340"/>
      <c r="E3" s="341"/>
      <c r="F3" s="123" t="s">
        <v>215</v>
      </c>
      <c r="G3" s="123"/>
      <c r="H3" s="367" t="s">
        <v>341</v>
      </c>
    </row>
    <row r="4" spans="1:12" ht="15.6">
      <c r="A4"/>
      <c r="B4" s="120" t="s">
        <v>216</v>
      </c>
      <c r="C4" s="340" t="str">
        <f>'Deal Summary (Info)'!A2</f>
        <v>ADDRESS INFORMATION</v>
      </c>
      <c r="D4" s="340"/>
      <c r="E4" s="342"/>
      <c r="F4" s="123" t="s">
        <v>217</v>
      </c>
      <c r="G4" s="123"/>
      <c r="H4" s="368" t="s">
        <v>343</v>
      </c>
    </row>
    <row r="5" spans="1:12" ht="15.6">
      <c r="A5"/>
      <c r="B5" s="127" t="s">
        <v>218</v>
      </c>
      <c r="C5" s="343">
        <f>'Deal Summary (Info)'!A12</f>
        <v>0</v>
      </c>
      <c r="D5" s="342"/>
      <c r="E5" s="340"/>
      <c r="F5" s="129" t="s">
        <v>219</v>
      </c>
      <c r="G5" s="130"/>
      <c r="H5" s="369" t="s">
        <v>342</v>
      </c>
    </row>
    <row r="6" spans="1:12" ht="15.6">
      <c r="A6"/>
      <c r="B6" s="127" t="s">
        <v>220</v>
      </c>
      <c r="C6" s="344">
        <v>43101</v>
      </c>
      <c r="D6" s="345"/>
      <c r="E6" s="345"/>
      <c r="F6" s="123" t="s">
        <v>137</v>
      </c>
      <c r="G6" s="175"/>
      <c r="H6" s="370">
        <v>43466</v>
      </c>
    </row>
    <row r="7" spans="1:12" ht="15" customHeight="1">
      <c r="A7" s="176"/>
      <c r="B7" s="177"/>
      <c r="C7" s="177"/>
      <c r="D7" s="177"/>
      <c r="E7" s="177"/>
      <c r="F7" s="177"/>
      <c r="G7" s="177"/>
      <c r="H7" s="177"/>
    </row>
    <row r="8" spans="1:12" ht="18.75" customHeight="1">
      <c r="A8"/>
      <c r="B8"/>
      <c r="C8"/>
      <c r="D8" s="150" t="s">
        <v>221</v>
      </c>
      <c r="E8" s="150" t="s">
        <v>139</v>
      </c>
      <c r="F8"/>
      <c r="G8"/>
      <c r="H8"/>
    </row>
    <row r="9" spans="1:12" ht="15" customHeight="1">
      <c r="A9"/>
      <c r="B9" s="150" t="s">
        <v>140</v>
      </c>
      <c r="C9" s="150" t="s">
        <v>139</v>
      </c>
      <c r="D9" s="150" t="s">
        <v>46</v>
      </c>
      <c r="E9" s="150" t="s">
        <v>46</v>
      </c>
      <c r="F9" s="150" t="s">
        <v>222</v>
      </c>
      <c r="G9" s="152" t="s">
        <v>223</v>
      </c>
      <c r="H9" s="150" t="s">
        <v>224</v>
      </c>
      <c r="L9" s="147"/>
    </row>
    <row r="10" spans="1:12" ht="15" customHeight="1">
      <c r="A10"/>
      <c r="B10" s="346"/>
      <c r="C10" s="154" t="s">
        <v>141</v>
      </c>
      <c r="D10" s="348"/>
      <c r="E10" s="349"/>
      <c r="F10" s="346"/>
      <c r="G10" s="351"/>
      <c r="H10" s="158" t="s">
        <v>225</v>
      </c>
    </row>
    <row r="11" spans="1:12" ht="15" customHeight="1">
      <c r="A11"/>
      <c r="B11" s="346"/>
      <c r="C11" s="154" t="s">
        <v>142</v>
      </c>
      <c r="D11" s="348"/>
      <c r="E11" s="349"/>
      <c r="F11" s="346"/>
      <c r="G11" s="346"/>
      <c r="H11" s="158" t="s">
        <v>226</v>
      </c>
    </row>
    <row r="12" spans="1:12" ht="15" customHeight="1">
      <c r="A12"/>
      <c r="B12" s="346"/>
      <c r="C12" s="159" t="s">
        <v>124</v>
      </c>
      <c r="D12" s="349"/>
      <c r="E12" s="349"/>
      <c r="F12" s="346"/>
      <c r="G12" s="346"/>
      <c r="H12" s="158" t="s">
        <v>227</v>
      </c>
    </row>
    <row r="13" spans="1:12" ht="15" customHeight="1">
      <c r="A13"/>
      <c r="B13" s="346"/>
      <c r="C13" s="154" t="s">
        <v>143</v>
      </c>
      <c r="D13" s="348"/>
      <c r="E13" s="349"/>
      <c r="F13" s="346"/>
      <c r="G13" s="346"/>
      <c r="H13" s="158"/>
    </row>
    <row r="14" spans="1:12" ht="15" customHeight="1">
      <c r="A14"/>
      <c r="B14" s="347"/>
      <c r="C14" s="178" t="s">
        <v>144</v>
      </c>
      <c r="D14" s="350" t="s">
        <v>228</v>
      </c>
      <c r="E14" s="349"/>
      <c r="F14" s="347"/>
      <c r="G14" s="347"/>
      <c r="H14" s="179"/>
    </row>
    <row r="15" spans="1:12" ht="15" customHeight="1">
      <c r="A15"/>
      <c r="B15"/>
      <c r="C15"/>
      <c r="D15"/>
      <c r="E15"/>
      <c r="F15"/>
      <c r="G15"/>
      <c r="H15"/>
    </row>
    <row r="16" spans="1:12" ht="15" customHeight="1">
      <c r="A16" s="352"/>
      <c r="B16" s="180" t="s">
        <v>146</v>
      </c>
      <c r="C16"/>
      <c r="D16" s="143"/>
      <c r="E16" s="143"/>
      <c r="F16" s="181"/>
      <c r="G16" s="144" t="s">
        <v>145</v>
      </c>
      <c r="H16" s="353"/>
    </row>
    <row r="17" spans="1:8" ht="15" customHeight="1">
      <c r="A17"/>
      <c r="B17"/>
      <c r="C17" s="143"/>
      <c r="D17" s="182"/>
      <c r="E17" s="143"/>
      <c r="F17" s="143"/>
      <c r="G17" s="144"/>
      <c r="H17" s="146" t="s">
        <v>229</v>
      </c>
    </row>
    <row r="18" spans="1:8" ht="15" customHeight="1">
      <c r="A18" s="352"/>
      <c r="B18" t="s">
        <v>230</v>
      </c>
      <c r="C18"/>
      <c r="D18"/>
      <c r="E18"/>
      <c r="F18"/>
      <c r="G18" s="144" t="s">
        <v>145</v>
      </c>
      <c r="H18" s="353"/>
    </row>
    <row r="19" spans="1:8" ht="15" customHeight="1">
      <c r="A19"/>
      <c r="B19"/>
      <c r="C19"/>
      <c r="D19"/>
      <c r="E19"/>
      <c r="F19"/>
      <c r="G19"/>
      <c r="H19" s="146" t="s">
        <v>229</v>
      </c>
    </row>
    <row r="20" spans="1:8" ht="15" customHeight="1">
      <c r="A20" s="352"/>
      <c r="B20" s="180" t="s">
        <v>231</v>
      </c>
      <c r="C20"/>
      <c r="D20" s="143"/>
      <c r="E20" s="143"/>
      <c r="F20" s="181"/>
      <c r="G20" s="144" t="s">
        <v>145</v>
      </c>
      <c r="H20" s="353"/>
    </row>
    <row r="21" spans="1:8" ht="15" customHeight="1">
      <c r="A21"/>
      <c r="B21"/>
      <c r="C21" s="143"/>
      <c r="D21" s="182"/>
      <c r="E21" s="143"/>
      <c r="F21" s="143"/>
      <c r="G21" s="144"/>
      <c r="H21" s="146" t="s">
        <v>229</v>
      </c>
    </row>
    <row r="22" spans="1:8" ht="15" customHeight="1">
      <c r="A22" s="352"/>
      <c r="B22" s="182" t="s">
        <v>232</v>
      </c>
      <c r="C22" s="163"/>
      <c r="D22"/>
      <c r="E22" s="163"/>
      <c r="F22" s="163"/>
      <c r="G22" s="144" t="s">
        <v>145</v>
      </c>
      <c r="H22" s="353"/>
    </row>
    <row r="23" spans="1:8" ht="15" customHeight="1">
      <c r="A23" s="177"/>
      <c r="B23" s="171"/>
      <c r="C23" s="143"/>
      <c r="D23"/>
      <c r="E23" s="143"/>
      <c r="F23" s="143"/>
      <c r="G23"/>
      <c r="H23" s="183" t="s">
        <v>229</v>
      </c>
    </row>
    <row r="24" spans="1:8" ht="15" customHeight="1">
      <c r="A24" s="352"/>
      <c r="B24" s="182" t="s">
        <v>233</v>
      </c>
      <c r="C24" s="163"/>
      <c r="D24"/>
      <c r="E24" s="163"/>
      <c r="F24" s="163"/>
      <c r="G24" s="144" t="s">
        <v>145</v>
      </c>
      <c r="H24" s="353"/>
    </row>
    <row r="25" spans="1:8" ht="15" thickBot="1">
      <c r="A25" s="177"/>
      <c r="B25" s="171"/>
      <c r="C25" s="143"/>
      <c r="D25"/>
      <c r="E25" s="143"/>
      <c r="F25" s="143"/>
      <c r="G25"/>
      <c r="H25" s="183" t="s">
        <v>234</v>
      </c>
    </row>
    <row r="26" spans="1:8" ht="15" customHeight="1" thickTop="1">
      <c r="A26" s="354"/>
      <c r="B26" s="184" t="s">
        <v>235</v>
      </c>
      <c r="C26" s="139"/>
      <c r="D26" s="109"/>
      <c r="E26" s="139"/>
      <c r="F26" s="139"/>
      <c r="G26" s="185" t="s">
        <v>145</v>
      </c>
      <c r="H26" s="355"/>
    </row>
    <row r="27" spans="1:8" ht="15" customHeight="1">
      <c r="A27" s="186"/>
      <c r="B27" s="171"/>
      <c r="C27" s="143"/>
      <c r="D27"/>
      <c r="E27" s="143"/>
      <c r="F27" s="143"/>
      <c r="G27"/>
      <c r="H27" s="187" t="s">
        <v>229</v>
      </c>
    </row>
    <row r="28" spans="1:8" ht="15" customHeight="1">
      <c r="A28" s="352"/>
      <c r="B28" s="182" t="s">
        <v>236</v>
      </c>
      <c r="C28"/>
      <c r="D28" s="182"/>
      <c r="E28"/>
      <c r="F28"/>
      <c r="G28" s="144" t="s">
        <v>145</v>
      </c>
      <c r="H28" s="353"/>
    </row>
    <row r="29" spans="1:8" ht="15" customHeight="1">
      <c r="A29"/>
      <c r="B29" s="188"/>
      <c r="C29"/>
      <c r="D29" s="182"/>
      <c r="E29"/>
      <c r="F29"/>
      <c r="G29" s="144"/>
      <c r="H29" s="187" t="s">
        <v>229</v>
      </c>
    </row>
    <row r="30" spans="1:8" ht="15" customHeight="1">
      <c r="A30" s="352"/>
      <c r="B30" s="182" t="s">
        <v>237</v>
      </c>
      <c r="C30"/>
      <c r="D30" s="182"/>
      <c r="E30"/>
      <c r="F30"/>
      <c r="G30" s="144" t="s">
        <v>145</v>
      </c>
      <c r="H30" s="353"/>
    </row>
    <row r="31" spans="1:8" ht="15" customHeight="1">
      <c r="A31"/>
      <c r="B31"/>
      <c r="C31"/>
      <c r="D31"/>
      <c r="E31"/>
      <c r="F31"/>
      <c r="G31"/>
      <c r="H31" s="183" t="s">
        <v>238</v>
      </c>
    </row>
    <row r="32" spans="1:8" ht="15" customHeight="1">
      <c r="A32" s="352"/>
      <c r="B32" t="s">
        <v>239</v>
      </c>
      <c r="C32"/>
      <c r="D32"/>
      <c r="E32"/>
      <c r="F32"/>
      <c r="G32" s="144" t="s">
        <v>145</v>
      </c>
      <c r="H32" s="353"/>
    </row>
    <row r="33" spans="1:11" ht="18">
      <c r="A33"/>
      <c r="B33" s="189"/>
      <c r="C33" s="143"/>
      <c r="D33" s="182"/>
      <c r="E33" s="143"/>
      <c r="F33" s="143"/>
      <c r="G33" s="144"/>
      <c r="H33" s="187" t="s">
        <v>240</v>
      </c>
      <c r="I33" s="167"/>
      <c r="J33" s="168"/>
      <c r="K33" s="169"/>
    </row>
    <row r="34" spans="1:11" ht="15" customHeight="1">
      <c r="A34" s="352"/>
      <c r="B34" s="143" t="s">
        <v>241</v>
      </c>
      <c r="C34" s="163"/>
      <c r="D34" s="163"/>
      <c r="E34" s="163"/>
      <c r="F34" s="163"/>
      <c r="G34" s="144" t="s">
        <v>145</v>
      </c>
      <c r="H34" s="353"/>
      <c r="I34" s="167"/>
      <c r="J34" s="167"/>
      <c r="K34" s="167"/>
    </row>
    <row r="35" spans="1:11" ht="15" thickBot="1">
      <c r="A35" s="177"/>
      <c r="B35" s="190"/>
      <c r="C35" s="143"/>
      <c r="D35" s="143"/>
      <c r="E35" s="143"/>
      <c r="F35" s="143"/>
      <c r="G35" s="144"/>
      <c r="H35" s="183" t="s">
        <v>242</v>
      </c>
    </row>
    <row r="36" spans="1:11" ht="15" customHeight="1">
      <c r="B36" s="191" t="s">
        <v>243</v>
      </c>
      <c r="C36" s="192" t="s">
        <v>244</v>
      </c>
      <c r="D36" s="192" t="s">
        <v>245</v>
      </c>
      <c r="E36" s="192" t="s">
        <v>246</v>
      </c>
      <c r="F36" s="193" t="s">
        <v>247</v>
      </c>
      <c r="G36" s="194"/>
      <c r="H36" s="195" t="s">
        <v>248</v>
      </c>
    </row>
    <row r="37" spans="1:11">
      <c r="A37"/>
      <c r="B37" s="196" t="s">
        <v>249</v>
      </c>
      <c r="C37" s="356"/>
      <c r="D37" s="358"/>
      <c r="E37" s="358"/>
      <c r="F37" s="360"/>
      <c r="G37" s="362"/>
      <c r="H37" s="364"/>
    </row>
    <row r="38" spans="1:11">
      <c r="A38"/>
      <c r="B38" s="196" t="s">
        <v>250</v>
      </c>
      <c r="C38" s="356"/>
      <c r="D38" s="358"/>
      <c r="E38" s="358"/>
      <c r="F38" s="360"/>
      <c r="G38" s="362"/>
      <c r="H38" s="364"/>
    </row>
    <row r="39" spans="1:11">
      <c r="A39"/>
      <c r="B39" s="196" t="s">
        <v>251</v>
      </c>
      <c r="C39" s="356"/>
      <c r="D39" s="358"/>
      <c r="E39" s="358"/>
      <c r="F39" s="360"/>
      <c r="G39" s="362"/>
      <c r="H39" s="364"/>
    </row>
    <row r="40" spans="1:11" ht="15" thickBot="1">
      <c r="A40"/>
      <c r="B40" s="197" t="s">
        <v>252</v>
      </c>
      <c r="C40" s="357"/>
      <c r="D40" s="359"/>
      <c r="E40" s="359"/>
      <c r="F40" s="361"/>
      <c r="G40" s="363"/>
      <c r="H40" s="365"/>
    </row>
  </sheetData>
  <hyperlinks>
    <hyperlink ref="H5" r:id="rId1" xr:uid="{62C7E7BD-BEDF-4333-96BE-E8263FA1991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07C7-8381-425E-84B2-F0ED71B5E8A7}">
  <sheetPr>
    <tabColor rgb="FF00B0F0"/>
  </sheetPr>
  <dimension ref="A1:R45"/>
  <sheetViews>
    <sheetView workbookViewId="0">
      <selection activeCell="Q20" sqref="Q20"/>
    </sheetView>
  </sheetViews>
  <sheetFormatPr defaultColWidth="9.109375" defaultRowHeight="14.4"/>
  <cols>
    <col min="1" max="1" width="3.6640625" style="114" customWidth="1"/>
    <col min="2" max="2" width="10.109375" style="114" customWidth="1"/>
    <col min="3" max="3" width="13.44140625" style="114" customWidth="1"/>
    <col min="4" max="5" width="14.6640625" style="114" customWidth="1"/>
    <col min="6" max="6" width="11.6640625" style="114" customWidth="1"/>
    <col min="7" max="7" width="5.44140625" style="114" customWidth="1"/>
    <col min="8" max="8" width="16.5546875" style="114" customWidth="1"/>
    <col min="9" max="16384" width="9.109375" style="114"/>
  </cols>
  <sheetData>
    <row r="1" spans="1:12" ht="25.8">
      <c r="A1"/>
      <c r="B1" s="111" t="str">
        <f>'Purchase Checklist'!B1</f>
        <v>ADDRESS INFORMATION</v>
      </c>
      <c r="C1" s="112"/>
      <c r="D1" s="112"/>
      <c r="E1" s="113"/>
      <c r="F1" s="112"/>
      <c r="G1" s="112"/>
      <c r="H1" s="277" t="s">
        <v>253</v>
      </c>
    </row>
    <row r="2" spans="1:12" ht="15.6">
      <c r="A2"/>
      <c r="B2" s="115" t="s">
        <v>213</v>
      </c>
      <c r="C2" s="116" t="str">
        <f>'Purchase Checklist'!C2</f>
        <v>Envision Improve LLC</v>
      </c>
      <c r="D2" s="116"/>
      <c r="E2" s="117"/>
      <c r="F2" s="118" t="s">
        <v>212</v>
      </c>
      <c r="G2" s="118"/>
      <c r="H2" s="119" t="str">
        <f>'Purchase Checklist'!H2</f>
        <v>Caplan</v>
      </c>
    </row>
    <row r="3" spans="1:12" ht="15.6">
      <c r="A3"/>
      <c r="B3" s="120" t="s">
        <v>211</v>
      </c>
      <c r="C3" s="121" t="s">
        <v>254</v>
      </c>
      <c r="D3" s="121"/>
      <c r="E3" s="122"/>
      <c r="F3" s="123" t="s">
        <v>215</v>
      </c>
      <c r="G3" s="123"/>
      <c r="H3" s="124" t="str">
        <f>'Purchase Checklist'!H3</f>
        <v>Valerie Brooks</v>
      </c>
    </row>
    <row r="4" spans="1:12" ht="15.6">
      <c r="A4"/>
      <c r="B4" s="120" t="s">
        <v>216</v>
      </c>
      <c r="C4" s="121" t="str">
        <f>'Purchase Checklist'!C4</f>
        <v>ADDRESS INFORMATION</v>
      </c>
      <c r="D4" s="121"/>
      <c r="E4" s="125"/>
      <c r="F4" s="123" t="s">
        <v>217</v>
      </c>
      <c r="G4" s="123"/>
      <c r="H4" s="126" t="str">
        <f>'Purchase Checklist'!H4</f>
        <v>540-388-8317</v>
      </c>
    </row>
    <row r="5" spans="1:12" ht="15.6">
      <c r="A5"/>
      <c r="B5" s="127" t="s">
        <v>218</v>
      </c>
      <c r="C5" s="128">
        <v>1968</v>
      </c>
      <c r="D5" s="125"/>
      <c r="E5" s="121"/>
      <c r="F5" s="129" t="s">
        <v>219</v>
      </c>
      <c r="G5" s="130"/>
      <c r="H5" s="131" t="str">
        <f>'Purchase Checklist'!H5</f>
        <v>Vbrooks@caplanlegal.com</v>
      </c>
    </row>
    <row r="6" spans="1:12" ht="16.2" thickBot="1">
      <c r="A6"/>
      <c r="B6" s="132" t="s">
        <v>220</v>
      </c>
      <c r="C6" s="133">
        <v>43252</v>
      </c>
      <c r="D6" s="134"/>
      <c r="E6" s="134"/>
      <c r="F6" s="135" t="s">
        <v>137</v>
      </c>
      <c r="G6" s="136"/>
      <c r="H6" s="137">
        <v>43466</v>
      </c>
    </row>
    <row r="7" spans="1:12" ht="16.2" thickTop="1">
      <c r="A7"/>
      <c r="B7" s="109"/>
      <c r="C7" s="138"/>
      <c r="D7" s="138"/>
      <c r="E7" s="138"/>
      <c r="F7" s="139"/>
      <c r="G7" s="109"/>
      <c r="H7" s="140"/>
    </row>
    <row r="8" spans="1:12">
      <c r="A8" s="141"/>
      <c r="B8" s="142" t="s">
        <v>255</v>
      </c>
      <c r="C8" s="143"/>
      <c r="D8" s="143"/>
      <c r="E8" s="143"/>
      <c r="F8" s="143"/>
      <c r="G8" s="144" t="s">
        <v>145</v>
      </c>
      <c r="H8" s="145"/>
    </row>
    <row r="9" spans="1:12">
      <c r="A9"/>
      <c r="B9"/>
      <c r="C9"/>
      <c r="D9"/>
      <c r="E9"/>
      <c r="F9"/>
      <c r="G9"/>
      <c r="H9" s="146" t="s">
        <v>256</v>
      </c>
    </row>
    <row r="10" spans="1:12">
      <c r="A10" s="141"/>
      <c r="B10" s="142" t="s">
        <v>257</v>
      </c>
      <c r="C10" s="143"/>
      <c r="D10" s="143"/>
      <c r="E10" s="143"/>
      <c r="F10" s="143"/>
      <c r="G10" s="144" t="s">
        <v>145</v>
      </c>
      <c r="H10" s="145"/>
      <c r="L10" s="147"/>
    </row>
    <row r="11" spans="1:12">
      <c r="A11"/>
      <c r="B11"/>
      <c r="C11"/>
      <c r="D11"/>
      <c r="E11"/>
      <c r="F11"/>
      <c r="G11"/>
      <c r="H11" s="146" t="s">
        <v>256</v>
      </c>
      <c r="J11" s="148"/>
    </row>
    <row r="12" spans="1:12">
      <c r="A12" s="141"/>
      <c r="B12" s="142" t="s">
        <v>258</v>
      </c>
      <c r="C12" s="143"/>
      <c r="D12" s="143"/>
      <c r="E12" s="143"/>
      <c r="F12"/>
      <c r="G12" s="144" t="s">
        <v>145</v>
      </c>
      <c r="H12" s="145"/>
    </row>
    <row r="13" spans="1:12">
      <c r="A13"/>
      <c r="B13"/>
      <c r="C13"/>
      <c r="D13"/>
      <c r="E13"/>
      <c r="F13"/>
      <c r="G13"/>
      <c r="H13" s="146" t="s">
        <v>259</v>
      </c>
    </row>
    <row r="14" spans="1:12">
      <c r="A14" s="141"/>
      <c r="B14" s="142" t="s">
        <v>260</v>
      </c>
      <c r="C14" s="143"/>
      <c r="D14" s="143"/>
      <c r="E14" s="143"/>
      <c r="F14"/>
      <c r="G14" s="144" t="s">
        <v>145</v>
      </c>
      <c r="H14" s="145"/>
    </row>
    <row r="15" spans="1:12">
      <c r="A15"/>
      <c r="B15"/>
      <c r="C15"/>
      <c r="D15"/>
      <c r="E15"/>
      <c r="F15"/>
      <c r="G15"/>
      <c r="H15" s="146" t="s">
        <v>259</v>
      </c>
    </row>
    <row r="16" spans="1:12">
      <c r="A16" s="141"/>
      <c r="B16" s="114" t="s">
        <v>261</v>
      </c>
      <c r="C16"/>
      <c r="D16"/>
      <c r="E16"/>
      <c r="F16"/>
      <c r="G16" s="144" t="s">
        <v>145</v>
      </c>
      <c r="H16" s="145"/>
    </row>
    <row r="17" spans="1:10">
      <c r="A17"/>
      <c r="B17"/>
      <c r="C17"/>
      <c r="D17"/>
      <c r="E17"/>
      <c r="F17"/>
      <c r="G17"/>
      <c r="H17" s="146" t="s">
        <v>259</v>
      </c>
    </row>
    <row r="18" spans="1:10">
      <c r="A18" s="141"/>
      <c r="B18" t="s">
        <v>262</v>
      </c>
      <c r="C18"/>
      <c r="D18"/>
      <c r="E18"/>
      <c r="F18"/>
      <c r="G18" s="144" t="s">
        <v>145</v>
      </c>
      <c r="H18" s="145"/>
    </row>
    <row r="19" spans="1:10">
      <c r="A19"/>
      <c r="B19"/>
      <c r="C19"/>
      <c r="D19"/>
      <c r="E19"/>
      <c r="F19"/>
      <c r="G19"/>
      <c r="H19" s="146" t="s">
        <v>259</v>
      </c>
    </row>
    <row r="20" spans="1:10" ht="15" customHeight="1">
      <c r="A20" s="141"/>
      <c r="B20" s="142" t="s">
        <v>263</v>
      </c>
      <c r="C20"/>
      <c r="D20"/>
      <c r="E20"/>
      <c r="F20"/>
      <c r="G20" s="144" t="s">
        <v>145</v>
      </c>
      <c r="H20" s="149" t="s">
        <v>264</v>
      </c>
    </row>
    <row r="21" spans="1:10" ht="15" customHeight="1"/>
    <row r="22" spans="1:10" ht="15" customHeight="1">
      <c r="A22"/>
      <c r="B22"/>
      <c r="C22"/>
      <c r="D22" s="150" t="s">
        <v>221</v>
      </c>
      <c r="E22" s="150" t="s">
        <v>139</v>
      </c>
      <c r="F22"/>
      <c r="G22"/>
      <c r="H22"/>
      <c r="J22" s="151"/>
    </row>
    <row r="23" spans="1:10" ht="15" customHeight="1">
      <c r="A23"/>
      <c r="B23" s="150" t="s">
        <v>140</v>
      </c>
      <c r="C23" s="150" t="s">
        <v>139</v>
      </c>
      <c r="D23" s="150" t="s">
        <v>46</v>
      </c>
      <c r="E23" s="150" t="s">
        <v>46</v>
      </c>
      <c r="F23" s="150" t="s">
        <v>222</v>
      </c>
      <c r="G23" s="152" t="s">
        <v>223</v>
      </c>
      <c r="H23" s="150" t="s">
        <v>224</v>
      </c>
    </row>
    <row r="24" spans="1:10" ht="15" customHeight="1">
      <c r="A24"/>
      <c r="B24" s="153"/>
      <c r="C24" s="154" t="s">
        <v>141</v>
      </c>
      <c r="D24" s="155"/>
      <c r="E24" s="156"/>
      <c r="F24" s="153"/>
      <c r="G24" s="157"/>
      <c r="H24" s="158" t="s">
        <v>225</v>
      </c>
    </row>
    <row r="25" spans="1:10" ht="15" customHeight="1">
      <c r="A25"/>
      <c r="B25" s="153"/>
      <c r="C25" s="154" t="s">
        <v>142</v>
      </c>
      <c r="D25" s="155"/>
      <c r="E25" s="156"/>
      <c r="F25" s="153"/>
      <c r="G25" s="153"/>
      <c r="H25" s="158" t="s">
        <v>226</v>
      </c>
    </row>
    <row r="26" spans="1:10" ht="15" customHeight="1">
      <c r="A26"/>
      <c r="B26" s="153"/>
      <c r="C26" s="159" t="s">
        <v>124</v>
      </c>
      <c r="D26" s="156"/>
      <c r="E26" s="160" t="s">
        <v>265</v>
      </c>
      <c r="F26" s="153"/>
      <c r="G26" s="153"/>
      <c r="H26" s="158" t="s">
        <v>227</v>
      </c>
    </row>
    <row r="27" spans="1:10" ht="15" customHeight="1">
      <c r="A27"/>
      <c r="B27" s="153"/>
      <c r="C27" s="154" t="s">
        <v>143</v>
      </c>
      <c r="D27" s="155"/>
      <c r="E27" s="156"/>
      <c r="F27" s="153"/>
      <c r="G27" s="153"/>
      <c r="H27" s="161" t="s">
        <v>266</v>
      </c>
    </row>
    <row r="28" spans="1:10" ht="15" customHeight="1">
      <c r="A28"/>
      <c r="B28" s="153"/>
      <c r="C28" s="154" t="s">
        <v>267</v>
      </c>
      <c r="D28" s="155"/>
      <c r="E28" s="156"/>
      <c r="F28" s="153"/>
      <c r="G28" s="153"/>
      <c r="H28" s="162" t="s">
        <v>268</v>
      </c>
    </row>
    <row r="29" spans="1:10" ht="15" customHeight="1">
      <c r="A29"/>
      <c r="B29"/>
      <c r="C29"/>
      <c r="D29"/>
      <c r="E29"/>
      <c r="F29"/>
      <c r="G29"/>
      <c r="H29" s="146"/>
    </row>
    <row r="30" spans="1:10" ht="15" customHeight="1">
      <c r="A30" s="141"/>
      <c r="B30" t="s">
        <v>269</v>
      </c>
      <c r="C30"/>
      <c r="D30"/>
      <c r="E30"/>
      <c r="F30"/>
      <c r="G30" s="144" t="s">
        <v>145</v>
      </c>
      <c r="H30" s="145"/>
    </row>
    <row r="31" spans="1:10" ht="15" customHeight="1">
      <c r="A31"/>
      <c r="C31"/>
      <c r="D31"/>
      <c r="E31"/>
      <c r="F31"/>
      <c r="G31"/>
      <c r="H31" s="146" t="s">
        <v>229</v>
      </c>
    </row>
    <row r="32" spans="1:10" ht="15" customHeight="1">
      <c r="A32" s="141"/>
      <c r="B32" t="s">
        <v>270</v>
      </c>
      <c r="C32" s="163"/>
      <c r="D32" s="163"/>
      <c r="E32" s="163"/>
      <c r="F32" s="143"/>
      <c r="G32" s="144" t="s">
        <v>145</v>
      </c>
      <c r="H32" s="145"/>
    </row>
    <row r="33" spans="1:18" ht="15" customHeight="1">
      <c r="A33"/>
      <c r="B33" t="s">
        <v>271</v>
      </c>
      <c r="C33"/>
      <c r="D33"/>
      <c r="E33"/>
      <c r="F33"/>
      <c r="G33"/>
      <c r="H33" s="146" t="s">
        <v>229</v>
      </c>
    </row>
    <row r="34" spans="1:18" ht="15" customHeight="1"/>
    <row r="35" spans="1:18" ht="15" customHeight="1">
      <c r="A35" s="141"/>
      <c r="B35" s="143" t="s">
        <v>272</v>
      </c>
      <c r="C35" s="164"/>
      <c r="D35" s="164"/>
      <c r="E35" s="164"/>
      <c r="F35" s="164"/>
      <c r="G35" s="144" t="s">
        <v>145</v>
      </c>
      <c r="H35" s="165"/>
    </row>
    <row r="36" spans="1:18" ht="15" customHeight="1">
      <c r="A36"/>
      <c r="B36"/>
      <c r="C36"/>
      <c r="D36"/>
      <c r="E36"/>
      <c r="F36"/>
      <c r="G36"/>
      <c r="H36" s="146" t="s">
        <v>273</v>
      </c>
      <c r="L36" s="166"/>
      <c r="M36" s="167"/>
      <c r="N36" s="167"/>
      <c r="O36" s="167"/>
      <c r="P36" s="167"/>
      <c r="Q36" s="168"/>
      <c r="R36" s="169"/>
    </row>
    <row r="37" spans="1:18" ht="15" customHeight="1">
      <c r="A37" s="141"/>
      <c r="B37" s="143" t="s">
        <v>274</v>
      </c>
      <c r="C37" s="163"/>
      <c r="D37" s="163"/>
      <c r="E37" s="163"/>
      <c r="F37" s="163"/>
      <c r="G37" s="144" t="s">
        <v>145</v>
      </c>
      <c r="H37" s="165"/>
      <c r="L37" s="170"/>
      <c r="M37" s="167"/>
      <c r="N37" s="167"/>
      <c r="O37" s="167"/>
      <c r="P37" s="167"/>
      <c r="Q37" s="167"/>
      <c r="R37" s="167"/>
    </row>
    <row r="38" spans="1:18" ht="15" customHeight="1">
      <c r="A38"/>
      <c r="B38" s="171" t="s">
        <v>275</v>
      </c>
      <c r="C38" s="164"/>
      <c r="D38" s="164"/>
      <c r="E38" s="164"/>
      <c r="F38" s="164"/>
      <c r="G38"/>
      <c r="H38" s="146" t="s">
        <v>276</v>
      </c>
    </row>
    <row r="39" spans="1:18" ht="15" customHeight="1"/>
    <row r="40" spans="1:18" ht="15" customHeight="1">
      <c r="A40" s="141"/>
      <c r="B40" s="143" t="s">
        <v>277</v>
      </c>
      <c r="C40" s="163"/>
      <c r="D40" s="163"/>
      <c r="E40" s="163"/>
      <c r="F40" s="163"/>
      <c r="G40" s="144" t="s">
        <v>145</v>
      </c>
      <c r="H40" s="145"/>
    </row>
    <row r="41" spans="1:18" ht="15" customHeight="1">
      <c r="H41" s="172" t="s">
        <v>278</v>
      </c>
    </row>
    <row r="42" spans="1:18" ht="15" customHeight="1">
      <c r="A42" s="173"/>
      <c r="B42" s="114" t="s">
        <v>279</v>
      </c>
      <c r="G42" s="114" t="s">
        <v>145</v>
      </c>
      <c r="H42" s="173"/>
    </row>
    <row r="43" spans="1:18" ht="15" customHeight="1">
      <c r="H43" s="172" t="s">
        <v>280</v>
      </c>
    </row>
    <row r="44" spans="1:18">
      <c r="A44" s="174"/>
      <c r="B44" t="s">
        <v>281</v>
      </c>
      <c r="C44"/>
      <c r="D44"/>
      <c r="E44"/>
      <c r="F44"/>
      <c r="G44" t="s">
        <v>145</v>
      </c>
      <c r="H44" s="174"/>
    </row>
    <row r="45" spans="1:18">
      <c r="B45" t="s">
        <v>282</v>
      </c>
      <c r="H45" s="172" t="s">
        <v>283</v>
      </c>
    </row>
  </sheetData>
  <hyperlinks>
    <hyperlink ref="H5" r:id="rId1" display="ktate@mbh.com" xr:uid="{9ED042F0-101B-4756-8362-487368A8EA1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792F-61D0-4E35-B67C-0B3ECAB5334B}">
  <sheetPr>
    <tabColor rgb="FFFF0000"/>
  </sheetPr>
  <dimension ref="A3:G45"/>
  <sheetViews>
    <sheetView workbookViewId="0">
      <selection activeCell="B13" sqref="B13"/>
    </sheetView>
  </sheetViews>
  <sheetFormatPr defaultRowHeight="14.4"/>
  <cols>
    <col min="1" max="1" width="18.6640625" customWidth="1"/>
    <col min="2" max="4" width="12.6640625" customWidth="1"/>
    <col min="5" max="7" width="10.44140625" customWidth="1"/>
  </cols>
  <sheetData>
    <row r="3" spans="1:7" ht="18" customHeight="1">
      <c r="A3" s="311"/>
      <c r="B3" s="312" t="s">
        <v>62</v>
      </c>
      <c r="C3" s="312" t="s">
        <v>63</v>
      </c>
      <c r="D3" s="313" t="s">
        <v>64</v>
      </c>
      <c r="E3" s="314"/>
      <c r="F3" s="315" t="s">
        <v>284</v>
      </c>
      <c r="G3" s="316"/>
    </row>
    <row r="4" spans="1:7" ht="18" customHeight="1">
      <c r="A4" s="317" t="s">
        <v>68</v>
      </c>
      <c r="B4" s="8"/>
      <c r="C4" s="8"/>
      <c r="D4" s="8"/>
      <c r="E4" s="318"/>
      <c r="F4" s="319"/>
      <c r="G4" s="320"/>
    </row>
    <row r="5" spans="1:7" ht="18" customHeight="1">
      <c r="A5" s="321"/>
      <c r="B5" s="12">
        <v>250</v>
      </c>
      <c r="C5" s="12">
        <v>40</v>
      </c>
      <c r="D5" s="12">
        <v>3500</v>
      </c>
      <c r="E5" s="322"/>
      <c r="F5" s="323"/>
      <c r="G5" s="324"/>
    </row>
    <row r="6" spans="1:7" ht="18" customHeight="1">
      <c r="A6" s="321"/>
      <c r="B6" s="3" t="s">
        <v>285</v>
      </c>
      <c r="C6" s="3" t="s">
        <v>75</v>
      </c>
      <c r="D6" s="3" t="s">
        <v>76</v>
      </c>
      <c r="E6" s="325"/>
      <c r="F6" s="326"/>
      <c r="G6" s="324"/>
    </row>
    <row r="7" spans="1:7" ht="18" customHeight="1">
      <c r="A7" s="317" t="s">
        <v>77</v>
      </c>
      <c r="B7" s="8"/>
      <c r="C7" s="8"/>
      <c r="D7" s="8"/>
      <c r="E7" s="327"/>
      <c r="F7" s="328"/>
      <c r="G7" s="324"/>
    </row>
    <row r="8" spans="1:7" ht="18" customHeight="1">
      <c r="A8" s="321"/>
      <c r="B8" s="13">
        <v>6000</v>
      </c>
      <c r="C8" s="13">
        <v>3000</v>
      </c>
      <c r="D8" s="13">
        <v>8500</v>
      </c>
      <c r="E8" s="325"/>
      <c r="F8" s="326"/>
      <c r="G8" s="324"/>
    </row>
    <row r="9" spans="1:7" ht="18" customHeight="1">
      <c r="A9" s="321"/>
      <c r="B9" s="3" t="s">
        <v>81</v>
      </c>
      <c r="C9" s="3" t="s">
        <v>82</v>
      </c>
      <c r="D9" s="3" t="s">
        <v>83</v>
      </c>
      <c r="E9" s="327"/>
      <c r="F9" s="328"/>
      <c r="G9" s="324"/>
    </row>
    <row r="10" spans="1:7" ht="18" customHeight="1">
      <c r="A10" s="317" t="s">
        <v>86</v>
      </c>
      <c r="B10" s="7"/>
      <c r="C10" s="8"/>
      <c r="D10" s="8"/>
      <c r="E10" s="325"/>
      <c r="F10" s="326"/>
      <c r="G10" s="324"/>
    </row>
    <row r="11" spans="1:7" ht="18" customHeight="1">
      <c r="A11" s="321"/>
      <c r="B11" s="13">
        <v>85</v>
      </c>
      <c r="C11" s="13">
        <v>40</v>
      </c>
      <c r="D11" s="13">
        <v>1.5</v>
      </c>
      <c r="E11" s="327"/>
      <c r="F11" s="329"/>
      <c r="G11" s="324"/>
    </row>
    <row r="12" spans="1:7" ht="18" customHeight="1">
      <c r="A12" s="321"/>
      <c r="B12" s="3" t="s">
        <v>91</v>
      </c>
      <c r="C12" s="3" t="s">
        <v>92</v>
      </c>
      <c r="D12" s="3" t="s">
        <v>93</v>
      </c>
      <c r="E12" s="325"/>
      <c r="F12" s="326"/>
      <c r="G12" s="324"/>
    </row>
    <row r="13" spans="1:7" ht="18" customHeight="1">
      <c r="A13" s="317" t="s">
        <v>86</v>
      </c>
      <c r="B13" s="310"/>
      <c r="C13" s="310"/>
      <c r="D13" s="310"/>
      <c r="E13" s="322"/>
      <c r="F13" s="330"/>
      <c r="G13" s="324"/>
    </row>
    <row r="14" spans="1:7" ht="18" customHeight="1">
      <c r="A14" s="321"/>
      <c r="B14" s="3" t="s">
        <v>98</v>
      </c>
      <c r="C14" s="3" t="s">
        <v>99</v>
      </c>
      <c r="D14" s="3" t="s">
        <v>100</v>
      </c>
      <c r="E14" s="322"/>
      <c r="F14" s="330"/>
      <c r="G14" s="324"/>
    </row>
    <row r="15" spans="1:7" ht="18" customHeight="1">
      <c r="A15" s="317" t="s">
        <v>103</v>
      </c>
      <c r="B15" s="7"/>
      <c r="C15" s="8"/>
      <c r="D15" s="8"/>
      <c r="E15" s="325"/>
      <c r="F15" s="326"/>
      <c r="G15" s="324"/>
    </row>
    <row r="16" spans="1:7" ht="18" customHeight="1">
      <c r="A16" s="321"/>
      <c r="B16" s="13">
        <v>2.8</v>
      </c>
      <c r="C16" s="13">
        <v>2.8</v>
      </c>
      <c r="D16" s="13">
        <v>6</v>
      </c>
      <c r="E16" s="322"/>
      <c r="F16" s="330"/>
      <c r="G16" s="324"/>
    </row>
    <row r="17" spans="1:7" ht="18" customHeight="1">
      <c r="A17" s="321"/>
      <c r="B17" s="3" t="s">
        <v>106</v>
      </c>
      <c r="C17" s="3" t="s">
        <v>107</v>
      </c>
      <c r="D17" s="3" t="s">
        <v>108</v>
      </c>
      <c r="E17" s="325"/>
      <c r="F17" s="326"/>
      <c r="G17" s="324"/>
    </row>
    <row r="18" spans="1:7" ht="18" customHeight="1">
      <c r="A18" s="317" t="s">
        <v>103</v>
      </c>
      <c r="B18" s="7"/>
      <c r="C18" s="8"/>
      <c r="D18" s="8"/>
      <c r="E18" s="331"/>
      <c r="G18" s="324"/>
    </row>
    <row r="19" spans="1:7" ht="18" customHeight="1">
      <c r="A19" s="321"/>
      <c r="B19" s="13">
        <v>7</v>
      </c>
      <c r="C19" s="13">
        <v>7</v>
      </c>
      <c r="D19" s="13">
        <v>2</v>
      </c>
      <c r="E19" s="325"/>
      <c r="F19" s="326"/>
      <c r="G19" s="324"/>
    </row>
    <row r="20" spans="1:7" ht="18" customHeight="1">
      <c r="A20" s="321"/>
      <c r="B20" s="3" t="s">
        <v>112</v>
      </c>
      <c r="C20" s="3" t="s">
        <v>113</v>
      </c>
      <c r="D20" s="3" t="s">
        <v>114</v>
      </c>
      <c r="E20" s="331"/>
      <c r="G20" s="324"/>
    </row>
    <row r="21" spans="1:7" ht="18" customHeight="1">
      <c r="A21" s="317" t="s">
        <v>116</v>
      </c>
      <c r="B21" s="7"/>
      <c r="C21" s="8"/>
      <c r="D21" s="8"/>
      <c r="E21" s="325"/>
      <c r="F21" s="326"/>
      <c r="G21" s="324"/>
    </row>
    <row r="22" spans="1:7" ht="18" customHeight="1">
      <c r="A22" s="321"/>
      <c r="B22" s="13">
        <v>300</v>
      </c>
      <c r="C22" s="13">
        <v>300</v>
      </c>
      <c r="D22" s="13">
        <v>350</v>
      </c>
      <c r="E22" s="331"/>
      <c r="G22" s="332"/>
    </row>
    <row r="23" spans="1:7" ht="18" customHeight="1">
      <c r="A23" s="321"/>
      <c r="B23" s="3" t="s">
        <v>119</v>
      </c>
      <c r="C23" s="3" t="s">
        <v>120</v>
      </c>
      <c r="D23" s="3" t="s">
        <v>121</v>
      </c>
      <c r="E23" s="325"/>
      <c r="F23" s="326"/>
      <c r="G23" s="332"/>
    </row>
    <row r="24" spans="1:7" ht="18" customHeight="1">
      <c r="A24" s="317" t="s">
        <v>116</v>
      </c>
      <c r="B24" s="15"/>
      <c r="C24" s="15"/>
      <c r="D24" s="15"/>
      <c r="E24" s="331"/>
      <c r="G24" s="332"/>
    </row>
    <row r="25" spans="1:7" ht="18" customHeight="1">
      <c r="A25" s="321"/>
      <c r="B25" s="3" t="s">
        <v>122</v>
      </c>
      <c r="C25" s="3" t="s">
        <v>123</v>
      </c>
      <c r="D25" s="3" t="s">
        <v>124</v>
      </c>
      <c r="E25" s="325"/>
      <c r="F25" s="326"/>
      <c r="G25" s="332"/>
    </row>
    <row r="26" spans="1:7" ht="18" customHeight="1">
      <c r="A26" s="317" t="s">
        <v>116</v>
      </c>
      <c r="B26" s="15"/>
      <c r="C26" s="15"/>
      <c r="D26" s="15"/>
      <c r="E26" s="331"/>
      <c r="G26" s="332"/>
    </row>
    <row r="27" spans="1:7" ht="18" customHeight="1">
      <c r="A27" s="321"/>
      <c r="B27" s="3" t="s">
        <v>31</v>
      </c>
      <c r="C27" s="3" t="s">
        <v>125</v>
      </c>
      <c r="D27" s="3" t="s">
        <v>126</v>
      </c>
      <c r="E27" s="325"/>
      <c r="F27" s="326"/>
      <c r="G27" s="332"/>
    </row>
    <row r="28" spans="1:7" ht="18" customHeight="1">
      <c r="A28" s="317" t="s">
        <v>127</v>
      </c>
      <c r="B28" s="15"/>
      <c r="C28" s="15"/>
      <c r="D28" s="15"/>
      <c r="E28" s="331"/>
      <c r="G28" s="332"/>
    </row>
    <row r="29" spans="1:7" ht="18" customHeight="1">
      <c r="A29" s="321"/>
      <c r="B29" s="3" t="s">
        <v>128</v>
      </c>
      <c r="C29" s="3" t="s">
        <v>129</v>
      </c>
      <c r="D29" s="3" t="s">
        <v>130</v>
      </c>
      <c r="E29" s="325"/>
      <c r="F29" s="326"/>
      <c r="G29" s="332"/>
    </row>
    <row r="30" spans="1:7" ht="18" customHeight="1">
      <c r="A30" s="317" t="s">
        <v>127</v>
      </c>
      <c r="B30" s="15"/>
      <c r="C30" s="15"/>
      <c r="D30" s="15"/>
      <c r="E30" s="331"/>
      <c r="G30" s="332"/>
    </row>
    <row r="31" spans="1:7" ht="18" customHeight="1">
      <c r="A31" s="321"/>
      <c r="E31" s="325"/>
      <c r="F31" s="326"/>
      <c r="G31" s="332"/>
    </row>
    <row r="32" spans="1:7">
      <c r="A32" s="317" t="s">
        <v>127</v>
      </c>
      <c r="B32" s="15"/>
      <c r="C32" s="289" t="s">
        <v>131</v>
      </c>
      <c r="E32" s="331"/>
      <c r="G32" s="333"/>
    </row>
    <row r="33" spans="1:7">
      <c r="A33" s="331"/>
      <c r="E33" s="325"/>
      <c r="F33" s="326"/>
      <c r="G33" s="332"/>
    </row>
    <row r="34" spans="1:7">
      <c r="A34" s="331"/>
      <c r="B34" s="15"/>
      <c r="C34" s="289" t="s">
        <v>131</v>
      </c>
      <c r="E34" s="331"/>
      <c r="G34" s="333"/>
    </row>
    <row r="35" spans="1:7">
      <c r="A35" s="331"/>
      <c r="E35" s="325"/>
      <c r="F35" s="326"/>
      <c r="G35" s="332"/>
    </row>
    <row r="36" spans="1:7">
      <c r="A36" s="331"/>
      <c r="B36" s="15"/>
      <c r="C36" s="289" t="s">
        <v>131</v>
      </c>
      <c r="E36" s="331"/>
      <c r="G36" s="332"/>
    </row>
    <row r="37" spans="1:7">
      <c r="A37" s="331"/>
      <c r="E37" s="325"/>
      <c r="F37" s="326"/>
      <c r="G37" s="332"/>
    </row>
    <row r="38" spans="1:7">
      <c r="A38" s="331"/>
      <c r="B38" s="15"/>
      <c r="C38" s="289" t="s">
        <v>131</v>
      </c>
      <c r="E38" s="331"/>
      <c r="G38" s="332"/>
    </row>
    <row r="39" spans="1:7">
      <c r="A39" s="331"/>
      <c r="E39" s="325"/>
      <c r="F39" s="326"/>
      <c r="G39" s="332"/>
    </row>
    <row r="40" spans="1:7">
      <c r="A40" s="331"/>
      <c r="B40" s="15"/>
      <c r="C40" s="289" t="s">
        <v>131</v>
      </c>
      <c r="E40" s="321"/>
      <c r="F40" s="58"/>
      <c r="G40" s="332"/>
    </row>
    <row r="41" spans="1:7">
      <c r="A41" s="334"/>
      <c r="B41" s="242"/>
      <c r="C41" s="242"/>
      <c r="D41" s="242"/>
      <c r="E41" s="335"/>
      <c r="F41" s="336"/>
      <c r="G41" s="337"/>
    </row>
    <row r="43" spans="1:7">
      <c r="E43" s="326"/>
      <c r="F43" s="326"/>
      <c r="G43" s="58"/>
    </row>
    <row r="45" spans="1:7">
      <c r="E45" s="326"/>
      <c r="F45" s="3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Deal Summary (Info)</vt:lpstr>
      <vt:lpstr>Cost Calculator</vt:lpstr>
      <vt:lpstr>Flip (Any)</vt:lpstr>
      <vt:lpstr>Deal Summary (Numbers)</vt:lpstr>
      <vt:lpstr>Novation Analyzer</vt:lpstr>
      <vt:lpstr>Budget Estimate EI</vt:lpstr>
      <vt:lpstr>Purchase Checklist</vt:lpstr>
      <vt:lpstr>Sale Checklist</vt:lpstr>
      <vt:lpstr>Budget Sheet (PRINT)</vt:lpstr>
      <vt:lpstr>PVC</vt:lpstr>
      <vt:lpstr>REPAIR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Springer</dc:creator>
  <cp:keywords/>
  <dc:description/>
  <cp:lastModifiedBy>Joseph Turner</cp:lastModifiedBy>
  <cp:revision/>
  <dcterms:created xsi:type="dcterms:W3CDTF">2014-04-15T12:04:12Z</dcterms:created>
  <dcterms:modified xsi:type="dcterms:W3CDTF">2025-04-12T16:48:43Z</dcterms:modified>
  <cp:category/>
  <cp:contentStatus/>
</cp:coreProperties>
</file>