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herb\Documents\Data Analyst\Portfolio\data scraping\"/>
    </mc:Choice>
  </mc:AlternateContent>
  <xr:revisionPtr revIDLastSave="0" documentId="13_ncr:1_{171E48E5-3247-4D37-80F8-6C2AB1F8B359}" xr6:coauthVersionLast="47" xr6:coauthVersionMax="47" xr10:uidLastSave="{00000000-0000-0000-0000-000000000000}"/>
  <bookViews>
    <workbookView xWindow="28635" yWindow="-165" windowWidth="29130" windowHeight="15810" firstSheet="5" activeTab="8" xr2:uid="{C9E581D4-278E-44EF-8A44-586F4928169B}"/>
  </bookViews>
  <sheets>
    <sheet name="data" sheetId="2" r:id="rId1"/>
    <sheet name="statistics" sheetId="1" r:id="rId2"/>
    <sheet name="brand - stock count" sheetId="10" r:id="rId3"/>
    <sheet name="brand - avg price trainer" sheetId="13" r:id="rId4"/>
    <sheet name="brand - avg price- scatter grap" sheetId="24" r:id="rId5"/>
    <sheet name="colour - price" sheetId="5" r:id="rId6"/>
    <sheet name="colour - number" sheetId="26" r:id="rId7"/>
    <sheet name="top 5 colours" sheetId="25" r:id="rId8"/>
    <sheet name="brand - colours" sheetId="6" r:id="rId9"/>
    <sheet name="asostrainer_costs" sheetId="11" r:id="rId10"/>
    <sheet name="Nike Material" sheetId="22" r:id="rId11"/>
    <sheet name="ASOS DESIGN brand %" sheetId="23" r:id="rId12"/>
  </sheets>
  <definedNames>
    <definedName name="ExternalData_1" localSheetId="0" hidden="1">data!$A$1:$E$145</definedName>
    <definedName name="Slicer_Brand">#N/A</definedName>
  </definedNames>
  <calcPr calcId="191029"/>
  <pivotCaches>
    <pivotCache cacheId="11"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6" i="1" l="1"/>
  <c r="L23"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24" i="1"/>
  <c r="E24" i="1"/>
  <c r="H24" i="1" a="1"/>
  <c r="H24" i="1" s="1"/>
  <c r="D24" i="1" a="1"/>
  <c r="D24" i="1" s="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20" i="1"/>
  <c r="E19" i="1"/>
  <c r="E18" i="1"/>
  <c r="E15" i="1"/>
  <c r="E14" i="1"/>
  <c r="E13" i="1"/>
  <c r="E10" i="1" l="1"/>
  <c r="E9" i="1"/>
  <c r="E8" i="1"/>
  <c r="E7" i="1"/>
  <c r="E6" i="1"/>
  <c r="E5" i="1"/>
  <c r="E4" i="1"/>
  <c r="E3" i="1"/>
  <c r="E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CC1F7B-1244-404C-92FF-FE054758FB4A}"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<sst xmlns="http://schemas.openxmlformats.org/spreadsheetml/2006/main" count="949" uniqueCount="368">
  <si>
    <t>Name</t>
  </si>
  <si>
    <t>Brand</t>
  </si>
  <si>
    <t>Colour</t>
  </si>
  <si>
    <t>Material</t>
  </si>
  <si>
    <t>Price</t>
  </si>
  <si>
    <t>Steve Madden Mac Trainers in white</t>
  </si>
  <si>
    <t>Steve Madden</t>
  </si>
  <si>
    <t>white</t>
  </si>
  <si>
    <t>Mesh upper
Lining: 100% Polyester, Sole: 100% Rubber, Upper: 100% Polyester.</t>
  </si>
  <si>
    <t>Steve Madden Wando trainers in sand</t>
  </si>
  <si>
    <t>sand</t>
  </si>
  <si>
    <t>Leather and mesh upper
Lining: 100% Polyester, Sole: 100% Rubber, Upper: 67% Polyurethane, 33% Leather.</t>
  </si>
  <si>
    <t>Steve Madden Slater trainers in black</t>
  </si>
  <si>
    <t>black iridescent</t>
  </si>
  <si>
    <t>Textile upper
Lining: 100% Polyurethane, Sole: 100% Rubber, Upper: 87% Polyurethane, 13% Polyester.</t>
  </si>
  <si>
    <t>Steve Madden Prize chunky trainers in black</t>
  </si>
  <si>
    <t>black</t>
  </si>
  <si>
    <t>Textile and faux-leather upper
Lining: 100% Polyester, Sole: 100% Rubber, Upper: 52% Polyurethane, 48% Lycra elastane.</t>
  </si>
  <si>
    <t>Steve Madden Frosting trainers with studs in black</t>
  </si>
  <si>
    <t>Smooth faux-leather upper
Lining: 100% Cotton, Sole: 100% Polyurethane, Upper: 100% Polyurethane.</t>
  </si>
  <si>
    <t>Columbia breaksider sandals in multi</t>
  </si>
  <si>
    <t>Columbia</t>
  </si>
  <si>
    <t>green</t>
  </si>
  <si>
    <t>Thick, webbed upper
Sole: 100% Rubber, Upper: 100% Polyester.</t>
  </si>
  <si>
    <t>Columbia trailstorm hiker 2 strap sandals in black</t>
  </si>
  <si>
    <t>Soft suede upper
Sole: 100% Rubber, Upper: 100% Polyester.</t>
  </si>
  <si>
    <t>Columbia facet 75 outdry trainers in khaki</t>
  </si>
  <si>
    <t>khaki</t>
  </si>
  <si>
    <t>Waterproof upper
Lining: 100% Polyester, Sole: 100% Rubber, Upper: 100% Polyester.</t>
  </si>
  <si>
    <t>Columbia Flow Fremont trainers in stone</t>
  </si>
  <si>
    <t>stone</t>
  </si>
  <si>
    <t>Mesh upper
Sole: 100% Rubber, Upper: 100% Polyester.</t>
  </si>
  <si>
    <t>Nike Training Air Max Alpha 5 trainers in white and blue</t>
  </si>
  <si>
    <t>Nike Training</t>
  </si>
  <si>
    <t>Mesh upper
Main: 100% Polyester.</t>
  </si>
  <si>
    <t>Converse Chuck Taylor All Star trainers in off white and red</t>
  </si>
  <si>
    <t/>
  </si>
  <si>
    <t>off white</t>
  </si>
  <si>
    <t>Durable canvas upper
Sole: 100% Rubber, Upper: 100% Cotton Canvas.</t>
  </si>
  <si>
    <t>Jordan Play sliders in black and white</t>
  </si>
  <si>
    <t>Jordan</t>
  </si>
  <si>
    <t>Smooth, rubberised upper
Sole: 100% Rubber, Upper: 100% Textile.</t>
  </si>
  <si>
    <t>Jordan Stay Loyal trainers in black</t>
  </si>
  <si>
    <t>Leather and textile upper
Sole: 100% Rubber, Upper: 55% Leather, 45% Textile.</t>
  </si>
  <si>
    <t>Nike Running React Infinity Run trainers in white</t>
  </si>
  <si>
    <t>Nike Running</t>
  </si>
  <si>
    <t>Nike Flyknit upper
Knitted, sock-like construction offers lightweight comfort, flexibility and support
Main: 100% Polyester.</t>
  </si>
  <si>
    <t>Nike Victori One camo slides in olive</t>
  </si>
  <si>
    <t>Nike</t>
  </si>
  <si>
    <t>Nike Air Max 95 trainers in black and brown</t>
  </si>
  <si>
    <t>Leather and mesh upper
Sole: 100% Rubber, Upper: 60% Leather, 40% Textile.</t>
  </si>
  <si>
    <t>Nike Air Huarache trainers in black and brown</t>
  </si>
  <si>
    <t>brown</t>
  </si>
  <si>
    <t>Leather and textile upper
Sole: 100% Rubber, Upper: 54% Textile, 46% Leather.</t>
  </si>
  <si>
    <t>Public Desire desda lace up boots in khaki</t>
  </si>
  <si>
    <t>Smooth faux-leather upper
Lining: 100% Polyurethane, Sole: 100% Rubber, Upper: 100% Polyurethane.</t>
  </si>
  <si>
    <t>ASOS DESIGN slip on plimsolls with baroque print</t>
  </si>
  <si>
    <t>ASOS DESIGN</t>
  </si>
  <si>
    <t>navy</t>
  </si>
  <si>
    <t>Textile upper
Lining: 100% Rubber, Sole: 100% Textile, Upper: 100% Textile.</t>
  </si>
  <si>
    <t>UGG Tasman LTA quilted mules in black</t>
  </si>
  <si>
    <t>UGG</t>
  </si>
  <si>
    <t>Smooth woven upper
Lining: 45% Other materials, 30% Textile, 25% Polyurethane, Sole: 50% Polyurethane, 50% Textile, Upper: 77% Textile, 23% Real leather.</t>
  </si>
  <si>
    <t>UGG Tasman LTA quilted mules in khaki</t>
  </si>
  <si>
    <t>Hard-wearing ripstop upper
Lining: 90% Polyester, 10% Rubber, Sole: 100% Ethylene vinyl acetate, Upper: 80% Polyurethane, 20% Textile.</t>
  </si>
  <si>
    <t>Crocs classic clogs in bone marbled print</t>
  </si>
  <si>
    <t>Crocs</t>
  </si>
  <si>
    <t>neutral</t>
  </si>
  <si>
    <t>Smooth, rubberised upper
Lining: 100% Ethylene vinyl acetate, Sole: 100% Ethylene vinyl acetate, Upper: 100% Ethylene vinyl acetate.</t>
  </si>
  <si>
    <t>Crocs classic topographic clogs in navy</t>
  </si>
  <si>
    <t>Smooth faux-leather upper
Textured faux-leather upper
Smooth leather upper
Textured leather upper
Durable canvas upper
Lining: 100% Ethylene vinyl acetate, Sole: 100% Ethylene vinyl acetate, Upper: 100% Ethylene vinyl acetate.</t>
  </si>
  <si>
    <t>Crocs Echo Clog in Navy</t>
  </si>
  <si>
    <t>Smooth, rubberised upper
Lining: 100% Other materials, Sole: 100% Other materials, Upper: 100% Other materials.</t>
  </si>
  <si>
    <t>Crocs Echo clog in beige</t>
  </si>
  <si>
    <t>ASOS DESIGN chunky loafers in sage leather with black contrast sole</t>
  </si>
  <si>
    <t>sage</t>
  </si>
  <si>
    <t>Smooth leather upper
Lining: 50% Polyurethane, 50% Textile, Sole: 100% Rubber, Upper: 100% Leather.</t>
  </si>
  <si>
    <t>ASOS DESIGN chunky retro trainer in black with gum sole</t>
  </si>
  <si>
    <t>Faux-suede, faux-leather and textile upper
Lining: 100% Textile, Sole: 100% Rubber, Upper: 70% Polyurethane, 30% Textile.</t>
  </si>
  <si>
    <t>ASOS DESIGN lace up trainers with monogram print in black gloss</t>
  </si>
  <si>
    <t>Smooth faux-leather upper
Lining: 80% Polyurethane, 20% Textile, Sole: 100% Rubber, Upper: 100% Polyurethane.</t>
  </si>
  <si>
    <t>ASOS DESIGN lace up trainers in tan faux leather</t>
  </si>
  <si>
    <t>tan</t>
  </si>
  <si>
    <t>ASOS DESIGN chunky retro trainer in mustard faux suede with gum sole</t>
  </si>
  <si>
    <t>yellow</t>
  </si>
  <si>
    <t>Textile upper
Lining: 100% Textile, Sole: 100% Rubber, Upper: 70% Polyurethane, 30% Textile.</t>
  </si>
  <si>
    <t>Nike Running Winflo 9 trainers in white</t>
  </si>
  <si>
    <t>Textile upper
Main: 100% Polyester.</t>
  </si>
  <si>
    <t>Nike Running Trail Juiper trainers in brown and blue</t>
  </si>
  <si>
    <t>Nike Air Force 1 '07 trainers in white and green</t>
  </si>
  <si>
    <t>Matte leather upper
Sole: 100% Rubber, Upper: 100% Leather.</t>
  </si>
  <si>
    <t>Nike Waffle One mesh trainers in white and red</t>
  </si>
  <si>
    <t>Suede and mesh upper
Sole: 100% Rubber, Upper: 100% Textile.</t>
  </si>
  <si>
    <t>ASOS DESIGN chunky retro trainer in beige with gum sole</t>
  </si>
  <si>
    <t>Canvas and faux-suede upper
Lining: 100% Textile, Sole: 100% Rubber, Upper: 70% Polyurethane, 30% Textile.</t>
  </si>
  <si>
    <t>New Balance HIER trainers in blue</t>
  </si>
  <si>
    <t>New Balance</t>
  </si>
  <si>
    <t>nb navy</t>
  </si>
  <si>
    <t>Knitted upper
Fabric 1: 100% Synthetic Stone.</t>
  </si>
  <si>
    <t>New Balance Garo trainers in red</t>
  </si>
  <si>
    <t>crimson</t>
  </si>
  <si>
    <t>Textile upper
Fabric 1: 100% Synthetic Stone.</t>
  </si>
  <si>
    <t>Crocs classic clogs in bone</t>
  </si>
  <si>
    <t>Smooth, rubberised upper
Sole: 100% Thermoplastic Polyurethane, Upper: 100% Thermoplastic Polyurethane.</t>
  </si>
  <si>
    <t>Vans Old Skool trainers in tumble faux leather triple white</t>
  </si>
  <si>
    <t>Smooth faux-leather upper
Sole: 100% Rubber, Upper: 100% Textile.</t>
  </si>
  <si>
    <t>Vans La Costa sliders in black with checkerboard</t>
  </si>
  <si>
    <t>Vans</t>
  </si>
  <si>
    <t>Smooth faux-leather upper
Main: 100% Other fibres.</t>
  </si>
  <si>
    <t>Calvin Klein Jeans logo cupsole trainers in white</t>
  </si>
  <si>
    <t>Calvin Klein Jeans</t>
  </si>
  <si>
    <t>white/ancient white</t>
  </si>
  <si>
    <t>Smooth leather upper
Sole: 100% Other materials, Upper: 100% Suede.</t>
  </si>
  <si>
    <t>Tommy Hilfiger core corporate canvas sneakers in beige</t>
  </si>
  <si>
    <t>Tommy Hilfiger</t>
  </si>
  <si>
    <t>Durable canvas upper
Sole: 100% Other materials, Upper: 100% Cotton.</t>
  </si>
  <si>
    <t>Jordan Max Aura trainers in black</t>
  </si>
  <si>
    <t>Leather and faux-leather upper
Sole: 100% Rubber, Upper: 52% Textile, 48% Leather.</t>
  </si>
  <si>
    <t>Nike Running Trail React Pegasus 4 Goretex trainers in grey</t>
  </si>
  <si>
    <t>grey</t>
  </si>
  <si>
    <t>Textile upper
Uses GORE-TEX technology
Waterproof, windproof and breathable
Wicks sweat away from the skin, drawing it out of the fabric to help speed up evaporation
Main: 100% Polyester.</t>
  </si>
  <si>
    <t>Nike Air Max 90 trainers in off white and blue</t>
  </si>
  <si>
    <t>Smooth leather upper
Sole: 100% Rubber, Upper: 100% Leather.</t>
  </si>
  <si>
    <t>Nike Air Max 97 trainers in brown</t>
  </si>
  <si>
    <t>Textile upper
Sole: 100% Rubber, Upper: 100% Textile.</t>
  </si>
  <si>
    <t>Nike Air Max 90 trainers in stone and orange</t>
  </si>
  <si>
    <t>Leather and textile upper
Sole: 100% Rubber, Upper: 66% Textile, 34% Leather.</t>
  </si>
  <si>
    <t>River Island wide fit parent loafer in black</t>
  </si>
  <si>
    <t>River Island</t>
  </si>
  <si>
    <t>Patent faux-leather upper
Sole: 100% Rubber, Upper: 100% Polyurethane.</t>
  </si>
  <si>
    <t>Puma Deviate Nitro 2 Run 75 trainers in black and green</t>
  </si>
  <si>
    <t>Puma</t>
  </si>
  <si>
    <t>black-fast yellow-light mint</t>
  </si>
  <si>
    <t>Knitted upper
Fabric 1: 100% Other materials.</t>
  </si>
  <si>
    <t>BOSS Orange Aryeh logo sliders in khaki</t>
  </si>
  <si>
    <t>BOSS by Hugo Boss</t>
  </si>
  <si>
    <t>Smooth, rubberised upper
Lining: 100% Polyester, Main: 98% Polyvinylchloride, 2% Polyurethane, Sole: 70% Polyvinylchloride, 30% Thermoplastic Polyurethane, Upper: 98% Polyvinylchloride, 2% Polyurethane.</t>
  </si>
  <si>
    <t>Birkenstock Arizona EVA Sandals in navy</t>
  </si>
  <si>
    <t>Birkenstock</t>
  </si>
  <si>
    <t>Smooth rubberised upper
Lining: 100% Other materials, Sole: 100% Other materials, Upper: 100% Other materials.</t>
  </si>
  <si>
    <t>Birkenstock Arizona EVA Sandals in Khaki</t>
  </si>
  <si>
    <t>Birkenstock Arizona Sandals in Mocha Suede</t>
  </si>
  <si>
    <t>Smooth leather upper
Soft suede lining
Lining: 100% Other materials, Sole: 100% Other materials, Upper: 100% Real leather.</t>
  </si>
  <si>
    <t>Birkenstock Arizona Sandals in Mink Suede</t>
  </si>
  <si>
    <t>Soft suede upper
Lining: 100% Other materials, Sole: 100% Other materials, Upper: 100% Real leather.</t>
  </si>
  <si>
    <t>Clarks Originals Torrun trainers in multi hairy suede</t>
  </si>
  <si>
    <t>Clarks Originals</t>
  </si>
  <si>
    <t>multi</t>
  </si>
  <si>
    <t>Soft suede upper
Lining: 100% Other materials, Sole: 100% Plastic, Upper: 100% Suede.</t>
  </si>
  <si>
    <t>adidas Originals Oztral trainers in white</t>
  </si>
  <si>
    <t>adidas Originals</t>
  </si>
  <si>
    <t>ftwr white/white</t>
  </si>
  <si>
    <t>Mesh and textile upper
Lining: 100% Textile, Sole: 100% Rubber, Upper: 50% Other materials, 50% Textile.</t>
  </si>
  <si>
    <t>adidas Originals Torsion response trainers in white and indigo</t>
  </si>
  <si>
    <t>cloud white/indig</t>
  </si>
  <si>
    <t>Smooth leather upper
Lining: 100% Textile, Sole: 100% Rubber, Upper: 100% Leather.</t>
  </si>
  <si>
    <t>adidas Originals Superstar trainers in white</t>
  </si>
  <si>
    <t>wonder white</t>
  </si>
  <si>
    <t>Textile upper
Lining: 100% Textile, Sole: 100% Rubber, Upper: 50% Rubber, 50% Textile.</t>
  </si>
  <si>
    <t>adidas Originals Torsion response trainers in white</t>
  </si>
  <si>
    <t>cloud white</t>
  </si>
  <si>
    <t>adidas Originals Oztral trainers in black</t>
  </si>
  <si>
    <t>core black/black</t>
  </si>
  <si>
    <t>Faux-leather upper
Lining: 100% Textile, Sole: 100% Rubber, Upper: 50% Other materials, 50% Textile.</t>
  </si>
  <si>
    <t>ASOS DESIGN cross strap sandals in black saffiano leather with badge</t>
  </si>
  <si>
    <t>Textured leather upper
Lining: 100% Polyurethane, Sole: 100% Rubber, Upper: 100% Leather.</t>
  </si>
  <si>
    <t>ASOS DESIGN loafers with weave detail in stone suede with natural sole</t>
  </si>
  <si>
    <t>Soft suede upper
Lining: 50% Polyurethane, 50% Textile, Sole: 100% Rubber, Upper: 100% Leather.</t>
  </si>
  <si>
    <t>ASOS DESIGN loafers in grey faux suede with snaffle detail</t>
  </si>
  <si>
    <t>Soft faux-suede upper
Lining: 80% Polyurethane, 20% Textile, Sole: 100% Rubber, Upper: 100% Polyurethane.</t>
  </si>
  <si>
    <t>Dr Martens Pearson multi strap sandals in mid grey</t>
  </si>
  <si>
    <t>Dr Martens</t>
  </si>
  <si>
    <t>Textile upper
Lining: 100% Polyurethane, Sole: 100% Rubber, Upper: 100% Real leather.</t>
  </si>
  <si>
    <t>Nike Running Run Swift 3 trainers in black</t>
  </si>
  <si>
    <t>Knitted upper
Main: 100% Polyester.</t>
  </si>
  <si>
    <t>Nike Running Downshifter 12 trainers in grey and blue</t>
  </si>
  <si>
    <t>Crep Protect travel starter kit</t>
  </si>
  <si>
    <t>Crep Protect</t>
  </si>
  <si>
    <t>CAT Raider trainers in triple black</t>
  </si>
  <si>
    <t>CAT's</t>
  </si>
  <si>
    <t>Suede and textile upper
Lining: 100% Other materials, Sole: 100% Rubber, Upper: 70% Suede, 30% Other materials.</t>
  </si>
  <si>
    <t>Dr Martens Pearson Sandals in Black</t>
  </si>
  <si>
    <t>Leather and textile upper
Lining: 100% Textile, Sole: 100% Polyvinylchloride, Upper: 50% Leather, 50% Textile.</t>
  </si>
  <si>
    <t>Puma Suede Classic XXI trainers in grey and white</t>
  </si>
  <si>
    <t>steel gray-white</t>
  </si>
  <si>
    <t>Soft suede upper
Fabric 1: 100% Suede.</t>
  </si>
  <si>
    <t>Under Armour HOVR Sonic 6 trainers in black</t>
  </si>
  <si>
    <t>Under Armour</t>
  </si>
  <si>
    <t>New Balance 574 trainers in brown and tan metallic</t>
  </si>
  <si>
    <t>brown/tan</t>
  </si>
  <si>
    <t>Suede and mesh upper
Main: 100% Suede, Sole: 100% Rubber, Upper: 100% Suede.</t>
  </si>
  <si>
    <t>Public Desire chariot chunky loafers in hi shine black</t>
  </si>
  <si>
    <t>Patent faux-leather upper
Lining: 100% Polyurethane, Lining sock: 100% Polyurethane, Sole: 100% Rubber, Upper: 100% Polyurethane.</t>
  </si>
  <si>
    <t>Billabong tides flip flops in blue</t>
  </si>
  <si>
    <t>Billabong</t>
  </si>
  <si>
    <t>blue</t>
  </si>
  <si>
    <t>Smooth, rubberised upper
Sole: 100% Rubber, Upper: 100% Rubber.</t>
  </si>
  <si>
    <t>Polo Ralph Lauren slider in off white with pony logo</t>
  </si>
  <si>
    <t>Polo Ralph Lauren</t>
  </si>
  <si>
    <t>white/navy</t>
  </si>
  <si>
    <t>Smooth, rubberised upper
Lining: 100% Other materials, Sole: 100% Rubber, Upper: 100% Plastic.</t>
  </si>
  <si>
    <t>Polo Ralph Lauren slider in tan with circle logo</t>
  </si>
  <si>
    <t>dune/white</t>
  </si>
  <si>
    <t>Nike Training City Rep trainers in black</t>
  </si>
  <si>
    <t>Breathable mesh upper
Lining: 100% Textile, Sole: 100% Rubber, Upper: 100% Textile.</t>
  </si>
  <si>
    <t>Nike Running Winflo 9 trainers in green</t>
  </si>
  <si>
    <t>New Balance 327 trainers in off white</t>
  </si>
  <si>
    <t>Suede and textile upper
Sole: 100% Rubber, Upper: 100% Suede.</t>
  </si>
  <si>
    <t>New Look tassle loafer in brown</t>
  </si>
  <si>
    <t>New Look</t>
  </si>
  <si>
    <t>mid brown</t>
  </si>
  <si>
    <t>Smooth faux-leather upper
Lining: 100% Polyester, Main: 100% Plastic, Sole: 100% Rubber.</t>
  </si>
  <si>
    <t>Pull&amp;Bear apron seam lace up shoes in black</t>
  </si>
  <si>
    <t>Pull&amp;Bear</t>
  </si>
  <si>
    <t>Soft faux-suede upper
Lining: 100% Cotton, Sole: 100% Thermoplastic Polyurethane, Upper: 100% Leather, Inner: 100% Cotton.</t>
  </si>
  <si>
    <t>New Look brogue in dark brown</t>
  </si>
  <si>
    <t>dark brown</t>
  </si>
  <si>
    <t>Matte faux-leather upper
Lining: 100% Polyester, Sole: 100% Rubber, Upper: 100% Plastic.</t>
  </si>
  <si>
    <t>The North Face Oxeye hiking trainers in white and black</t>
  </si>
  <si>
    <t>The North Face</t>
  </si>
  <si>
    <t>Knitted upper
Sole: 100% Rubber, Upper: 100% Textile.</t>
  </si>
  <si>
    <t>New Balance 530 trainers in white and metallic</t>
  </si>
  <si>
    <t>Faux-leather and textile upper
Sole: 100% Rubber, Upper: 100% Textile.</t>
  </si>
  <si>
    <t>Fred Perry underspin twill tipped trainers in navy</t>
  </si>
  <si>
    <t>Fred Perry</t>
  </si>
  <si>
    <t>Twill upper
Lining: 100% Textile, Sole: 100% Other materials, Upper: 100% Textile.</t>
  </si>
  <si>
    <t>Lacoste L003 Neo Trainers In Off White Green</t>
  </si>
  <si>
    <t>Lacoste</t>
  </si>
  <si>
    <t>Mesh upper
Lining: 100% Textile, Sole: 100% Rubber, Upper: 100% Other materials.</t>
  </si>
  <si>
    <t>Lacoste L003 Neo trainers in red and orange</t>
  </si>
  <si>
    <t>orange</t>
  </si>
  <si>
    <t>Mesh upper
Lining: 100% Polyester, Sole: 61% Rubber, 39% Ethylene vinyl acetate, Upper: 65% Polyester, 35% Polyurethane.</t>
  </si>
  <si>
    <t>Lacoste L-spin Deluxe Trainers In White Black</t>
  </si>
  <si>
    <t>Textile and suede upper
Lining: 100% Textile, Sole: 100% Rubber, Upper: 50% Other materials, 50% Real leather.</t>
  </si>
  <si>
    <t>Crocs classic all terrain clogs in camo</t>
  </si>
  <si>
    <t>Crocs Echo Sliders in Navy</t>
  </si>
  <si>
    <t>Polo Ralph Lauren slider in black/yellow heat colour changing with pony logo</t>
  </si>
  <si>
    <t>black/safety yellow</t>
  </si>
  <si>
    <t>Polo Ralph Lauren master court trainer in white with pony logo</t>
  </si>
  <si>
    <t>white/ black</t>
  </si>
  <si>
    <t>Smooth leather upper
Lining: 90% Polyester, 10% Polyurethane, Sole: 100% Rubber, Upper: 89% Leather, 11% Polyurethane.</t>
  </si>
  <si>
    <t>Walk London Sean tassel chunky loafers in beige suede</t>
  </si>
  <si>
    <t>WALK LONDON</t>
  </si>
  <si>
    <t>Soft suede upper
Lining: 100% Polyurethane, Lining sock: 100% Polyurethane, Sole: 100% Rubber, Upper: 100% Real leather.</t>
  </si>
  <si>
    <t>Walk London Kensington cupsole trainers in white leather</t>
  </si>
  <si>
    <t>Matte leather upper
Lining: 100% Textile, Lining sock: 100% Textile, Sole: 100% Other materials, Upper: 100% Real leather.</t>
  </si>
  <si>
    <t>ASOS DESIGN boat shoe in black suede with natural sole</t>
  </si>
  <si>
    <t>Dr Martens Buwick 6 eye boots in black extra tough</t>
  </si>
  <si>
    <t>Leather and textile upper
Lining: 100% Real leather, Sole: 100% Rubber, Upper: 100% Real leather.</t>
  </si>
  <si>
    <t>Under Armour Charged Bandit Trail 2 trainers with graphic sole in grey</t>
  </si>
  <si>
    <t>Crocs jibbitz doodlez 5 pack</t>
  </si>
  <si>
    <t>Main: 100% Other materials.</t>
  </si>
  <si>
    <t>Crocs jibbitz punk is not dead 5 pack</t>
  </si>
  <si>
    <t>Crocs jibbitz chill summer 5 pack</t>
  </si>
  <si>
    <t>Crocs jibbitz sunshine is fine 5 pack</t>
  </si>
  <si>
    <t>Columbia hatana breathe trainers in sand</t>
  </si>
  <si>
    <t>Textile upper
Lining: 100% Polyester, Sole: 100% Rubber, Upper: 100% Polyester.</t>
  </si>
  <si>
    <t>Columbia Flow Fremont trainers in white</t>
  </si>
  <si>
    <t>Nike Training City Rep trainers in blue</t>
  </si>
  <si>
    <t>Vans Old Skool trainers in triple black</t>
  </si>
  <si>
    <t>Durable canvas upper
Sole: 100% Rubber, Upper: 100% Textile.</t>
  </si>
  <si>
    <t>New Balance XC72 trainers in blue</t>
  </si>
  <si>
    <t>Mesh and suede upper
Fabric 1: 50% Mixed Fabrics, 50% Suede.</t>
  </si>
  <si>
    <t>New Balance 997H trainers in blue</t>
  </si>
  <si>
    <t>graphite</t>
  </si>
  <si>
    <t>Suede and mesh upper
Fabric 1: 50% Mixed Fabrics, 50% Suede.</t>
  </si>
  <si>
    <t>New Balance 997H trainers in brown</t>
  </si>
  <si>
    <t>mushroom</t>
  </si>
  <si>
    <t>Timberland winsor trail low trainers in wheat nubuck leather</t>
  </si>
  <si>
    <t>Timberland</t>
  </si>
  <si>
    <t>beige</t>
  </si>
  <si>
    <t>Suede and mesh upper
Sole: 100% Rubber, Upper: 100% Leather.</t>
  </si>
  <si>
    <t>Timberland euro trekker trainers in wheat mesh</t>
  </si>
  <si>
    <t>Textile upper
Sole: 100% Rubber, Upper: 100% Leather.</t>
  </si>
  <si>
    <t>Timberland authentics 3 eye classic boat shoes in brown full grain leather</t>
  </si>
  <si>
    <t>Timberland solar wave low trail trainers in dark green suede</t>
  </si>
  <si>
    <t>dark green</t>
  </si>
  <si>
    <t>Suede, mesh and textile upper
Sole: 100% Rubber, Upper: 100% Leather.</t>
  </si>
  <si>
    <t>Timberland field trekker low trainers in wheat nubuck leather</t>
  </si>
  <si>
    <t>Vans Old Skool trainers in beige linen</t>
  </si>
  <si>
    <t>Asics Gel-Nimbus 9 trainers in grey</t>
  </si>
  <si>
    <t>Asics</t>
  </si>
  <si>
    <t>Mesh and textile upper
Sole: 100% Rubber, Upper: 100% Leather.</t>
  </si>
  <si>
    <t>New Look plain slider in black</t>
  </si>
  <si>
    <t>Smooth, rubberised upper
Sole: 100% Plastic.</t>
  </si>
  <si>
    <t>New Look trainer in white</t>
  </si>
  <si>
    <t>Smooth faux-leather upper
Sole: 100% Plastic, Upper: 100% Polyurethane.</t>
  </si>
  <si>
    <t>New Look woven loafer in dark brown</t>
  </si>
  <si>
    <t>Smooth faux-leather upper
Lining: 100% Plastic, Sole: 100% Rubber, Upper: 100% Plastic.</t>
  </si>
  <si>
    <t>New Look suede loafer in black</t>
  </si>
  <si>
    <t>Soft faux-suede upper
Sole: 100% Rubber, Upper: 100% Plastic.</t>
  </si>
  <si>
    <t>New Look brogue in brown</t>
  </si>
  <si>
    <t>Smooth leather upper
Lining: 70% Polyurethane, 30% Polyester, Sole: 100% Rubber, Upper: 100% Leather.</t>
  </si>
  <si>
    <t>Vans Authentic vr3 trainers in black</t>
  </si>
  <si>
    <t>Durable canvas upper
Main: 100% Textile.</t>
  </si>
  <si>
    <t>Vans Slip On trainers in off white linen</t>
  </si>
  <si>
    <t>ivory</t>
  </si>
  <si>
    <t>Linen: lightweight and strong
Sole: 100% Rubber, Upper: 100% Linen.</t>
  </si>
  <si>
    <t>Vans Authentic trainers in grey</t>
  </si>
  <si>
    <t>Durable canvas upper
Sole: 100% Rubber, Upper: 100% Canvas.</t>
  </si>
  <si>
    <t>Vans Authentic vr3 trainers in beige</t>
  </si>
  <si>
    <t>Vans Slip On trainers in black linen</t>
  </si>
  <si>
    <t>Linen upper
Sole: 100% Rubber, Upper: 100% Linen.</t>
  </si>
  <si>
    <t>Vans SK8-Hi suede trainers in brown</t>
  </si>
  <si>
    <t>Soft suede upper
Sole: 100% Rubber, Upper: 100% Suede.</t>
  </si>
  <si>
    <t>PS Paul Smith Hiroshi sandals in green and orange</t>
  </si>
  <si>
    <t>PS Paul Smith</t>
  </si>
  <si>
    <t>ASOS DESIGN boat shoes in stone suede</t>
  </si>
  <si>
    <t>Soft suede upper
Lining: 80% Textile, 20% Polyurethane, Sole: 100% Rubber, Upper: 100% Leather.</t>
  </si>
  <si>
    <t>Walk London Arrow woven loafers in beige suede</t>
  </si>
  <si>
    <t>Soft suede upper
Lining: 100% Other materials, Sole: 100% Plastic, Upper: 100% Real leather.</t>
  </si>
  <si>
    <t>adidas Originals NMD_S1 trainers in grey heather</t>
  </si>
  <si>
    <t>Knitted upper
Lining: 100% Textile, Sole: 100% Rubber, Upper: 50% Other materials, 50% Textile.</t>
  </si>
  <si>
    <t>Crocs jibbitz mexican food 5 pack</t>
  </si>
  <si>
    <t>Main: 100% Plastic.</t>
  </si>
  <si>
    <t>New Look brogue in black</t>
  </si>
  <si>
    <t>Smooth faux-leather upper
Lining: 95% Polyurethane, 5% Polyester, Sole: 100% Rubber, Upper: 100% Polyurethane.</t>
  </si>
  <si>
    <t>Timberland sprint trekker mid boots in wheat nubuck leather</t>
  </si>
  <si>
    <t>Soft, suede upper
Sole: 100% Rubber, Upper: 100% Leather.</t>
  </si>
  <si>
    <t>Timberland euro trekker super ox boots in wheat nubuck</t>
  </si>
  <si>
    <t>Suede and textile upper 
OrthoLite® footbed for added comfort
Sole: 100% Rubber, Upper: 100% Leather.</t>
  </si>
  <si>
    <t>Timberland euro hiker leather super ox boots in wheat</t>
  </si>
  <si>
    <t>Vans Old Skool trainers in black linen</t>
  </si>
  <si>
    <t>ASOS DESIGN monk shoes with western detail in black leather</t>
  </si>
  <si>
    <t>Smooth leather upper
Lining: 80% Polyurethane, 20% Textile, Sole: 100% Rubber, Upper: 100% Leather.</t>
  </si>
  <si>
    <t>Nike Running Air Zoom Pegasus 40 trainers in white</t>
  </si>
  <si>
    <t>Mesh upper
Main: 100% Textile, Sole: 100% Rubber.</t>
  </si>
  <si>
    <t>ASOS DESIGN multi strap sandals in grosgrain black tape</t>
  </si>
  <si>
    <t>Textile upper
Lining: 50% Polyurethane, 50% Textile, Sole: 100% Polyurethane, Upper: 100% Textile.</t>
  </si>
  <si>
    <t>ASOS DESIGN puffer cross strap sandals in stone</t>
  </si>
  <si>
    <t>Smooth, padded upper
Lining: 50% Polyvinylchloride, 50% Textile, Sole: 100% Ethylene vinyl acetate, Upper: 100% Textile.</t>
  </si>
  <si>
    <t>Dr Martens 1914 quad harness 14 eye boots black paris</t>
  </si>
  <si>
    <t>Smooth leather upper
Lining: 100% Real leather, Sole: 100% Rubber, Upper: 100% Real leather.</t>
  </si>
  <si>
    <t>Dr Martens Adrian tassel loafers black suede</t>
  </si>
  <si>
    <t>Soft suede upper
Lining: 100% Real leather, Sole: 100% Rubber, Upper: 100% Real leather.</t>
  </si>
  <si>
    <t>Dr Martens Jadon ds 8 eye boots black paris leather</t>
  </si>
  <si>
    <t>Smooth leather upper
Lining: 60% Leather, 40% Textile, Sole: 100% Polyvinylchloride, Upper: 100% Leather.</t>
  </si>
  <si>
    <t>ASOS DESIGN lace up trainers in grey faux leather</t>
  </si>
  <si>
    <t>Smooth faux-leather upper
Lining: 100% Textile, Sole: 100% Rubber, Upper: 100% Polyurethane.</t>
  </si>
  <si>
    <t>Converse</t>
  </si>
  <si>
    <t>Public Desire</t>
  </si>
  <si>
    <t>MODE</t>
  </si>
  <si>
    <t>STDEV.P</t>
  </si>
  <si>
    <t>L QUARTILE</t>
  </si>
  <si>
    <t>U QUARTILE</t>
  </si>
  <si>
    <t>RANGE</t>
  </si>
  <si>
    <t>Row Labels</t>
  </si>
  <si>
    <t>Grand Total</t>
  </si>
  <si>
    <t>Sum of Price</t>
  </si>
  <si>
    <t>BRAND</t>
  </si>
  <si>
    <t>BRANDS</t>
  </si>
  <si>
    <t>HIGHEST PRICED SHOE</t>
  </si>
  <si>
    <t>LOWEST PRICED SHOE</t>
  </si>
  <si>
    <t>NAME</t>
  </si>
  <si>
    <t>TOTAL PRICE</t>
  </si>
  <si>
    <t>TOTAL SHOES</t>
  </si>
  <si>
    <t>Stock Count</t>
  </si>
  <si>
    <t>TOTAL BRANDS</t>
  </si>
  <si>
    <t>avg trainer price</t>
  </si>
  <si>
    <t>stock count</t>
  </si>
  <si>
    <t>'Material' for 'Brand' 'Nike'</t>
  </si>
  <si>
    <t>% cell count of 'Brand', where 'Brand' is 'ASOS DESIGN'</t>
  </si>
  <si>
    <t>Count of Brand</t>
  </si>
  <si>
    <t>AVERAGE PRICE</t>
  </si>
  <si>
    <t>MEDIAN PRICE</t>
  </si>
  <si>
    <t>MIN PRICE</t>
  </si>
  <si>
    <t>MAX PRICE</t>
  </si>
  <si>
    <t>Count of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</si>
</sst>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0"/>
      <name val="Calibri"/>
      <family val="2"/>
      <scheme val="minor"/>
    </font>
    <font>
      <b/>
      <sz val="11"/>
      <color theme="1"/>
      <name val="Calibri"/>
      <family val="2"/>
      <scheme val="minor"/>
    </font>
    <font>
      <b/>
      <i/>
      <sz val="11"/>
      <color rgb="FF000000"/>
      <name val="Calibri"/>
      <family val="2"/>
      <scheme val="minor"/>
    </font>
    <font>
      <sz val="11"/>
      <color rgb="FFED733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0" xfId="0" applyFont="1"/>
    <xf numFmtId="0" fontId="0" fillId="0" borderId="0" xfId="0" pivotButton="1"/>
    <xf numFmtId="0" fontId="0" fillId="0" borderId="0" xfId="0" applyAlignment="1">
      <alignment horizontal="left"/>
    </xf>
    <xf numFmtId="164" fontId="0" fillId="3" borderId="1" xfId="0" applyNumberFormat="1" applyFill="1" applyBorder="1"/>
    <xf numFmtId="164" fontId="0" fillId="0" borderId="1" xfId="0" applyNumberFormat="1" applyBorder="1"/>
    <xf numFmtId="164" fontId="0" fillId="0" borderId="0" xfId="0" applyNumberFormat="1"/>
    <xf numFmtId="4" fontId="0" fillId="0" borderId="0" xfId="0" applyNumberFormat="1"/>
    <xf numFmtId="0" fontId="3" fillId="0" borderId="0" xfId="0" quotePrefix="1" applyFont="1" applyAlignment="1">
      <alignment horizontal="left" vertical="center"/>
    </xf>
    <xf numFmtId="0" fontId="3" fillId="0" borderId="0" xfId="0" applyFont="1" applyAlignment="1">
      <alignment horizontal="left" vertical="center"/>
    </xf>
    <xf numFmtId="10" fontId="0" fillId="0" borderId="0" xfId="0" applyNumberFormat="1"/>
    <xf numFmtId="0" fontId="4" fillId="0" borderId="0" xfId="0" applyFont="1"/>
    <xf numFmtId="10" fontId="4" fillId="0" borderId="0" xfId="0" applyNumberFormat="1" applyFont="1"/>
    <xf numFmtId="2" fontId="0" fillId="0" borderId="0" xfId="0" applyNumberFormat="1"/>
    <xf numFmtId="0" fontId="0" fillId="0" borderId="0" xfId="0" applyNumberFormat="1"/>
  </cellXfs>
  <cellStyles count="1">
    <cellStyle name="Normal" xfId="0" builtinId="0"/>
  </cellStyles>
  <dxfs count="10">
    <dxf>
      <numFmt numFmtId="2" formatCode="0.00"/>
    </dxf>
    <dxf>
      <numFmt numFmtId="4" formatCode="#,##0.00"/>
    </dxf>
    <dxf>
      <font>
        <color rgb="FFED7331"/>
      </font>
    </dxf>
    <dxf>
      <font>
        <color rgb="FFED7331"/>
      </font>
    </dxf>
    <dxf>
      <numFmt numFmtId="4" formatCode="#,##0.00"/>
    </dxf>
    <dxf>
      <numFmt numFmtId="2" formatCode="0.0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[asos_new_trainers.xlsx]brand - stock count!PivotTable2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'Brand': </a:t>
            </a:r>
            <a:r>
              <a:rPr lang="en-US">
                <a:solidFill>
                  <a:srgbClr val="DD5A13"/>
                </a:solidFill>
              </a:rPr>
              <a:t>'ASOS</a:t>
            </a:r>
            <a:r>
              <a:rPr lang="en-US" baseline="0">
                <a:solidFill>
                  <a:srgbClr val="DD5A13"/>
                </a:solidFill>
              </a:rPr>
              <a:t> DESIGN</a:t>
            </a:r>
            <a:r>
              <a:rPr lang="en-US"/>
              <a:t> has</a:t>
            </a:r>
            <a:r>
              <a:rPr lang="en-US" baseline="0"/>
              <a:t> a higher stock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'brand - stock count'!$B$2</c:f>
              <c:strCache>
                <c:ptCount val="1"/>
                <c:pt idx="0">
                  <c:v>Total</c:v>
                </c:pt>
              </c:strCache>
            </c:strRef>
          </c:tx>
          <c:spPr>
            <a:solidFill>
              <a:schemeClr val="accent1"/>
            </a:solidFill>
            <a:ln>
              <a:noFill/>
            </a:ln>
            <a:effectLst/>
          </c:spPr>
          <c:invertIfNegative val="0"/>
          <c:cat>
            <c:strRef>
              <c:f>'brand - stock count'!$A$3:$A$39</c:f>
              <c:strCache>
                <c:ptCount val="36"/>
                <c:pt idx="0">
                  <c:v>ASOS DESIGN</c:v>
                </c:pt>
                <c:pt idx="1">
                  <c:v>Crocs</c:v>
                </c:pt>
                <c:pt idx="2">
                  <c:v>Vans</c:v>
                </c:pt>
                <c:pt idx="3">
                  <c:v>Timberland</c:v>
                </c:pt>
                <c:pt idx="4">
                  <c:v>Nike Running</c:v>
                </c:pt>
                <c:pt idx="5">
                  <c:v>Nike</c:v>
                </c:pt>
                <c:pt idx="6">
                  <c:v>New Look</c:v>
                </c:pt>
                <c:pt idx="7">
                  <c:v>New Balance</c:v>
                </c:pt>
                <c:pt idx="8">
                  <c:v>adidas Originals</c:v>
                </c:pt>
                <c:pt idx="9">
                  <c:v>Dr Martens</c:v>
                </c:pt>
                <c:pt idx="10">
                  <c:v>Columbia</c:v>
                </c:pt>
                <c:pt idx="11">
                  <c:v>Steve Madden</c:v>
                </c:pt>
                <c:pt idx="12">
                  <c:v>Birkenstock</c:v>
                </c:pt>
                <c:pt idx="13">
                  <c:v>Polo Ralph Lauren</c:v>
                </c:pt>
                <c:pt idx="14">
                  <c:v>WALK LONDON</c:v>
                </c:pt>
                <c:pt idx="15">
                  <c:v>Jordan</c:v>
                </c:pt>
                <c:pt idx="16">
                  <c:v>Lacoste</c:v>
                </c:pt>
                <c:pt idx="17">
                  <c:v>Nike Training</c:v>
                </c:pt>
                <c:pt idx="18">
                  <c:v>Under Armour</c:v>
                </c:pt>
                <c:pt idx="19">
                  <c:v>UGG</c:v>
                </c:pt>
                <c:pt idx="20">
                  <c:v>Public Desire</c:v>
                </c:pt>
                <c:pt idx="21">
                  <c:v>Puma</c:v>
                </c:pt>
                <c:pt idx="22">
                  <c:v>The North Face</c:v>
                </c:pt>
                <c:pt idx="23">
                  <c:v>Clarks Originals</c:v>
                </c:pt>
                <c:pt idx="24">
                  <c:v>Tommy Hilfiger</c:v>
                </c:pt>
                <c:pt idx="25">
                  <c:v>PS Paul Smith</c:v>
                </c:pt>
                <c:pt idx="26">
                  <c:v>Converse</c:v>
                </c:pt>
                <c:pt idx="27">
                  <c:v>Fred Perry</c:v>
                </c:pt>
                <c:pt idx="28">
                  <c:v>Calvin Klein Jeans</c:v>
                </c:pt>
                <c:pt idx="29">
                  <c:v>Pull&amp;Bear</c:v>
                </c:pt>
                <c:pt idx="30">
                  <c:v>BOSS by Hugo Boss</c:v>
                </c:pt>
                <c:pt idx="31">
                  <c:v>Billabong</c:v>
                </c:pt>
                <c:pt idx="32">
                  <c:v>CAT's</c:v>
                </c:pt>
                <c:pt idx="33">
                  <c:v>River Island</c:v>
                </c:pt>
                <c:pt idx="34">
                  <c:v>Crep Protect</c:v>
                </c:pt>
                <c:pt idx="35">
                  <c:v>Asics</c:v>
                </c:pt>
              </c:strCache>
            </c:strRef>
          </c:cat>
          <c:val>
            <c:numRef>
              <c:f>'brand - stock count'!$B$3:$B$39</c:f>
              <c:numCache>
                <c:formatCode>General</c:formatCode>
                <c:ptCount val="36"/>
                <c:pt idx="0">
                  <c:v>16</c:v>
                </c:pt>
                <c:pt idx="1">
                  <c:v>12</c:v>
                </c:pt>
                <c:pt idx="2">
                  <c:v>11</c:v>
                </c:pt>
                <c:pt idx="3">
                  <c:v>8</c:v>
                </c:pt>
                <c:pt idx="4">
                  <c:v>8</c:v>
                </c:pt>
                <c:pt idx="5">
                  <c:v>8</c:v>
                </c:pt>
                <c:pt idx="6">
                  <c:v>8</c:v>
                </c:pt>
                <c:pt idx="7">
                  <c:v>8</c:v>
                </c:pt>
                <c:pt idx="8">
                  <c:v>6</c:v>
                </c:pt>
                <c:pt idx="9">
                  <c:v>6</c:v>
                </c:pt>
                <c:pt idx="10">
                  <c:v>6</c:v>
                </c:pt>
                <c:pt idx="11">
                  <c:v>5</c:v>
                </c:pt>
                <c:pt idx="12">
                  <c:v>4</c:v>
                </c:pt>
                <c:pt idx="13">
                  <c:v>4</c:v>
                </c:pt>
                <c:pt idx="14">
                  <c:v>3</c:v>
                </c:pt>
                <c:pt idx="15">
                  <c:v>3</c:v>
                </c:pt>
                <c:pt idx="16">
                  <c:v>3</c:v>
                </c:pt>
                <c:pt idx="17">
                  <c:v>3</c:v>
                </c:pt>
                <c:pt idx="18">
                  <c:v>2</c:v>
                </c:pt>
                <c:pt idx="19">
                  <c:v>2</c:v>
                </c:pt>
                <c:pt idx="20">
                  <c:v>2</c:v>
                </c:pt>
                <c:pt idx="21">
                  <c:v>2</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numCache>
            </c:numRef>
          </c:val>
          <c:extLst>
            <c:ext xmlns:c16="http://schemas.microsoft.com/office/drawing/2014/chart" uri="{C3380CC4-5D6E-409C-BE32-E72D297353CC}">
              <c16:uniqueId val="{00000002-505B-48F3-9A0F-103E1304C6EF}"/>
            </c:ext>
          </c:extLst>
        </c:ser>
        <c:dLbls>
          <c:showLegendKey val="0"/>
          <c:showVal val="0"/>
          <c:showCatName val="0"/>
          <c:showSerName val="0"/>
          <c:showPercent val="0"/>
          <c:showBubbleSize val="0"/>
        </c:dLbls>
        <c:gapWidth val="33"/>
        <c:overlap val="-30"/>
        <c:axId val="896303504"/>
        <c:axId val="1053497728"/>
      </c:barChart>
      <c:catAx>
        <c:axId val="89630350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Colour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497728"/>
        <c:crosses val="autoZero"/>
        <c:auto val="1"/>
        <c:lblAlgn val="ctr"/>
        <c:lblOffset val="100"/>
        <c:noMultiLvlLbl val="0"/>
      </c:catAx>
      <c:valAx>
        <c:axId val="1053497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303504"/>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[asos_new_trainers.xlsx]brand - avg price trainer!PivotTable2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trainer price</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'brand - avg price trainer'!$B$2</c:f>
              <c:strCache>
                <c:ptCount val="1"/>
                <c:pt idx="0">
                  <c:v>avg trainer price</c:v>
                </c:pt>
              </c:strCache>
            </c:strRef>
          </c:tx>
          <c:spPr>
            <a:solidFill>
              <a:schemeClr val="accent1"/>
            </a:solidFill>
            <a:ln>
              <a:noFill/>
            </a:ln>
            <a:effectLst/>
          </c:spPr>
          <c:invertIfNegative val="0"/>
          <c:cat>
            <c:strRef>
              <c:f>'brand - avg price trainer'!$A$3:$A$39</c:f>
              <c:strCache>
                <c:ptCount val="36"/>
                <c:pt idx="0">
                  <c:v>Asics</c:v>
                </c:pt>
                <c:pt idx="1">
                  <c:v>PS Paul Smith</c:v>
                </c:pt>
                <c:pt idx="2">
                  <c:v>Dr Martens</c:v>
                </c:pt>
                <c:pt idx="3">
                  <c:v>Steve Madden</c:v>
                </c:pt>
                <c:pt idx="4">
                  <c:v>Timberland</c:v>
                </c:pt>
                <c:pt idx="5">
                  <c:v>Calvin Klein Jeans</c:v>
                </c:pt>
                <c:pt idx="6">
                  <c:v>Lacoste</c:v>
                </c:pt>
                <c:pt idx="7">
                  <c:v>Nike</c:v>
                </c:pt>
                <c:pt idx="8">
                  <c:v>The North Face</c:v>
                </c:pt>
                <c:pt idx="9">
                  <c:v>Puma</c:v>
                </c:pt>
                <c:pt idx="10">
                  <c:v>CAT's</c:v>
                </c:pt>
                <c:pt idx="11">
                  <c:v>Under Armour</c:v>
                </c:pt>
                <c:pt idx="12">
                  <c:v>adidas Originals</c:v>
                </c:pt>
                <c:pt idx="13">
                  <c:v>New Balance</c:v>
                </c:pt>
                <c:pt idx="14">
                  <c:v>Nike Running</c:v>
                </c:pt>
                <c:pt idx="15">
                  <c:v>Jordan</c:v>
                </c:pt>
                <c:pt idx="16">
                  <c:v>Polo Ralph Lauren</c:v>
                </c:pt>
                <c:pt idx="17">
                  <c:v>Clarks Originals</c:v>
                </c:pt>
                <c:pt idx="18">
                  <c:v>Columbia</c:v>
                </c:pt>
                <c:pt idx="19">
                  <c:v>Tommy Hilfiger</c:v>
                </c:pt>
                <c:pt idx="20">
                  <c:v>Vans</c:v>
                </c:pt>
                <c:pt idx="21">
                  <c:v>Fred Perry</c:v>
                </c:pt>
                <c:pt idx="22">
                  <c:v>Nike Training</c:v>
                </c:pt>
                <c:pt idx="23">
                  <c:v>Converse</c:v>
                </c:pt>
                <c:pt idx="24">
                  <c:v>Billabong</c:v>
                </c:pt>
                <c:pt idx="25">
                  <c:v>Crocs</c:v>
                </c:pt>
                <c:pt idx="26">
                  <c:v>Birkenstock</c:v>
                </c:pt>
                <c:pt idx="27">
                  <c:v>River Island</c:v>
                </c:pt>
                <c:pt idx="28">
                  <c:v>Pull&amp;Bear</c:v>
                </c:pt>
                <c:pt idx="29">
                  <c:v>WALK LONDON</c:v>
                </c:pt>
                <c:pt idx="30">
                  <c:v>BOSS by Hugo Boss</c:v>
                </c:pt>
                <c:pt idx="31">
                  <c:v>Public Desire</c:v>
                </c:pt>
                <c:pt idx="32">
                  <c:v>New Look</c:v>
                </c:pt>
                <c:pt idx="33">
                  <c:v>UGG</c:v>
                </c:pt>
                <c:pt idx="34">
                  <c:v>ASOS DESIGN</c:v>
                </c:pt>
                <c:pt idx="35">
                  <c:v>Crep Protect</c:v>
                </c:pt>
              </c:strCache>
            </c:strRef>
          </c:cat>
          <c:val>
            <c:numRef>
              <c:f>'brand - avg price trainer'!$B$3:$B$39</c:f>
              <c:numCache>
                <c:formatCode>#,##0.00</c:formatCode>
                <c:ptCount val="36"/>
                <c:pt idx="0">
                  <c:v>155</c:v>
                </c:pt>
                <c:pt idx="1">
                  <c:v>145</c:v>
                </c:pt>
                <c:pt idx="2">
                  <c:v>135.99166666666667</c:v>
                </c:pt>
                <c:pt idx="3">
                  <c:v>132</c:v>
                </c:pt>
                <c:pt idx="4">
                  <c:v>131.875</c:v>
                </c:pt>
                <c:pt idx="5">
                  <c:v>120</c:v>
                </c:pt>
                <c:pt idx="6">
                  <c:v>118.33333333333333</c:v>
                </c:pt>
                <c:pt idx="7">
                  <c:v>114.08750000000001</c:v>
                </c:pt>
                <c:pt idx="8">
                  <c:v>110</c:v>
                </c:pt>
                <c:pt idx="9">
                  <c:v>105.47499999999999</c:v>
                </c:pt>
                <c:pt idx="10">
                  <c:v>105</c:v>
                </c:pt>
                <c:pt idx="11">
                  <c:v>97</c:v>
                </c:pt>
                <c:pt idx="12">
                  <c:v>96.658333333333346</c:v>
                </c:pt>
                <c:pt idx="13">
                  <c:v>90.492500000000007</c:v>
                </c:pt>
                <c:pt idx="14">
                  <c:v>90.456249999999997</c:v>
                </c:pt>
                <c:pt idx="15">
                  <c:v>87.616666666666674</c:v>
                </c:pt>
                <c:pt idx="16">
                  <c:v>86.25</c:v>
                </c:pt>
                <c:pt idx="17">
                  <c:v>85.95</c:v>
                </c:pt>
                <c:pt idx="18">
                  <c:v>81.666666666666671</c:v>
                </c:pt>
                <c:pt idx="19">
                  <c:v>80</c:v>
                </c:pt>
                <c:pt idx="20">
                  <c:v>75.989999999999995</c:v>
                </c:pt>
                <c:pt idx="21">
                  <c:v>70</c:v>
                </c:pt>
                <c:pt idx="22">
                  <c:v>68.283333333333346</c:v>
                </c:pt>
                <c:pt idx="23">
                  <c:v>65</c:v>
                </c:pt>
                <c:pt idx="24">
                  <c:v>60</c:v>
                </c:pt>
                <c:pt idx="25">
                  <c:v>53.824166666666663</c:v>
                </c:pt>
                <c:pt idx="26">
                  <c:v>53.225000000000001</c:v>
                </c:pt>
                <c:pt idx="27">
                  <c:v>50</c:v>
                </c:pt>
                <c:pt idx="28">
                  <c:v>49.99</c:v>
                </c:pt>
                <c:pt idx="29">
                  <c:v>49.316666666666663</c:v>
                </c:pt>
                <c:pt idx="30">
                  <c:v>49</c:v>
                </c:pt>
                <c:pt idx="31">
                  <c:v>36.475000000000001</c:v>
                </c:pt>
                <c:pt idx="32">
                  <c:v>34.615000000000002</c:v>
                </c:pt>
                <c:pt idx="33">
                  <c:v>34.5</c:v>
                </c:pt>
                <c:pt idx="34">
                  <c:v>34.375</c:v>
                </c:pt>
                <c:pt idx="35">
                  <c:v>22</c:v>
                </c:pt>
              </c:numCache>
            </c:numRef>
          </c:val>
          <c:extLst>
            <c:ext xmlns:c16="http://schemas.microsoft.com/office/drawing/2014/chart" uri="{C3380CC4-5D6E-409C-BE32-E72D297353CC}">
              <c16:uniqueId val="{00000005-F711-4BDB-BB0F-C46390016B75}"/>
            </c:ext>
          </c:extLst>
        </c:ser>
        <c:ser>
          <c:idx val="1"/>
          <c:order val="1"/>
          <c:tx>
            <c:strRef>
              <c:f>'brand - avg price trainer'!$C$2</c:f>
              <c:strCache>
                <c:ptCount val="1"/>
                <c:pt idx="0">
                  <c:v>stock count</c:v>
                </c:pt>
              </c:strCache>
            </c:strRef>
          </c:tx>
          <c:spPr>
            <a:solidFill>
              <a:schemeClr val="accent2"/>
            </a:solidFill>
            <a:ln>
              <a:noFill/>
            </a:ln>
            <a:effectLst/>
          </c:spPr>
          <c:invertIfNegative val="0"/>
          <c:cat>
            <c:strRef>
              <c:f>'brand - avg price trainer'!$A$3:$A$39</c:f>
              <c:strCache>
                <c:ptCount val="36"/>
                <c:pt idx="0">
                  <c:v>Asics</c:v>
                </c:pt>
                <c:pt idx="1">
                  <c:v>PS Paul Smith</c:v>
                </c:pt>
                <c:pt idx="2">
                  <c:v>Dr Martens</c:v>
                </c:pt>
                <c:pt idx="3">
                  <c:v>Steve Madden</c:v>
                </c:pt>
                <c:pt idx="4">
                  <c:v>Timberland</c:v>
                </c:pt>
                <c:pt idx="5">
                  <c:v>Calvin Klein Jeans</c:v>
                </c:pt>
                <c:pt idx="6">
                  <c:v>Lacoste</c:v>
                </c:pt>
                <c:pt idx="7">
                  <c:v>Nike</c:v>
                </c:pt>
                <c:pt idx="8">
                  <c:v>The North Face</c:v>
                </c:pt>
                <c:pt idx="9">
                  <c:v>Puma</c:v>
                </c:pt>
                <c:pt idx="10">
                  <c:v>CAT's</c:v>
                </c:pt>
                <c:pt idx="11">
                  <c:v>Under Armour</c:v>
                </c:pt>
                <c:pt idx="12">
                  <c:v>adidas Originals</c:v>
                </c:pt>
                <c:pt idx="13">
                  <c:v>New Balance</c:v>
                </c:pt>
                <c:pt idx="14">
                  <c:v>Nike Running</c:v>
                </c:pt>
                <c:pt idx="15">
                  <c:v>Jordan</c:v>
                </c:pt>
                <c:pt idx="16">
                  <c:v>Polo Ralph Lauren</c:v>
                </c:pt>
                <c:pt idx="17">
                  <c:v>Clarks Originals</c:v>
                </c:pt>
                <c:pt idx="18">
                  <c:v>Columbia</c:v>
                </c:pt>
                <c:pt idx="19">
                  <c:v>Tommy Hilfiger</c:v>
                </c:pt>
                <c:pt idx="20">
                  <c:v>Vans</c:v>
                </c:pt>
                <c:pt idx="21">
                  <c:v>Fred Perry</c:v>
                </c:pt>
                <c:pt idx="22">
                  <c:v>Nike Training</c:v>
                </c:pt>
                <c:pt idx="23">
                  <c:v>Converse</c:v>
                </c:pt>
                <c:pt idx="24">
                  <c:v>Billabong</c:v>
                </c:pt>
                <c:pt idx="25">
                  <c:v>Crocs</c:v>
                </c:pt>
                <c:pt idx="26">
                  <c:v>Birkenstock</c:v>
                </c:pt>
                <c:pt idx="27">
                  <c:v>River Island</c:v>
                </c:pt>
                <c:pt idx="28">
                  <c:v>Pull&amp;Bear</c:v>
                </c:pt>
                <c:pt idx="29">
                  <c:v>WALK LONDON</c:v>
                </c:pt>
                <c:pt idx="30">
                  <c:v>BOSS by Hugo Boss</c:v>
                </c:pt>
                <c:pt idx="31">
                  <c:v>Public Desire</c:v>
                </c:pt>
                <c:pt idx="32">
                  <c:v>New Look</c:v>
                </c:pt>
                <c:pt idx="33">
                  <c:v>UGG</c:v>
                </c:pt>
                <c:pt idx="34">
                  <c:v>ASOS DESIGN</c:v>
                </c:pt>
                <c:pt idx="35">
                  <c:v>Crep Protect</c:v>
                </c:pt>
              </c:strCache>
            </c:strRef>
          </c:cat>
          <c:val>
            <c:numRef>
              <c:f>'brand - avg price trainer'!$C$3:$C$39</c:f>
              <c:numCache>
                <c:formatCode>General</c:formatCode>
                <c:ptCount val="36"/>
                <c:pt idx="0">
                  <c:v>1</c:v>
                </c:pt>
                <c:pt idx="1">
                  <c:v>1</c:v>
                </c:pt>
                <c:pt idx="2">
                  <c:v>6</c:v>
                </c:pt>
                <c:pt idx="3">
                  <c:v>5</c:v>
                </c:pt>
                <c:pt idx="4">
                  <c:v>8</c:v>
                </c:pt>
                <c:pt idx="5">
                  <c:v>1</c:v>
                </c:pt>
                <c:pt idx="6">
                  <c:v>3</c:v>
                </c:pt>
                <c:pt idx="7">
                  <c:v>8</c:v>
                </c:pt>
                <c:pt idx="8">
                  <c:v>1</c:v>
                </c:pt>
                <c:pt idx="9">
                  <c:v>2</c:v>
                </c:pt>
                <c:pt idx="10">
                  <c:v>1</c:v>
                </c:pt>
                <c:pt idx="11">
                  <c:v>2</c:v>
                </c:pt>
                <c:pt idx="12">
                  <c:v>6</c:v>
                </c:pt>
                <c:pt idx="13">
                  <c:v>8</c:v>
                </c:pt>
                <c:pt idx="14">
                  <c:v>8</c:v>
                </c:pt>
                <c:pt idx="15">
                  <c:v>3</c:v>
                </c:pt>
                <c:pt idx="16">
                  <c:v>4</c:v>
                </c:pt>
                <c:pt idx="17">
                  <c:v>1</c:v>
                </c:pt>
                <c:pt idx="18">
                  <c:v>6</c:v>
                </c:pt>
                <c:pt idx="19">
                  <c:v>1</c:v>
                </c:pt>
                <c:pt idx="20">
                  <c:v>11</c:v>
                </c:pt>
                <c:pt idx="21">
                  <c:v>1</c:v>
                </c:pt>
                <c:pt idx="22">
                  <c:v>3</c:v>
                </c:pt>
                <c:pt idx="23">
                  <c:v>1</c:v>
                </c:pt>
                <c:pt idx="24">
                  <c:v>1</c:v>
                </c:pt>
                <c:pt idx="25">
                  <c:v>12</c:v>
                </c:pt>
                <c:pt idx="26">
                  <c:v>4</c:v>
                </c:pt>
                <c:pt idx="27">
                  <c:v>1</c:v>
                </c:pt>
                <c:pt idx="28">
                  <c:v>1</c:v>
                </c:pt>
                <c:pt idx="29">
                  <c:v>3</c:v>
                </c:pt>
                <c:pt idx="30">
                  <c:v>1</c:v>
                </c:pt>
                <c:pt idx="31">
                  <c:v>2</c:v>
                </c:pt>
                <c:pt idx="32">
                  <c:v>8</c:v>
                </c:pt>
                <c:pt idx="33">
                  <c:v>2</c:v>
                </c:pt>
                <c:pt idx="34">
                  <c:v>16</c:v>
                </c:pt>
                <c:pt idx="35">
                  <c:v>1</c:v>
                </c:pt>
              </c:numCache>
            </c:numRef>
          </c:val>
          <c:extLst>
            <c:ext xmlns:c16="http://schemas.microsoft.com/office/drawing/2014/chart" uri="{C3380CC4-5D6E-409C-BE32-E72D297353CC}">
              <c16:uniqueId val="{00000007-F711-4BDB-BB0F-C46390016B75}"/>
            </c:ext>
          </c:extLst>
        </c:ser>
        <c:dLbls>
          <c:showLegendKey val="0"/>
          <c:showVal val="0"/>
          <c:showCatName val="0"/>
          <c:showSerName val="0"/>
          <c:showPercent val="0"/>
          <c:showBubbleSize val="0"/>
        </c:dLbls>
        <c:gapWidth val="33"/>
        <c:overlap val="-30"/>
        <c:axId val="896303504"/>
        <c:axId val="1053497728"/>
      </c:barChart>
      <c:catAx>
        <c:axId val="89630350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0"/>
                  <a:t>Brand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497728"/>
        <c:crosses val="autoZero"/>
        <c:auto val="1"/>
        <c:lblAlgn val="ctr"/>
        <c:lblOffset val="100"/>
        <c:noMultiLvlLbl val="0"/>
      </c:catAx>
      <c:valAx>
        <c:axId val="1053497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Price</a:t>
                </a:r>
              </a:p>
            </c:rich>
          </c:tx>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303504"/>
        <c:crosses val="max"/>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a:t>
            </a:r>
            <a:r>
              <a:rPr lang="en-US" b="1" baseline="0"/>
              <a:t> trainer price vs stock count</a:t>
            </a:r>
            <a:endParaRPr lang="en-US" b="1"/>
          </a:p>
        </c:rich>
      </c:tx>
      <c:layout>
        <c:manualLayout>
          <c:xMode val="edge"/>
          <c:yMode val="edge"/>
          <c:x val="0.28902328318812925"/>
          <c:y val="2.69059308716563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'brand - avg price- scatter grap'!$H$2</c:f>
              <c:strCache>
                <c:ptCount val="1"/>
                <c:pt idx="0">
                  <c:v>stock count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'brand - avg price- scatter grap'!$G$3:$G$38</c:f>
              <c:numCache>
                <c:formatCode>0.00</c:formatCode>
                <c:ptCount val="36"/>
                <c:pt idx="0">
                  <c:v>155</c:v>
                </c:pt>
                <c:pt idx="1">
                  <c:v>145</c:v>
                </c:pt>
                <c:pt idx="2">
                  <c:v>135.99166666666667</c:v>
                </c:pt>
                <c:pt idx="3">
                  <c:v>132</c:v>
                </c:pt>
                <c:pt idx="4">
                  <c:v>131.875</c:v>
                </c:pt>
                <c:pt idx="5">
                  <c:v>120</c:v>
                </c:pt>
                <c:pt idx="6">
                  <c:v>118.33333333333333</c:v>
                </c:pt>
                <c:pt idx="7">
                  <c:v>114.08750000000001</c:v>
                </c:pt>
                <c:pt idx="8">
                  <c:v>110</c:v>
                </c:pt>
                <c:pt idx="9">
                  <c:v>105.47499999999999</c:v>
                </c:pt>
                <c:pt idx="10">
                  <c:v>105</c:v>
                </c:pt>
                <c:pt idx="11">
                  <c:v>97</c:v>
                </c:pt>
                <c:pt idx="12">
                  <c:v>96.658333333333346</c:v>
                </c:pt>
                <c:pt idx="13">
                  <c:v>90.492500000000007</c:v>
                </c:pt>
                <c:pt idx="14">
                  <c:v>90.456249999999997</c:v>
                </c:pt>
                <c:pt idx="15">
                  <c:v>87.616666666666674</c:v>
                </c:pt>
                <c:pt idx="16">
                  <c:v>86.25</c:v>
                </c:pt>
                <c:pt idx="17">
                  <c:v>85.95</c:v>
                </c:pt>
                <c:pt idx="18">
                  <c:v>81.666666666666671</c:v>
                </c:pt>
                <c:pt idx="19">
                  <c:v>80</c:v>
                </c:pt>
                <c:pt idx="20">
                  <c:v>75.989999999999995</c:v>
                </c:pt>
                <c:pt idx="21">
                  <c:v>70</c:v>
                </c:pt>
                <c:pt idx="22">
                  <c:v>68.283333333333346</c:v>
                </c:pt>
                <c:pt idx="23">
                  <c:v>65</c:v>
                </c:pt>
                <c:pt idx="24">
                  <c:v>60</c:v>
                </c:pt>
                <c:pt idx="25">
                  <c:v>53.824166666666663</c:v>
                </c:pt>
                <c:pt idx="26">
                  <c:v>53.225000000000001</c:v>
                </c:pt>
                <c:pt idx="27">
                  <c:v>50</c:v>
                </c:pt>
                <c:pt idx="28">
                  <c:v>49.99</c:v>
                </c:pt>
                <c:pt idx="29">
                  <c:v>49.316666666666663</c:v>
                </c:pt>
                <c:pt idx="30">
                  <c:v>49</c:v>
                </c:pt>
                <c:pt idx="31">
                  <c:v>36.475000000000001</c:v>
                </c:pt>
                <c:pt idx="32">
                  <c:v>34.615000000000002</c:v>
                </c:pt>
                <c:pt idx="33">
                  <c:v>34.5</c:v>
                </c:pt>
                <c:pt idx="34">
                  <c:v>34.375</c:v>
                </c:pt>
                <c:pt idx="35">
                  <c:v>22</c:v>
                </c:pt>
              </c:numCache>
            </c:numRef>
          </c:xVal>
          <c:yVal>
            <c:numRef>
              <c:f>'brand - avg price- scatter grap'!$H$3:$H$38</c:f>
              <c:numCache>
                <c:formatCode>General</c:formatCode>
                <c:ptCount val="36"/>
                <c:pt idx="0">
                  <c:v>1</c:v>
                </c:pt>
                <c:pt idx="1">
                  <c:v>1</c:v>
                </c:pt>
                <c:pt idx="2">
                  <c:v>6</c:v>
                </c:pt>
                <c:pt idx="3">
                  <c:v>5</c:v>
                </c:pt>
                <c:pt idx="4">
                  <c:v>8</c:v>
                </c:pt>
                <c:pt idx="5">
                  <c:v>1</c:v>
                </c:pt>
                <c:pt idx="6">
                  <c:v>3</c:v>
                </c:pt>
                <c:pt idx="7">
                  <c:v>8</c:v>
                </c:pt>
                <c:pt idx="8">
                  <c:v>1</c:v>
                </c:pt>
                <c:pt idx="9">
                  <c:v>2</c:v>
                </c:pt>
                <c:pt idx="10">
                  <c:v>1</c:v>
                </c:pt>
                <c:pt idx="11">
                  <c:v>2</c:v>
                </c:pt>
                <c:pt idx="12">
                  <c:v>6</c:v>
                </c:pt>
                <c:pt idx="13">
                  <c:v>8</c:v>
                </c:pt>
                <c:pt idx="14">
                  <c:v>8</c:v>
                </c:pt>
                <c:pt idx="15">
                  <c:v>3</c:v>
                </c:pt>
                <c:pt idx="16">
                  <c:v>4</c:v>
                </c:pt>
                <c:pt idx="17">
                  <c:v>1</c:v>
                </c:pt>
                <c:pt idx="18">
                  <c:v>6</c:v>
                </c:pt>
                <c:pt idx="19">
                  <c:v>1</c:v>
                </c:pt>
                <c:pt idx="20">
                  <c:v>11</c:v>
                </c:pt>
                <c:pt idx="21">
                  <c:v>1</c:v>
                </c:pt>
                <c:pt idx="22">
                  <c:v>3</c:v>
                </c:pt>
                <c:pt idx="23">
                  <c:v>1</c:v>
                </c:pt>
                <c:pt idx="24">
                  <c:v>1</c:v>
                </c:pt>
                <c:pt idx="25">
                  <c:v>12</c:v>
                </c:pt>
                <c:pt idx="26">
                  <c:v>4</c:v>
                </c:pt>
                <c:pt idx="27">
                  <c:v>1</c:v>
                </c:pt>
                <c:pt idx="28">
                  <c:v>1</c:v>
                </c:pt>
                <c:pt idx="29">
                  <c:v>3</c:v>
                </c:pt>
                <c:pt idx="30">
                  <c:v>1</c:v>
                </c:pt>
                <c:pt idx="31">
                  <c:v>2</c:v>
                </c:pt>
                <c:pt idx="32">
                  <c:v>8</c:v>
                </c:pt>
                <c:pt idx="33">
                  <c:v>2</c:v>
                </c:pt>
                <c:pt idx="34">
                  <c:v>16</c:v>
                </c:pt>
                <c:pt idx="35">
                  <c:v>1</c:v>
                </c:pt>
              </c:numCache>
            </c:numRef>
          </c:yVal>
          <c:smooth val="0"/>
          <c:extLst>
            <c:ext xmlns:c16="http://schemas.microsoft.com/office/drawing/2014/chart" uri="{C3380CC4-5D6E-409C-BE32-E72D297353CC}">
              <c16:uniqueId val="{00000000-AE02-463F-A2E6-7A0CD9F3091C}"/>
            </c:ext>
          </c:extLst>
        </c:ser>
        <c:dLbls>
          <c:showLegendKey val="0"/>
          <c:showVal val="0"/>
          <c:showCatName val="0"/>
          <c:showSerName val="0"/>
          <c:showPercent val="0"/>
          <c:showBubbleSize val="0"/>
        </c:dLbls>
        <c:axId val="621006975"/>
        <c:axId val="621010335"/>
      </c:scatterChart>
      <c:valAx>
        <c:axId val="621006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avg</a:t>
                </a:r>
                <a:r>
                  <a:rPr lang="en-GB" b="1" baseline="0"/>
                  <a:t> trainer price</a:t>
                </a:r>
                <a:endParaRPr lang="en-GB"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010335"/>
        <c:crosses val="autoZero"/>
        <c:crossBetween val="midCat"/>
      </c:valAx>
      <c:valAx>
        <c:axId val="621010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stock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006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[asos_new_trainers.xlsx]colour - price!PivotTable2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'Colour': </a:t>
            </a:r>
            <a:r>
              <a:rPr lang="en-US">
                <a:solidFill>
                  <a:srgbClr val="DD5A13"/>
                </a:solidFill>
              </a:rPr>
              <a:t>black</a:t>
            </a:r>
            <a:r>
              <a:rPr lang="en-US"/>
              <a:t> has noticeably higher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'colour - price'!$B$2</c:f>
              <c:strCache>
                <c:ptCount val="1"/>
                <c:pt idx="0">
                  <c:v>Total</c:v>
                </c:pt>
              </c:strCache>
            </c:strRef>
          </c:tx>
          <c:spPr>
            <a:solidFill>
              <a:schemeClr val="accent1"/>
            </a:solidFill>
            <a:ln>
              <a:noFill/>
            </a:ln>
            <a:effectLst/>
          </c:spPr>
          <c:invertIfNegative val="0"/>
          <c:cat>
            <c:strRef>
              <c:f>'colour - price'!$A$3:$A$43</c:f>
              <c:strCache>
                <c:ptCount val="40"/>
                <c:pt idx="0">
                  <c:v>black</c:v>
                </c:pt>
                <c:pt idx="1">
                  <c:v>white</c:v>
                </c:pt>
                <c:pt idx="2">
                  <c:v>beige</c:v>
                </c:pt>
                <c:pt idx="3">
                  <c:v>grey</c:v>
                </c:pt>
                <c:pt idx="4">
                  <c:v>brown</c:v>
                </c:pt>
                <c:pt idx="5">
                  <c:v>green</c:v>
                </c:pt>
                <c:pt idx="6">
                  <c:v>stone</c:v>
                </c:pt>
                <c:pt idx="7">
                  <c:v>multi</c:v>
                </c:pt>
                <c:pt idx="8">
                  <c:v>navy</c:v>
                </c:pt>
                <c:pt idx="9">
                  <c:v>nb navy</c:v>
                </c:pt>
                <c:pt idx="10">
                  <c:v>neutral</c:v>
                </c:pt>
                <c:pt idx="11">
                  <c:v>black-fast yellow-light mint</c:v>
                </c:pt>
                <c:pt idx="12">
                  <c:v>dark green</c:v>
                </c:pt>
                <c:pt idx="13">
                  <c:v>sand</c:v>
                </c:pt>
                <c:pt idx="14">
                  <c:v>black iridescent</c:v>
                </c:pt>
                <c:pt idx="15">
                  <c:v>white/ black</c:v>
                </c:pt>
                <c:pt idx="16">
                  <c:v>orange</c:v>
                </c:pt>
                <c:pt idx="17">
                  <c:v>khaki</c:v>
                </c:pt>
                <c:pt idx="18">
                  <c:v>blue</c:v>
                </c:pt>
                <c:pt idx="19">
                  <c:v>cloud white/indig</c:v>
                </c:pt>
                <c:pt idx="20">
                  <c:v>wonder white</c:v>
                </c:pt>
                <c:pt idx="21">
                  <c:v>white/ancient white</c:v>
                </c:pt>
                <c:pt idx="22">
                  <c:v>crimson</c:v>
                </c:pt>
                <c:pt idx="23">
                  <c:v>ftwr white/white</c:v>
                </c:pt>
                <c:pt idx="24">
                  <c:v>brown/tan</c:v>
                </c:pt>
                <c:pt idx="25">
                  <c:v>off white</c:v>
                </c:pt>
                <c:pt idx="26">
                  <c:v>mushroom</c:v>
                </c:pt>
                <c:pt idx="27">
                  <c:v>graphite</c:v>
                </c:pt>
                <c:pt idx="28">
                  <c:v>mid brown</c:v>
                </c:pt>
                <c:pt idx="29">
                  <c:v>black/safety yellow</c:v>
                </c:pt>
                <c:pt idx="30">
                  <c:v>dune/white</c:v>
                </c:pt>
                <c:pt idx="31">
                  <c:v>white/navy</c:v>
                </c:pt>
                <c:pt idx="32">
                  <c:v>dark brown</c:v>
                </c:pt>
                <c:pt idx="33">
                  <c:v>steel gray-white</c:v>
                </c:pt>
                <c:pt idx="34">
                  <c:v>sage</c:v>
                </c:pt>
                <c:pt idx="35">
                  <c:v>core black/black</c:v>
                </c:pt>
                <c:pt idx="36">
                  <c:v>ivory</c:v>
                </c:pt>
                <c:pt idx="37">
                  <c:v>yellow</c:v>
                </c:pt>
                <c:pt idx="38">
                  <c:v>cloud white</c:v>
                </c:pt>
                <c:pt idx="39">
                  <c:v>tan</c:v>
                </c:pt>
              </c:strCache>
            </c:strRef>
          </c:cat>
          <c:val>
            <c:numRef>
              <c:f>'colour - price'!$B$3:$B$43</c:f>
              <c:numCache>
                <c:formatCode>General</c:formatCode>
                <c:ptCount val="40"/>
                <c:pt idx="0">
                  <c:v>2895.51</c:v>
                </c:pt>
                <c:pt idx="1">
                  <c:v>1383.74</c:v>
                </c:pt>
                <c:pt idx="2">
                  <c:v>889</c:v>
                </c:pt>
                <c:pt idx="3">
                  <c:v>845.9</c:v>
                </c:pt>
                <c:pt idx="4">
                  <c:v>745.85</c:v>
                </c:pt>
                <c:pt idx="5">
                  <c:v>481.8</c:v>
                </c:pt>
                <c:pt idx="6">
                  <c:v>424.95</c:v>
                </c:pt>
                <c:pt idx="7">
                  <c:v>411.95</c:v>
                </c:pt>
                <c:pt idx="8">
                  <c:v>286.84000000000003</c:v>
                </c:pt>
                <c:pt idx="9">
                  <c:v>255</c:v>
                </c:pt>
                <c:pt idx="10">
                  <c:v>225.95</c:v>
                </c:pt>
                <c:pt idx="11">
                  <c:v>145</c:v>
                </c:pt>
                <c:pt idx="12">
                  <c:v>135</c:v>
                </c:pt>
                <c:pt idx="13">
                  <c:v>130</c:v>
                </c:pt>
                <c:pt idx="14">
                  <c:v>130</c:v>
                </c:pt>
                <c:pt idx="15">
                  <c:v>130</c:v>
                </c:pt>
                <c:pt idx="16">
                  <c:v>125</c:v>
                </c:pt>
                <c:pt idx="17">
                  <c:v>125</c:v>
                </c:pt>
                <c:pt idx="18">
                  <c:v>124.95</c:v>
                </c:pt>
                <c:pt idx="19">
                  <c:v>124.95</c:v>
                </c:pt>
                <c:pt idx="20">
                  <c:v>120</c:v>
                </c:pt>
                <c:pt idx="21">
                  <c:v>120</c:v>
                </c:pt>
                <c:pt idx="22">
                  <c:v>110</c:v>
                </c:pt>
                <c:pt idx="23">
                  <c:v>110</c:v>
                </c:pt>
                <c:pt idx="24">
                  <c:v>100</c:v>
                </c:pt>
                <c:pt idx="25">
                  <c:v>97.990000000000009</c:v>
                </c:pt>
                <c:pt idx="26">
                  <c:v>95</c:v>
                </c:pt>
                <c:pt idx="27">
                  <c:v>95</c:v>
                </c:pt>
                <c:pt idx="28">
                  <c:v>76.98</c:v>
                </c:pt>
                <c:pt idx="29">
                  <c:v>75</c:v>
                </c:pt>
                <c:pt idx="30">
                  <c:v>70</c:v>
                </c:pt>
                <c:pt idx="31">
                  <c:v>70</c:v>
                </c:pt>
                <c:pt idx="32">
                  <c:v>65.98</c:v>
                </c:pt>
                <c:pt idx="33">
                  <c:v>65.95</c:v>
                </c:pt>
                <c:pt idx="34">
                  <c:v>54</c:v>
                </c:pt>
                <c:pt idx="35">
                  <c:v>45</c:v>
                </c:pt>
                <c:pt idx="36">
                  <c:v>36.99</c:v>
                </c:pt>
                <c:pt idx="37">
                  <c:v>32</c:v>
                </c:pt>
                <c:pt idx="38">
                  <c:v>30</c:v>
                </c:pt>
                <c:pt idx="39">
                  <c:v>26</c:v>
                </c:pt>
              </c:numCache>
            </c:numRef>
          </c:val>
          <c:extLst>
            <c:ext xmlns:c16="http://schemas.microsoft.com/office/drawing/2014/chart" uri="{C3380CC4-5D6E-409C-BE32-E72D297353CC}">
              <c16:uniqueId val="{00000000-81A3-4294-9B79-E8C954FBBC0F}"/>
            </c:ext>
          </c:extLst>
        </c:ser>
        <c:dLbls>
          <c:showLegendKey val="0"/>
          <c:showVal val="0"/>
          <c:showCatName val="0"/>
          <c:showSerName val="0"/>
          <c:showPercent val="0"/>
          <c:showBubbleSize val="0"/>
        </c:dLbls>
        <c:gapWidth val="33"/>
        <c:overlap val="-30"/>
        <c:axId val="896303504"/>
        <c:axId val="1053497728"/>
      </c:barChart>
      <c:catAx>
        <c:axId val="89630350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Colour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497728"/>
        <c:crosses val="autoZero"/>
        <c:auto val="1"/>
        <c:lblAlgn val="ctr"/>
        <c:lblOffset val="100"/>
        <c:noMultiLvlLbl val="0"/>
      </c:catAx>
      <c:valAx>
        <c:axId val="1053497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303504"/>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[asos_new_trainers.xlsx]colour - number!PivotTable2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Number of trainers by each colour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'colour - number'!$B$2</c:f>
              <c:strCache>
                <c:ptCount val="1"/>
                <c:pt idx="0">
                  <c:v>Total</c:v>
                </c:pt>
              </c:strCache>
            </c:strRef>
          </c:tx>
          <c:spPr>
            <a:solidFill>
              <a:schemeClr val="accent1"/>
            </a:solidFill>
            <a:ln>
              <a:noFill/>
            </a:ln>
            <a:effectLst/>
          </c:spPr>
          <c:invertIfNegative val="0"/>
          <c:cat>
            <c:strRef>
              <c:f>'colour - number'!$A$3:$A$43</c:f>
              <c:strCache>
                <c:ptCount val="40"/>
                <c:pt idx="0">
                  <c:v>black</c:v>
                </c:pt>
                <c:pt idx="1">
                  <c:v>white</c:v>
                </c:pt>
                <c:pt idx="2">
                  <c:v>grey</c:v>
                </c:pt>
                <c:pt idx="3">
                  <c:v>green</c:v>
                </c:pt>
                <c:pt idx="4">
                  <c:v>beige</c:v>
                </c:pt>
                <c:pt idx="5">
                  <c:v>brown</c:v>
                </c:pt>
                <c:pt idx="6">
                  <c:v>stone</c:v>
                </c:pt>
                <c:pt idx="7">
                  <c:v>multi</c:v>
                </c:pt>
                <c:pt idx="8">
                  <c:v>navy</c:v>
                </c:pt>
                <c:pt idx="9">
                  <c:v>neutral</c:v>
                </c:pt>
                <c:pt idx="10">
                  <c:v>dark brown</c:v>
                </c:pt>
                <c:pt idx="11">
                  <c:v>off white</c:v>
                </c:pt>
                <c:pt idx="12">
                  <c:v>blue</c:v>
                </c:pt>
                <c:pt idx="13">
                  <c:v>nb navy</c:v>
                </c:pt>
                <c:pt idx="14">
                  <c:v>mid brown</c:v>
                </c:pt>
                <c:pt idx="15">
                  <c:v>sand</c:v>
                </c:pt>
                <c:pt idx="16">
                  <c:v>wonder white</c:v>
                </c:pt>
                <c:pt idx="17">
                  <c:v>black-fast yellow-light mint</c:v>
                </c:pt>
                <c:pt idx="18">
                  <c:v>graphite</c:v>
                </c:pt>
                <c:pt idx="19">
                  <c:v>orange</c:v>
                </c:pt>
                <c:pt idx="20">
                  <c:v>black iridescent</c:v>
                </c:pt>
                <c:pt idx="21">
                  <c:v>dune/white</c:v>
                </c:pt>
                <c:pt idx="22">
                  <c:v>black/safety yellow</c:v>
                </c:pt>
                <c:pt idx="23">
                  <c:v>white/ancient white</c:v>
                </c:pt>
                <c:pt idx="24">
                  <c:v>yellow</c:v>
                </c:pt>
                <c:pt idx="25">
                  <c:v>dark green</c:v>
                </c:pt>
                <c:pt idx="26">
                  <c:v>khaki</c:v>
                </c:pt>
                <c:pt idx="27">
                  <c:v>sage</c:v>
                </c:pt>
                <c:pt idx="28">
                  <c:v>cloud white</c:v>
                </c:pt>
                <c:pt idx="29">
                  <c:v>steel gray-white</c:v>
                </c:pt>
                <c:pt idx="30">
                  <c:v>cloud white/indig</c:v>
                </c:pt>
                <c:pt idx="31">
                  <c:v>tan</c:v>
                </c:pt>
                <c:pt idx="32">
                  <c:v>mushroom</c:v>
                </c:pt>
                <c:pt idx="33">
                  <c:v>white/ black</c:v>
                </c:pt>
                <c:pt idx="34">
                  <c:v>core black/black</c:v>
                </c:pt>
                <c:pt idx="35">
                  <c:v>white/navy</c:v>
                </c:pt>
                <c:pt idx="36">
                  <c:v>crimson</c:v>
                </c:pt>
                <c:pt idx="37">
                  <c:v>ftwr white/white</c:v>
                </c:pt>
                <c:pt idx="38">
                  <c:v>brown/tan</c:v>
                </c:pt>
                <c:pt idx="39">
                  <c:v>ivory</c:v>
                </c:pt>
              </c:strCache>
            </c:strRef>
          </c:cat>
          <c:val>
            <c:numRef>
              <c:f>'colour - number'!$B$3:$B$43</c:f>
              <c:numCache>
                <c:formatCode>General</c:formatCode>
                <c:ptCount val="40"/>
                <c:pt idx="0">
                  <c:v>36</c:v>
                </c:pt>
                <c:pt idx="1">
                  <c:v>16</c:v>
                </c:pt>
                <c:pt idx="2">
                  <c:v>9</c:v>
                </c:pt>
                <c:pt idx="3">
                  <c:v>8</c:v>
                </c:pt>
                <c:pt idx="4">
                  <c:v>8</c:v>
                </c:pt>
                <c:pt idx="5">
                  <c:v>7</c:v>
                </c:pt>
                <c:pt idx="6">
                  <c:v>7</c:v>
                </c:pt>
                <c:pt idx="7">
                  <c:v>7</c:v>
                </c:pt>
                <c:pt idx="8">
                  <c:v>6</c:v>
                </c:pt>
                <c:pt idx="9">
                  <c:v>5</c:v>
                </c:pt>
                <c:pt idx="10">
                  <c:v>2</c:v>
                </c:pt>
                <c:pt idx="11">
                  <c:v>2</c:v>
                </c:pt>
                <c:pt idx="12">
                  <c:v>2</c:v>
                </c:pt>
                <c:pt idx="13">
                  <c:v>2</c:v>
                </c:pt>
                <c:pt idx="14">
                  <c:v>2</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numCache>
            </c:numRef>
          </c:val>
          <c:extLst>
            <c:ext xmlns:c16="http://schemas.microsoft.com/office/drawing/2014/chart" uri="{C3380CC4-5D6E-409C-BE32-E72D297353CC}">
              <c16:uniqueId val="{00000001-4E61-4D45-9E2D-5FB5A2EA01D3}"/>
            </c:ext>
          </c:extLst>
        </c:ser>
        <c:dLbls>
          <c:showLegendKey val="0"/>
          <c:showVal val="0"/>
          <c:showCatName val="0"/>
          <c:showSerName val="0"/>
          <c:showPercent val="0"/>
          <c:showBubbleSize val="0"/>
        </c:dLbls>
        <c:gapWidth val="33"/>
        <c:overlap val="-30"/>
        <c:axId val="896303504"/>
        <c:axId val="1053497728"/>
      </c:barChart>
      <c:catAx>
        <c:axId val="89630350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Colour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497728"/>
        <c:crosses val="autoZero"/>
        <c:auto val="1"/>
        <c:lblAlgn val="ctr"/>
        <c:lblOffset val="100"/>
        <c:noMultiLvlLbl val="0"/>
      </c:catAx>
      <c:valAx>
        <c:axId val="1053497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303504"/>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[asos_new_trainers.xlsx]top 5 colours!PivotTable2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Colours by Total</a:t>
            </a:r>
            <a:r>
              <a:rPr lang="en-US" b="1" baseline="0"/>
              <a:t> Price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colours'!$B$2</c:f>
              <c:strCache>
                <c:ptCount val="1"/>
                <c:pt idx="0">
                  <c:v>Total</c:v>
                </c:pt>
              </c:strCache>
            </c:strRef>
          </c:tx>
          <c:spPr>
            <a:solidFill>
              <a:schemeClr val="accent1"/>
            </a:solidFill>
            <a:ln>
              <a:noFill/>
            </a:ln>
            <a:effectLst/>
          </c:spPr>
          <c:invertIfNegative val="0"/>
          <c:cat>
            <c:strRef>
              <c:f>'top 5 colours'!$A$3:$A$8</c:f>
              <c:strCache>
                <c:ptCount val="5"/>
                <c:pt idx="0">
                  <c:v>black</c:v>
                </c:pt>
                <c:pt idx="1">
                  <c:v>white</c:v>
                </c:pt>
                <c:pt idx="2">
                  <c:v>beige</c:v>
                </c:pt>
                <c:pt idx="3">
                  <c:v>grey</c:v>
                </c:pt>
                <c:pt idx="4">
                  <c:v>brown</c:v>
                </c:pt>
              </c:strCache>
            </c:strRef>
          </c:cat>
          <c:val>
            <c:numRef>
              <c:f>'top 5 colours'!$B$3:$B$8</c:f>
              <c:numCache>
                <c:formatCode>General</c:formatCode>
                <c:ptCount val="5"/>
                <c:pt idx="0">
                  <c:v>2895.51</c:v>
                </c:pt>
                <c:pt idx="1">
                  <c:v>1383.74</c:v>
                </c:pt>
                <c:pt idx="2">
                  <c:v>889</c:v>
                </c:pt>
                <c:pt idx="3">
                  <c:v>845.9</c:v>
                </c:pt>
                <c:pt idx="4">
                  <c:v>745.85</c:v>
                </c:pt>
              </c:numCache>
            </c:numRef>
          </c:val>
          <c:extLst>
            <c:ext xmlns:c16="http://schemas.microsoft.com/office/drawing/2014/chart" uri="{C3380CC4-5D6E-409C-BE32-E72D297353CC}">
              <c16:uniqueId val="{00000001-0B32-481A-8C3E-4428ABCA008D}"/>
            </c:ext>
          </c:extLst>
        </c:ser>
        <c:dLbls>
          <c:showLegendKey val="0"/>
          <c:showVal val="0"/>
          <c:showCatName val="0"/>
          <c:showSerName val="0"/>
          <c:showPercent val="0"/>
          <c:showBubbleSize val="0"/>
        </c:dLbls>
        <c:gapWidth val="33"/>
        <c:overlap val="-30"/>
        <c:axId val="896303504"/>
        <c:axId val="1053497728"/>
      </c:barChart>
      <c:catAx>
        <c:axId val="89630350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Colour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497728"/>
        <c:crosses val="autoZero"/>
        <c:auto val="1"/>
        <c:lblAlgn val="ctr"/>
        <c:lblOffset val="100"/>
        <c:noMultiLvlLbl val="0"/>
      </c:catAx>
      <c:valAx>
        <c:axId val="1053497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303504"/>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[asos_new_trainers.xlsx]brand - colours!PivotTable3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 'Colour: black', 'Brand': Dr Martens has noticeably higher 'Price'.</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'brand - colours'!$B$4</c:f>
              <c:strCache>
                <c:ptCount val="1"/>
                <c:pt idx="0">
                  <c:v>Total</c:v>
                </c:pt>
              </c:strCache>
            </c:strRef>
          </c:tx>
          <c:spPr>
            <a:solidFill>
              <a:schemeClr val="accent1"/>
            </a:solidFill>
            <a:ln>
              <a:noFill/>
            </a:ln>
            <a:effectLst/>
          </c:spPr>
          <c:invertIfNegative val="0"/>
          <c:cat>
            <c:strRef>
              <c:f>'brand - colours'!$A$5:$A$22</c:f>
              <c:strCache>
                <c:ptCount val="17"/>
                <c:pt idx="0">
                  <c:v>Dr Martens</c:v>
                </c:pt>
                <c:pt idx="1">
                  <c:v>Vans</c:v>
                </c:pt>
                <c:pt idx="2">
                  <c:v>Steve Madden</c:v>
                </c:pt>
                <c:pt idx="3">
                  <c:v>Jordan</c:v>
                </c:pt>
                <c:pt idx="4">
                  <c:v>ASOS DESIGN</c:v>
                </c:pt>
                <c:pt idx="5">
                  <c:v>Nike</c:v>
                </c:pt>
                <c:pt idx="6">
                  <c:v>Columbia</c:v>
                </c:pt>
                <c:pt idx="7">
                  <c:v>Under Armour</c:v>
                </c:pt>
                <c:pt idx="8">
                  <c:v>CAT's</c:v>
                </c:pt>
                <c:pt idx="9">
                  <c:v>New Look</c:v>
                </c:pt>
                <c:pt idx="10">
                  <c:v>Nike Training</c:v>
                </c:pt>
                <c:pt idx="11">
                  <c:v>River Island</c:v>
                </c:pt>
                <c:pt idx="12">
                  <c:v>Pull&amp;Bear</c:v>
                </c:pt>
                <c:pt idx="13">
                  <c:v>UGG</c:v>
                </c:pt>
                <c:pt idx="14">
                  <c:v>Crocs</c:v>
                </c:pt>
                <c:pt idx="15">
                  <c:v>Nike Running</c:v>
                </c:pt>
                <c:pt idx="16">
                  <c:v>Public Desire</c:v>
                </c:pt>
              </c:strCache>
            </c:strRef>
          </c:cat>
          <c:val>
            <c:numRef>
              <c:f>'brand - colours'!$B$5:$B$22</c:f>
              <c:numCache>
                <c:formatCode>General</c:formatCode>
                <c:ptCount val="17"/>
                <c:pt idx="0">
                  <c:v>781.95</c:v>
                </c:pt>
                <c:pt idx="1">
                  <c:v>403.9</c:v>
                </c:pt>
                <c:pt idx="2">
                  <c:v>280</c:v>
                </c:pt>
                <c:pt idx="3">
                  <c:v>262.85000000000002</c:v>
                </c:pt>
                <c:pt idx="4">
                  <c:v>204</c:v>
                </c:pt>
                <c:pt idx="5">
                  <c:v>169.95</c:v>
                </c:pt>
                <c:pt idx="6">
                  <c:v>160</c:v>
                </c:pt>
                <c:pt idx="7">
                  <c:v>105</c:v>
                </c:pt>
                <c:pt idx="8">
                  <c:v>105</c:v>
                </c:pt>
                <c:pt idx="9">
                  <c:v>103.97</c:v>
                </c:pt>
                <c:pt idx="10">
                  <c:v>64.95</c:v>
                </c:pt>
                <c:pt idx="11">
                  <c:v>50</c:v>
                </c:pt>
                <c:pt idx="12">
                  <c:v>49.99</c:v>
                </c:pt>
                <c:pt idx="13">
                  <c:v>43</c:v>
                </c:pt>
                <c:pt idx="14">
                  <c:v>40</c:v>
                </c:pt>
                <c:pt idx="15">
                  <c:v>35.950000000000003</c:v>
                </c:pt>
                <c:pt idx="16">
                  <c:v>35</c:v>
                </c:pt>
              </c:numCache>
            </c:numRef>
          </c:val>
          <c:extLst>
            <c:ext xmlns:c16="http://schemas.microsoft.com/office/drawing/2014/chart" uri="{C3380CC4-5D6E-409C-BE32-E72D297353CC}">
              <c16:uniqueId val="{00000004-A042-4E9A-B32D-D09CFBD6184C}"/>
            </c:ext>
          </c:extLst>
        </c:ser>
        <c:dLbls>
          <c:showLegendKey val="0"/>
          <c:showVal val="0"/>
          <c:showCatName val="0"/>
          <c:showSerName val="0"/>
          <c:showPercent val="0"/>
          <c:showBubbleSize val="0"/>
        </c:dLbls>
        <c:gapWidth val="33"/>
        <c:overlap val="-30"/>
        <c:axId val="1506754800"/>
        <c:axId val="1053497248"/>
      </c:barChart>
      <c:catAx>
        <c:axId val="1506754800"/>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Brand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497248"/>
        <c:crosses val="autoZero"/>
        <c:auto val="1"/>
        <c:lblAlgn val="ctr"/>
        <c:lblOffset val="100"/>
        <c:noMultiLvlLbl val="0"/>
      </c:catAx>
      <c:valAx>
        <c:axId val="10534972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Price</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754800"/>
        <c:crosses val="max"/>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387350</xdr:colOff>
      <xdr:row>2</xdr:row>
      <xdr:rowOff>152400</xdr:rowOff>
    </xdr:from>
    <xdr:to>
      <xdr:col>13</xdr:col>
      <xdr:colOff>9525</xdr:colOff>
      <xdr:row>22</xdr:row>
      <xdr:rowOff>53975</xdr:rowOff>
    </xdr:to>
    <xdr:graphicFrame macro="">
      <xdr:nvGraphicFramePr>
        <xdr:cNvPr id="2" name="Chart 1" descr="Chart type: Clustered Bar. 'Colour': black has noticeably higher 'Price'.&#10;&#10;Description automatically generated">
          <a:extLst>
            <a:ext uri="{FF2B5EF4-FFF2-40B4-BE49-F238E27FC236}">
              <a16:creationId xmlns:a16="http://schemas.microsoft.com/office/drawing/2014/main" id="{1C633EFF-5F66-434E-81C4-A7C2E1AAC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599017</xdr:colOff>
      <xdr:row>0</xdr:row>
      <xdr:rowOff>133349</xdr:rowOff>
    </xdr:from>
    <xdr:to>
      <xdr:col>17</xdr:col>
      <xdr:colOff>535517</xdr:colOff>
      <xdr:row>24</xdr:row>
      <xdr:rowOff>48682</xdr:rowOff>
    </xdr:to>
    <xdr:graphicFrame macro="">
      <xdr:nvGraphicFramePr>
        <xdr:cNvPr id="2" name="Chart 1" descr="Chart type: Clustered Bar. 'Colour': black has noticeably higher 'Price'.&#10;&#10;Description automatically generated">
          <a:extLst>
            <a:ext uri="{FF2B5EF4-FFF2-40B4-BE49-F238E27FC236}">
              <a16:creationId xmlns:a16="http://schemas.microsoft.com/office/drawing/2014/main" id="{B2FD3826-B807-49E8-9975-CB76C5D881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38100</xdr:colOff>
      <xdr:row>3</xdr:row>
      <xdr:rowOff>134407</xdr:rowOff>
    </xdr:from>
    <xdr:to>
      <xdr:col>18</xdr:col>
      <xdr:colOff>123825</xdr:colOff>
      <xdr:row>21</xdr:row>
      <xdr:rowOff>172508</xdr:rowOff>
    </xdr:to>
    <xdr:graphicFrame macro="">
      <xdr:nvGraphicFramePr>
        <xdr:cNvPr id="5" name="Chart 4">
          <a:extLst>
            <a:ext uri="{FF2B5EF4-FFF2-40B4-BE49-F238E27FC236}">
              <a16:creationId xmlns:a16="http://schemas.microsoft.com/office/drawing/2014/main" id="{F9258220-D5FA-07BA-9D1E-FA5B85BC1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577850</xdr:colOff>
      <xdr:row>0</xdr:row>
      <xdr:rowOff>161925</xdr:rowOff>
    </xdr:from>
    <xdr:to>
      <xdr:col>12</xdr:col>
      <xdr:colOff>200025</xdr:colOff>
      <xdr:row>20</xdr:row>
      <xdr:rowOff>63500</xdr:rowOff>
    </xdr:to>
    <xdr:graphicFrame macro="">
      <xdr:nvGraphicFramePr>
        <xdr:cNvPr id="2" name="Chart 1" descr="Chart type: Clustered Bar. 'Colour': black has noticeably higher 'Price'.&#10;&#10;Description automatically generated">
          <a:extLst>
            <a:ext uri="{FF2B5EF4-FFF2-40B4-BE49-F238E27FC236}">
              <a16:creationId xmlns:a16="http://schemas.microsoft.com/office/drawing/2014/main" id="{232E7F7E-A999-B4AF-C8B5-04CDEF5EF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285750</xdr:colOff>
      <xdr:row>2</xdr:row>
      <xdr:rowOff>120650</xdr:rowOff>
    </xdr:from>
    <xdr:to>
      <xdr:col>13</xdr:col>
      <xdr:colOff>511175</xdr:colOff>
      <xdr:row>22</xdr:row>
      <xdr:rowOff>28575</xdr:rowOff>
    </xdr:to>
    <xdr:graphicFrame macro="">
      <xdr:nvGraphicFramePr>
        <xdr:cNvPr id="2" name="Chart 1" descr="Chart type: Clustered Bar. 'Colour': black has noticeably higher 'Price'.&#10;&#10;Description automatically generated">
          <a:extLst>
            <a:ext uri="{FF2B5EF4-FFF2-40B4-BE49-F238E27FC236}">
              <a16:creationId xmlns:a16="http://schemas.microsoft.com/office/drawing/2014/main" id="{F6F32656-2AD8-4DD3-8D90-74AC2A291B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266700</xdr:colOff>
      <xdr:row>0</xdr:row>
      <xdr:rowOff>168275</xdr:rowOff>
    </xdr:from>
    <xdr:to>
      <xdr:col>12</xdr:col>
      <xdr:colOff>492125</xdr:colOff>
      <xdr:row>20</xdr:row>
      <xdr:rowOff>76200</xdr:rowOff>
    </xdr:to>
    <xdr:graphicFrame macro="">
      <xdr:nvGraphicFramePr>
        <xdr:cNvPr id="2" name="Chart 1" descr="Chart type: Clustered Bar. 'Colour': black has noticeably higher 'Price'.&#10;&#10;Description automatically generated">
          <a:extLst>
            <a:ext uri="{FF2B5EF4-FFF2-40B4-BE49-F238E27FC236}">
              <a16:creationId xmlns:a16="http://schemas.microsoft.com/office/drawing/2014/main" id="{359198CC-B8A5-470B-860A-4D48DE0EFF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xdr:colOff>
      <xdr:row>1</xdr:row>
      <xdr:rowOff>22224</xdr:rowOff>
    </xdr:from>
    <xdr:to>
      <xdr:col>11</xdr:col>
      <xdr:colOff>187325</xdr:colOff>
      <xdr:row>17</xdr:row>
      <xdr:rowOff>104774</xdr:rowOff>
    </xdr:to>
    <xdr:graphicFrame macro="">
      <xdr:nvGraphicFramePr>
        <xdr:cNvPr id="2" name="Chart 1" descr="Chart type: Clustered Bar. For 'Colour: black', 'Brand': Dr Martens has noticeably higher 'Price'.&#10;&#10;Description automatically generated">
          <a:extLst>
            <a:ext uri="{FF2B5EF4-FFF2-40B4-BE49-F238E27FC236}">
              <a16:creationId xmlns:a16="http://schemas.microsoft.com/office/drawing/2014/main" id="{CDCCB3A9-5469-3962-6236-1CC4E67EDF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473075</xdr:colOff>
      <xdr:row>3</xdr:row>
      <xdr:rowOff>123825</xdr:rowOff>
    </xdr:from>
    <xdr:to>
      <xdr:col>6</xdr:col>
      <xdr:colOff>473075</xdr:colOff>
      <xdr:row>17</xdr:row>
      <xdr:rowOff>114300</xdr:rowOff>
    </xdr:to>
    <mc:AlternateContent xmlns:mc="http://schemas.openxmlformats.org/markup-compatibility/2006" xmlns:a14="http://schemas.microsoft.com/office/drawing/2010/main">
      <mc:Choice Requires="a14">
        <xdr:graphicFrame macro="">
          <xdr:nvGraphicFramePr>
            <xdr:cNvPr id="2" name="Brand">
              <a:extLst>
                <a:ext uri="{FF2B5EF4-FFF2-40B4-BE49-F238E27FC236}">
                  <a16:creationId xmlns:a16="http://schemas.microsoft.com/office/drawing/2014/main" id="{041D7823-624D-C8AF-73E8-B727D7842576}"/>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6429375" y="676275"/>
              <a:ext cx="1828800" cy="2568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473075</xdr:colOff>
      <xdr:row>3</xdr:row>
      <xdr:rowOff>123825</xdr:rowOff>
    </xdr:from>
    <xdr:to>
      <xdr:col>6</xdr:col>
      <xdr:colOff>473075</xdr:colOff>
      <xdr:row>17</xdr:row>
      <xdr:rowOff>114300</xdr:rowOff>
    </xdr:to>
    <mc:AlternateContent xmlns:mc="http://schemas.openxmlformats.org/markup-compatibility/2006" xmlns:a14="http://schemas.microsoft.com/office/drawing/2010/main">
      <mc:Choice Requires="a14">
        <xdr:graphicFrame macro="">
          <xdr:nvGraphicFramePr>
            <xdr:cNvPr id="3" name="Brand 1">
              <a:extLst>
                <a:ext uri="{FF2B5EF4-FFF2-40B4-BE49-F238E27FC236}">
                  <a16:creationId xmlns:a16="http://schemas.microsoft.com/office/drawing/2014/main" id="{3E5E1925-431A-42C8-8011-4E883BCA7C13}"/>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6429375" y="676275"/>
              <a:ext cx="1828800" cy="2568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rbul Mohammed" refreshedDate="45026.931756944447" createdVersion="8" refreshedVersion="8" minRefreshableVersion="3" recordCount="144" xr:uid="{57263E4A-B30C-4D8B-8AC1-426325000318}">
  <cacheSource type="worksheet">
    <worksheetSource name="data" sheet="data"/>
  </cacheSource>
  <cacheFields count="5">
    <cacheField name="Name" numFmtId="0">
      <sharedItems count="144">
        <s v="Steve Madden Mac Trainers in white"/>
        <s v="Steve Madden Wando trainers in sand"/>
        <s v="Steve Madden Slater trainers in black"/>
        <s v="Steve Madden Prize chunky trainers in black"/>
        <s v="Steve Madden Frosting trainers with studs in black"/>
        <s v="Columbia breaksider sandals in multi"/>
        <s v="Columbia trailstorm hiker 2 strap sandals in black"/>
        <s v="Columbia facet 75 outdry trainers in khaki"/>
        <s v="Columbia Flow Fremont trainers in stone"/>
        <s v="Nike Training Air Max Alpha 5 trainers in white and blue"/>
        <s v="Converse Chuck Taylor All Star trainers in off white and red"/>
        <s v="Jordan Play sliders in black and white"/>
        <s v="Jordan Stay Loyal trainers in black"/>
        <s v="Nike Running React Infinity Run trainers in white"/>
        <s v="Nike Victori One camo slides in olive"/>
        <s v="Nike Air Max 95 trainers in black and brown"/>
        <s v="Nike Air Huarache trainers in black and brown"/>
        <s v="Public Desire desda lace up boots in khaki"/>
        <s v="ASOS DESIGN slip on plimsolls with baroque print"/>
        <s v="UGG Tasman LTA quilted mules in black"/>
        <s v="UGG Tasman LTA quilted mules in khaki"/>
        <s v="Crocs classic clogs in bone marbled print"/>
        <s v="Crocs classic topographic clogs in navy"/>
        <s v="Crocs Echo Clog in Navy"/>
        <s v="Crocs Echo clog in beige"/>
        <s v="ASOS DESIGN chunky loafers in sage leather with black contrast sole"/>
        <s v="ASOS DESIGN chunky retro trainer in black with gum sole"/>
        <s v="ASOS DESIGN lace up trainers with monogram print in black gloss"/>
        <s v="ASOS DESIGN lace up trainers in tan faux leather"/>
        <s v="ASOS DESIGN chunky retro trainer in mustard faux suede with gum sole"/>
        <s v="Nike Running Winflo 9 trainers in white"/>
        <s v="Nike Running Trail Juiper trainers in brown and blue"/>
        <s v="Nike Air Force 1 '07 trainers in white and green"/>
        <s v="Nike Waffle One mesh trainers in white and red"/>
        <s v="ASOS DESIGN chunky retro trainer in beige with gum sole"/>
        <s v="New Balance HIER trainers in blue"/>
        <s v="New Balance Garo trainers in red"/>
        <s v="Crocs classic clogs in bone"/>
        <s v="Vans Old Skool trainers in tumble faux leather triple white"/>
        <s v="Vans La Costa sliders in black with checkerboard"/>
        <s v="Calvin Klein Jeans logo cupsole trainers in white"/>
        <s v="Tommy Hilfiger core corporate canvas sneakers in beige"/>
        <s v="Jordan Max Aura trainers in black"/>
        <s v="Nike Running Trail React Pegasus 4 Goretex trainers in grey"/>
        <s v="Nike Air Max 90 trainers in off white and blue"/>
        <s v="Nike Air Max 97 trainers in brown"/>
        <s v="Nike Air Max 90 trainers in stone and orange"/>
        <s v="River Island wide fit parent loafer in black"/>
        <s v="Puma Deviate Nitro 2 Run 75 trainers in black and green"/>
        <s v="BOSS Orange Aryeh logo sliders in khaki"/>
        <s v="Birkenstock Arizona EVA Sandals in navy"/>
        <s v="Birkenstock Arizona EVA Sandals in Khaki"/>
        <s v="Birkenstock Arizona Sandals in Mocha Suede"/>
        <s v="Birkenstock Arizona Sandals in Mink Suede"/>
        <s v="Clarks Originals Torrun trainers in multi hairy suede"/>
        <s v="adidas Originals Oztral trainers in white"/>
        <s v="adidas Originals Torsion response trainers in white and indigo"/>
        <s v="adidas Originals Superstar trainers in white"/>
        <s v="adidas Originals Torsion response trainers in white"/>
        <s v="adidas Originals Oztral trainers in black"/>
        <s v="ASOS DESIGN cross strap sandals in black saffiano leather with badge"/>
        <s v="ASOS DESIGN loafers with weave detail in stone suede with natural sole"/>
        <s v="ASOS DESIGN loafers in grey faux suede with snaffle detail"/>
        <s v="Dr Martens Pearson multi strap sandals in mid grey"/>
        <s v="Nike Running Run Swift 3 trainers in black"/>
        <s v="Nike Running Downshifter 12 trainers in grey and blue"/>
        <s v="Crep Protect travel starter kit"/>
        <s v="CAT Raider trainers in triple black"/>
        <s v="Dr Martens Pearson Sandals in Black"/>
        <s v="Puma Suede Classic XXI trainers in grey and white"/>
        <s v="Under Armour HOVR Sonic 6 trainers in black"/>
        <s v="New Balance 574 trainers in brown and tan metallic"/>
        <s v="Public Desire chariot chunky loafers in hi shine black"/>
        <s v="Billabong tides flip flops in blue"/>
        <s v="Polo Ralph Lauren slider in off white with pony logo"/>
        <s v="Polo Ralph Lauren slider in tan with circle logo"/>
        <s v="Nike Training City Rep trainers in black"/>
        <s v="Nike Running Winflo 9 trainers in green"/>
        <s v="New Balance 327 trainers in off white"/>
        <s v="New Look tassle loafer in brown"/>
        <s v="Pull&amp;Bear apron seam lace up shoes in black"/>
        <s v="New Look brogue in dark brown"/>
        <s v="The North Face Oxeye hiking trainers in white and black"/>
        <s v="New Balance 530 trainers in white and metallic"/>
        <s v="Fred Perry underspin twill tipped trainers in navy"/>
        <s v="Lacoste L003 Neo Trainers In Off White Green"/>
        <s v="Lacoste L003 Neo trainers in red and orange"/>
        <s v="Lacoste L-spin Deluxe Trainers In White Black"/>
        <s v="Crocs classic all terrain clogs in camo"/>
        <s v="Crocs Echo Sliders in Navy"/>
        <s v="Polo Ralph Lauren slider in black/yellow heat colour changing with pony logo"/>
        <s v="Polo Ralph Lauren master court trainer in white with pony logo"/>
        <s v="Walk London Sean tassel chunky loafers in beige suede"/>
        <s v="Walk London Kensington cupsole trainers in white leather"/>
        <s v="ASOS DESIGN boat shoe in black suede with natural sole"/>
        <s v="Dr Martens Buwick 6 eye boots in black extra tough"/>
        <s v="Under Armour Charged Bandit Trail 2 trainers with graphic sole in grey"/>
        <s v="Crocs jibbitz doodlez 5 pack"/>
        <s v="Crocs jibbitz punk is not dead 5 pack"/>
        <s v="Crocs jibbitz chill summer 5 pack"/>
        <s v="Crocs jibbitz sunshine is fine 5 pack"/>
        <s v="Columbia hatana breathe trainers in sand"/>
        <s v="Columbia Flow Fremont trainers in white"/>
        <s v="Nike Training City Rep trainers in blue"/>
        <s v="Vans Old Skool trainers in triple black"/>
        <s v="New Balance XC72 trainers in blue"/>
        <s v="New Balance 997H trainers in blue"/>
        <s v="New Balance 997H trainers in brown"/>
        <s v="Timberland winsor trail low trainers in wheat nubuck leather"/>
        <s v="Timberland euro trekker trainers in wheat mesh"/>
        <s v="Timberland authentics 3 eye classic boat shoes in brown full grain leather"/>
        <s v="Timberland solar wave low trail trainers in dark green suede"/>
        <s v="Timberland field trekker low trainers in wheat nubuck leather"/>
        <s v="Vans Old Skool trainers in beige linen"/>
        <s v="Asics Gel-Nimbus 9 trainers in grey"/>
        <s v="New Look plain slider in black"/>
        <s v="New Look trainer in white"/>
        <s v="New Look woven loafer in dark brown"/>
        <s v="New Look suede loafer in black"/>
        <s v="New Look brogue in brown"/>
        <s v="Vans Authentic vr3 trainers in black"/>
        <s v="Vans Slip On trainers in off white linen"/>
        <s v="Vans Authentic trainers in grey"/>
        <s v="Vans Authentic vr3 trainers in beige"/>
        <s v="Vans Slip On trainers in black linen"/>
        <s v="Vans SK8-Hi suede trainers in brown"/>
        <s v="PS Paul Smith Hiroshi sandals in green and orange"/>
        <s v="ASOS DESIGN boat shoes in stone suede"/>
        <s v="Walk London Arrow woven loafers in beige suede"/>
        <s v="adidas Originals NMD_S1 trainers in grey heather"/>
        <s v="Crocs jibbitz mexican food 5 pack"/>
        <s v="New Look brogue in black"/>
        <s v="Timberland sprint trekker mid boots in wheat nubuck leather"/>
        <s v="Timberland euro trekker super ox boots in wheat nubuck"/>
        <s v="Timberland euro hiker leather super ox boots in wheat"/>
        <s v="Vans Old Skool trainers in black linen"/>
        <s v="ASOS DESIGN monk shoes with western detail in black leather"/>
        <s v="Nike Running Air Zoom Pegasus 40 trainers in white"/>
        <s v="ASOS DESIGN multi strap sandals in grosgrain black tape"/>
        <s v="ASOS DESIGN puffer cross strap sandals in stone"/>
        <s v="Dr Martens 1914 quad harness 14 eye boots black paris"/>
        <s v="Dr Martens Adrian tassel loafers black suede"/>
        <s v="Dr Martens Jadon ds 8 eye boots black paris leather"/>
        <s v="ASOS DESIGN lace up trainers in grey faux leather"/>
      </sharedItems>
    </cacheField>
    <cacheField name="Brand" numFmtId="0">
      <sharedItems count="36">
        <s v="Steve Madden"/>
        <s v="Columbia"/>
        <s v="Nike Training"/>
        <s v="Converse"/>
        <s v="Jordan"/>
        <s v="Nike Running"/>
        <s v="Nike"/>
        <s v="Public Desire"/>
        <s v="ASOS DESIGN"/>
        <s v="UGG"/>
        <s v="Crocs"/>
        <s v="New Balance"/>
        <s v="Vans"/>
        <s v="Calvin Klein Jeans"/>
        <s v="Tommy Hilfiger"/>
        <s v="River Island"/>
        <s v="Puma"/>
        <s v="BOSS by Hugo Boss"/>
        <s v="Birkenstock"/>
        <s v="Clarks Originals"/>
        <s v="adidas Originals"/>
        <s v="Dr Martens"/>
        <s v="Crep Protect"/>
        <s v="CAT's"/>
        <s v="Under Armour"/>
        <s v="Billabong"/>
        <s v="Polo Ralph Lauren"/>
        <s v="New Look"/>
        <s v="Pull&amp;Bear"/>
        <s v="The North Face"/>
        <s v="Fred Perry"/>
        <s v="Lacoste"/>
        <s v="WALK LONDON"/>
        <s v="Timberland"/>
        <s v="Asics"/>
        <s v="PS Paul Smith"/>
      </sharedItems>
    </cacheField>
    <cacheField name="Colour" numFmtId="0">
      <sharedItems count="40">
        <s v="white"/>
        <s v="sand"/>
        <s v="black iridescent"/>
        <s v="black"/>
        <s v="green"/>
        <s v="khaki"/>
        <s v="stone"/>
        <s v="off white"/>
        <s v="brown"/>
        <s v="navy"/>
        <s v="neutral"/>
        <s v="sage"/>
        <s v="tan"/>
        <s v="yellow"/>
        <s v="nb navy"/>
        <s v="crimson"/>
        <s v="white/ancient white"/>
        <s v="grey"/>
        <s v="black-fast yellow-light mint"/>
        <s v="multi"/>
        <s v="ftwr white/white"/>
        <s v="cloud white/indig"/>
        <s v="wonder white"/>
        <s v="cloud white"/>
        <s v="core black/black"/>
        <s v="steel gray-white"/>
        <s v="brown/tan"/>
        <s v="blue"/>
        <s v="white/navy"/>
        <s v="dune/white"/>
        <s v="mid brown"/>
        <s v="dark brown"/>
        <s v="orange"/>
        <s v="black/safety yellow"/>
        <s v="white/ black"/>
        <s v="graphite"/>
        <s v="mushroom"/>
        <s v="beige"/>
        <s v="dark green"/>
        <s v="ivory"/>
      </sharedItems>
    </cacheField>
    <cacheField name="Material" numFmtId="0">
      <sharedItems count="116">
        <s v="Mesh upper_x000a__x000a_Lining: 100% Polyester, Sole: 100% Rubber, Upper: 100% Polyester."/>
        <s v="Leather and mesh upper_x000a__x000a_Lining: 100% Polyester, Sole: 100% Rubber, Upper: 67% Polyurethane, 33% Leather."/>
        <s v="Textile upper_x000a__x000a_Lining: 100% Polyurethane, Sole: 100% Rubber, Upper: 87% Polyurethane, 13% Polyester."/>
        <s v="Textile and faux-leather upper_x000a__x000a_Lining: 100% Polyester, Sole: 100% Rubber, Upper: 52% Polyurethane, 48% Lycra elastane."/>
        <s v="Smooth faux-leather upper_x000a__x000a_Lining: 100% Cotton, Sole: 100% Polyurethane, Upper: 100% Polyurethane."/>
        <s v="Thick, webbed upper_x000a__x000a_Sole: 100% Rubber, Upper: 100% Polyester."/>
        <s v="Soft suede upper_x000a__x000a_Sole: 100% Rubber, Upper: 100% Polyester."/>
        <s v="Waterproof upper_x000a__x000a_Lining: 100% Polyester, Sole: 100% Rubber, Upper: 100% Polyester."/>
        <s v="Mesh upper_x000a__x000a_Sole: 100% Rubber, Upper: 100% Polyester."/>
        <s v="Mesh upper_x000a__x000a_Main: 100% Polyester."/>
        <s v="Durable canvas upper_x000a__x000a_Sole: 100% Rubber, Upper: 100% Cotton Canvas."/>
        <s v="Smooth, rubberised upper_x000a__x000a_Sole: 100% Rubber, Upper: 100% Textile."/>
        <s v="Leather and textile upper_x000a__x000a_Sole: 100% Rubber, Upper: 55% Leather, 45% Textile."/>
        <s v="Nike Flyknit upper_x000a_Knitted, sock-like construction offers lightweight comfort, flexibility and support_x000a__x000a_Main: 100% Polyester."/>
        <s v="Leather and mesh upper_x000a__x000a_Sole: 100% Rubber, Upper: 60% Leather, 40% Textile."/>
        <s v="Leather and textile upper_x000a__x000a_Sole: 100% Rubber, Upper: 54% Textile, 46% Leather."/>
        <s v="Smooth faux-leather upper_x000a__x000a_Lining: 100% Polyurethane, Sole: 100% Rubber, Upper: 100% Polyurethane."/>
        <s v="Textile upper_x000a__x000a_Lining: 100% Rubber, Sole: 100% Textile, Upper: 100% Textile."/>
        <s v="Smooth woven upper_x000a__x000a_Lining: 45% Other materials, 30% Textile, 25% Polyurethane, Sole: 50% Polyurethane, 50% Textile, Upper: 77% Textile, 23% Real leather."/>
        <s v="Hard-wearing ripstop upper_x000a__x000a_Lining: 90% Polyester, 10% Rubber, Sole: 100% Ethylene vinyl acetate, Upper: 80% Polyurethane, 20% Textile."/>
        <s v="Smooth, rubberised upper_x000a__x000a_Lining: 100% Ethylene vinyl acetate, Sole: 100% Ethylene vinyl acetate, Upper: 100% Ethylene vinyl acetate."/>
        <s v="Smooth faux-leather upper_x000a_Textured faux-leather upper_x000a_Smooth leather upper_x000a_Textured leather upper_x000a_Durable canvas upper_x000a__x000a_Lining: 100% Ethylene vinyl acetate, Sole: 100% Ethylene vinyl acetate, Upper: 100% Ethylene vinyl acetate."/>
        <s v="Smooth, rubberised upper_x000a__x000a_Lining: 100% Other materials, Sole: 100% Other materials, Upper: 100% Other materials."/>
        <s v="Smooth leather upper_x000a__x000a_Lining: 50% Polyurethane, 50% Textile, Sole: 100% Rubber, Upper: 100% Leather."/>
        <s v="Faux-suede, faux-leather and textile upper_x000a__x000a_Lining: 100% Textile, Sole: 100% Rubber, Upper: 70% Polyurethane, 30% Textile."/>
        <s v="Smooth faux-leather upper_x000a__x000a_Lining: 80% Polyurethane, 20% Textile, Sole: 100% Rubber, Upper: 100% Polyurethane."/>
        <s v="Textile upper_x000a__x000a_Lining: 100% Textile, Sole: 100% Rubber, Upper: 70% Polyurethane, 30% Textile."/>
        <s v="Textile upper_x000a__x000a_Main: 100% Polyester."/>
        <s v="Matte leather upper_x000a__x000a_Sole: 100% Rubber, Upper: 100% Leather."/>
        <s v="Suede and mesh upper_x000a__x000a_Sole: 100% Rubber, Upper: 100% Textile."/>
        <s v="Canvas and faux-suede upper_x000a__x000a_Lining: 100% Textile, Sole: 100% Rubber, Upper: 70% Polyurethane, 30% Textile."/>
        <s v="Knitted upper_x000a__x000a_Fabric 1: 100% Synthetic Stone."/>
        <s v="Textile upper_x000a__x000a_Fabric 1: 100% Synthetic Stone."/>
        <s v="Smooth, rubberised upper_x000a__x000a_Sole: 100% Thermoplastic Polyurethane, Upper: 100% Thermoplastic Polyurethane."/>
        <s v="Smooth faux-leather upper_x000a__x000a_Sole: 100% Rubber, Upper: 100% Textile."/>
        <s v="Smooth faux-leather upper_x000a__x000a_Main: 100% Other fibres."/>
        <s v="Smooth leather upper_x000a__x000a_Sole: 100% Other materials, Upper: 100% Suede."/>
        <s v="Durable canvas upper_x000a__x000a_Sole: 100% Other materials, Upper: 100% Cotton."/>
        <s v="Leather and faux-leather upper_x000a__x000a_Sole: 100% Rubber, Upper: 52% Textile, 48% Leather."/>
        <s v="Textile upper_x000a_Uses GORE-TEX technology_x000a_Waterproof, windproof and breathable_x000a_Wicks sweat away from the skin, drawing it out of the fabric to help speed up evaporation_x000a__x000a_Main: 100% Polyester."/>
        <s v="Smooth leather upper_x000a__x000a_Sole: 100% Rubber, Upper: 100% Leather."/>
        <s v="Textile upper_x000a__x000a_Sole: 100% Rubber, Upper: 100% Textile."/>
        <s v="Leather and textile upper_x000a__x000a_Sole: 100% Rubber, Upper: 66% Textile, 34% Leather."/>
        <s v="Patent faux-leather upper_x000a__x000a_Sole: 100% Rubber, Upper: 100% Polyurethane."/>
        <s v="Knitted upper_x000a__x000a_Fabric 1: 100% Other materials."/>
        <s v="Smooth, rubberised upper_x000a__x000a_Lining: 100% Polyester, Main: 98% Polyvinylchloride, 2% Polyurethane, Sole: 70% Polyvinylchloride, 30% Thermoplastic Polyurethane, Upper: 98% Polyvinylchloride, 2% Polyurethane."/>
        <s v="Smooth rubberised upper_x000a__x000a_Lining: 100% Other materials, Sole: 100% Other materials, Upper: 100% Other materials."/>
        <s v="Smooth leather upper_x000a_Soft suede lining_x000a__x000a_Lining: 100% Other materials, Sole: 100% Other materials, Upper: 100% Real leather."/>
        <s v="Soft suede upper_x000a__x000a_Lining: 100% Other materials, Sole: 100% Other materials, Upper: 100% Real leather."/>
        <s v="Soft suede upper_x000a__x000a_Lining: 100% Other materials, Sole: 100% Plastic, Upper: 100% Suede."/>
        <s v="Mesh and textile upper_x000a__x000a_Lining: 100% Textile, Sole: 100% Rubber, Upper: 50% Other materials, 50% Textile."/>
        <s v="Smooth leather upper_x000a__x000a_Lining: 100% Textile, Sole: 100% Rubber, Upper: 100% Leather."/>
        <s v="Textile upper_x000a__x000a_Lining: 100% Textile, Sole: 100% Rubber, Upper: 50% Rubber, 50% Textile."/>
        <s v="Faux-leather upper_x000a__x000a_Lining: 100% Textile, Sole: 100% Rubber, Upper: 50% Other materials, 50% Textile."/>
        <s v="Textured leather upper_x000a__x000a_Lining: 100% Polyurethane, Sole: 100% Rubber, Upper: 100% Leather."/>
        <s v="Soft suede upper_x000a__x000a_Lining: 50% Polyurethane, 50% Textile, Sole: 100% Rubber, Upper: 100% Leather."/>
        <s v="Soft faux-suede upper_x000a__x000a_Lining: 80% Polyurethane, 20% Textile, Sole: 100% Rubber, Upper: 100% Polyurethane."/>
        <s v="Textile upper_x000a__x000a_Lining: 100% Polyurethane, Sole: 100% Rubber, Upper: 100% Real leather."/>
        <s v="Knitted upper_x000a__x000a_Main: 100% Polyester."/>
        <s v=""/>
        <s v="Suede and textile upper_x000a__x000a_Lining: 100% Other materials, Sole: 100% Rubber, Upper: 70% Suede, 30% Other materials."/>
        <s v="Leather and textile upper_x000a__x000a_Lining: 100% Textile, Sole: 100% Polyvinylchloride, Upper: 50% Leather, 50% Textile."/>
        <s v="Soft suede upper_x000a__x000a_Fabric 1: 100% Suede."/>
        <s v="Suede and mesh upper_x000a__x000a_Main: 100% Suede, Sole: 100% Rubber, Upper: 100% Suede."/>
        <s v="Patent faux-leather upper_x000a__x000a_Lining: 100% Polyurethane, Lining sock: 100% Polyurethane, Sole: 100% Rubber, Upper: 100% Polyurethane."/>
        <s v="Smooth, rubberised upper_x000a__x000a_Sole: 100% Rubber, Upper: 100% Rubber."/>
        <s v="Smooth, rubberised upper_x000a__x000a_Lining: 100% Other materials, Sole: 100% Rubber, Upper: 100% Plastic."/>
        <s v="Breathable mesh upper_x000a__x000a_Lining: 100% Textile, Sole: 100% Rubber, Upper: 100% Textile."/>
        <s v="Suede and textile upper_x000a__x000a_Sole: 100% Rubber, Upper: 100% Suede."/>
        <s v="Smooth faux-leather upper_x000a__x000a_Lining: 100% Polyester, Main: 100% Plastic, Sole: 100% Rubber."/>
        <s v="Soft faux-suede upper_x000a__x000a_Lining: 100% Cotton, Sole: 100% Thermoplastic Polyurethane, Upper: 100% Leather, Inner: 100% Cotton."/>
        <s v="Matte faux-leather upper_x000a__x000a_Lining: 100% Polyester, Sole: 100% Rubber, Upper: 100% Plastic."/>
        <s v="Knitted upper_x000a__x000a_Sole: 100% Rubber, Upper: 100% Textile."/>
        <s v="Faux-leather and textile upper_x000a__x000a_Sole: 100% Rubber, Upper: 100% Textile."/>
        <s v="Twill upper_x000a__x000a_Lining: 100% Textile, Sole: 100% Other materials, Upper: 100% Textile."/>
        <s v="Mesh upper_x000a__x000a_Lining: 100% Textile, Sole: 100% Rubber, Upper: 100% Other materials."/>
        <s v="Mesh upper_x000a__x000a_Lining: 100% Polyester, Sole: 61% Rubber, 39% Ethylene vinyl acetate, Upper: 65% Polyester, 35% Polyurethane."/>
        <s v="Textile and suede upper_x000a__x000a_Lining: 100% Textile, Sole: 100% Rubber, Upper: 50% Other materials, 50% Real leather."/>
        <s v="Smooth leather upper_x000a__x000a_Lining: 90% Polyester, 10% Polyurethane, Sole: 100% Rubber, Upper: 89% Leather, 11% Polyurethane."/>
        <s v="Soft suede upper_x000a__x000a_Lining: 100% Polyurethane, Lining sock: 100% Polyurethane, Sole: 100% Rubber, Upper: 100% Real leather."/>
        <s v="Matte leather upper_x000a__x000a_Lining: 100% Textile, Lining sock: 100% Textile, Sole: 100% Other materials, Upper: 100% Real leather."/>
        <s v="Leather and textile upper_x000a__x000a_Lining: 100% Real leather, Sole: 100% Rubber, Upper: 100% Real leather."/>
        <s v="Main: 100% Other materials."/>
        <s v="Textile upper_x000a__x000a_Lining: 100% Polyester, Sole: 100% Rubber, Upper: 100% Polyester."/>
        <s v="Durable canvas upper_x000a__x000a_Sole: 100% Rubber, Upper: 100% Textile."/>
        <s v="Mesh and suede upper_x000a__x000a_Fabric 1: 50% Mixed Fabrics, 50% Suede."/>
        <s v="Suede and mesh upper_x000a__x000a_Fabric 1: 50% Mixed Fabrics, 50% Suede."/>
        <s v="Suede and mesh upper_x000a__x000a_Sole: 100% Rubber, Upper: 100% Leather."/>
        <s v="Textile upper_x000a__x000a_Sole: 100% Rubber, Upper: 100% Leather."/>
        <s v="Suede, mesh and textile upper_x000a__x000a_Sole: 100% Rubber, Upper: 100% Leather."/>
        <s v="Mesh and textile upper_x000a__x000a_Sole: 100% Rubber, Upper: 100% Leather."/>
        <s v="Smooth, rubberised upper_x000a__x000a_Sole: 100% Plastic."/>
        <s v="Smooth faux-leather upper_x000a__x000a_Sole: 100% Plastic, Upper: 100% Polyurethane."/>
        <s v="Smooth faux-leather upper_x000a__x000a_Lining: 100% Plastic, Sole: 100% Rubber, Upper: 100% Plastic."/>
        <s v="Soft faux-suede upper_x000a__x000a_Sole: 100% Rubber, Upper: 100% Plastic."/>
        <s v="Smooth leather upper_x000a__x000a_Lining: 70% Polyurethane, 30% Polyester, Sole: 100% Rubber, Upper: 100% Leather."/>
        <s v="Durable canvas upper_x000a__x000a_Main: 100% Textile."/>
        <s v="Linen: lightweight and strong_x000a__x000a_Sole: 100% Rubber, Upper: 100% Linen."/>
        <s v="Durable canvas upper_x000a__x000a_Sole: 100% Rubber, Upper: 100% Canvas."/>
        <s v="Linen upper_x000a__x000a_Sole: 100% Rubber, Upper: 100% Linen."/>
        <s v="Soft suede upper_x000a__x000a_Sole: 100% Rubber, Upper: 100% Suede."/>
        <s v="Soft suede upper_x000a__x000a_Lining: 80% Textile, 20% Polyurethane, Sole: 100% Rubber, Upper: 100% Leather."/>
        <s v="Soft suede upper_x000a__x000a_Lining: 100% Other materials, Sole: 100% Plastic, Upper: 100% Real leather."/>
        <s v="Knitted upper_x000a__x000a_Lining: 100% Textile, Sole: 100% Rubber, Upper: 50% Other materials, 50% Textile."/>
        <s v="Main: 100% Plastic."/>
        <s v="Smooth faux-leather upper_x000a__x000a_Lining: 95% Polyurethane, 5% Polyester, Sole: 100% Rubber, Upper: 100% Polyurethane."/>
        <s v="Soft, suede upper_x000a__x000a_Sole: 100% Rubber, Upper: 100% Leather."/>
        <s v="Suede and textile upper _x000a_OrthoLite® footbed for added comfort_x000a__x000a_Sole: 100% Rubber, Upper: 100% Leather."/>
        <s v="Smooth leather upper_x000a__x000a_Lining: 80% Polyurethane, 20% Textile, Sole: 100% Rubber, Upper: 100% Leather."/>
        <s v="Mesh upper_x000a__x000a_Main: 100% Textile, Sole: 100% Rubber."/>
        <s v="Textile upper_x000a__x000a_Lining: 50% Polyurethane, 50% Textile, Sole: 100% Polyurethane, Upper: 100% Textile."/>
        <s v="Smooth, padded upper_x000a__x000a_Lining: 50% Polyvinylchloride, 50% Textile, Sole: 100% Ethylene vinyl acetate, Upper: 100% Textile."/>
        <s v="Smooth leather upper_x000a__x000a_Lining: 100% Real leather, Sole: 100% Rubber, Upper: 100% Real leather."/>
        <s v="Soft suede upper_x000a__x000a_Lining: 100% Real leather, Sole: 100% Rubber, Upper: 100% Real leather."/>
        <s v="Smooth leather upper_x000a__x000a_Lining: 60% Leather, 40% Textile, Sole: 100% Polyvinylchloride, Upper: 100% Leather."/>
        <s v="Smooth faux-leather upper_x000a__x000a_Lining: 100% Textile, Sole: 100% Rubber, Upper: 100% Polyurethane."/>
      </sharedItems>
    </cacheField>
    <cacheField name="Price" numFmtId="0">
      <sharedItems containsSemiMixedTypes="0" containsString="0" containsNumber="1" minValue="20" maxValue="209" count="73">
        <n v="120"/>
        <n v="130"/>
        <n v="150"/>
        <n v="55"/>
        <n v="65"/>
        <n v="125"/>
        <n v="50"/>
        <n v="74.95"/>
        <n v="37.950000000000003"/>
        <n v="109.95"/>
        <n v="152.94999999999999"/>
        <n v="32.950000000000003"/>
        <n v="169.95"/>
        <n v="114.95"/>
        <n v="26"/>
        <n v="43"/>
        <n v="32"/>
        <n v="65.95"/>
        <n v="30"/>
        <n v="54"/>
        <n v="89.95"/>
        <n v="79.95"/>
        <n v="70"/>
        <n v="99.95"/>
        <n v="145"/>
        <n v="110"/>
        <n v="86"/>
        <n v="35"/>
        <n v="49.95"/>
        <n v="80"/>
        <n v="144.94999999999999"/>
        <n v="100"/>
        <n v="179.95"/>
        <n v="49"/>
        <n v="36.950000000000003"/>
        <n v="45.95"/>
        <n v="60"/>
        <n v="85.95"/>
        <n v="124.95"/>
        <n v="45"/>
        <n v="44"/>
        <n v="34"/>
        <n v="35.950000000000003"/>
        <n v="64.95"/>
        <n v="22"/>
        <n v="105"/>
        <n v="32.99"/>
        <n v="34.99"/>
        <n v="49.99"/>
        <n v="30.99"/>
        <n v="40"/>
        <n v="54.99"/>
        <n v="75"/>
        <n v="42"/>
        <n v="129"/>
        <n v="89"/>
        <n v="78"/>
        <n v="95"/>
        <n v="29.95"/>
        <n v="175"/>
        <n v="135"/>
        <n v="79"/>
        <n v="155"/>
        <n v="39.99"/>
        <n v="29.99"/>
        <n v="41.99"/>
        <n v="36.99"/>
        <n v="199"/>
        <n v="66"/>
        <n v="58"/>
        <n v="20"/>
        <n v="209"/>
        <n v="28"/>
      </sharedItems>
    </cacheField>
  </cacheFields>
  <extLst>
    <ext xmlns:x14="http://schemas.microsoft.com/office/spreadsheetml/2009/9/main" uri="{725AE2AE-9491-48be-B2B4-4EB974FC3084}">
      <x14:pivotCacheDefinition pivotCacheId="526278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x v="0"/>
    <x v="0"/>
    <x v="0"/>
    <x v="0"/>
  </r>
  <r>
    <x v="1"/>
    <x v="0"/>
    <x v="1"/>
    <x v="1"/>
    <x v="1"/>
  </r>
  <r>
    <x v="2"/>
    <x v="0"/>
    <x v="2"/>
    <x v="2"/>
    <x v="1"/>
  </r>
  <r>
    <x v="3"/>
    <x v="0"/>
    <x v="3"/>
    <x v="3"/>
    <x v="2"/>
  </r>
  <r>
    <x v="4"/>
    <x v="0"/>
    <x v="3"/>
    <x v="4"/>
    <x v="1"/>
  </r>
  <r>
    <x v="5"/>
    <x v="1"/>
    <x v="4"/>
    <x v="5"/>
    <x v="3"/>
  </r>
  <r>
    <x v="6"/>
    <x v="1"/>
    <x v="3"/>
    <x v="6"/>
    <x v="4"/>
  </r>
  <r>
    <x v="7"/>
    <x v="1"/>
    <x v="5"/>
    <x v="7"/>
    <x v="5"/>
  </r>
  <r>
    <x v="8"/>
    <x v="1"/>
    <x v="6"/>
    <x v="8"/>
    <x v="6"/>
  </r>
  <r>
    <x v="9"/>
    <x v="2"/>
    <x v="0"/>
    <x v="9"/>
    <x v="7"/>
  </r>
  <r>
    <x v="10"/>
    <x v="3"/>
    <x v="7"/>
    <x v="10"/>
    <x v="4"/>
  </r>
  <r>
    <x v="11"/>
    <x v="4"/>
    <x v="3"/>
    <x v="11"/>
    <x v="8"/>
  </r>
  <r>
    <x v="12"/>
    <x v="4"/>
    <x v="3"/>
    <x v="12"/>
    <x v="9"/>
  </r>
  <r>
    <x v="13"/>
    <x v="5"/>
    <x v="0"/>
    <x v="13"/>
    <x v="10"/>
  </r>
  <r>
    <x v="14"/>
    <x v="6"/>
    <x v="4"/>
    <x v="11"/>
    <x v="11"/>
  </r>
  <r>
    <x v="15"/>
    <x v="6"/>
    <x v="3"/>
    <x v="14"/>
    <x v="12"/>
  </r>
  <r>
    <x v="16"/>
    <x v="6"/>
    <x v="8"/>
    <x v="15"/>
    <x v="13"/>
  </r>
  <r>
    <x v="17"/>
    <x v="7"/>
    <x v="4"/>
    <x v="16"/>
    <x v="8"/>
  </r>
  <r>
    <x v="18"/>
    <x v="8"/>
    <x v="9"/>
    <x v="17"/>
    <x v="14"/>
  </r>
  <r>
    <x v="19"/>
    <x v="9"/>
    <x v="3"/>
    <x v="18"/>
    <x v="15"/>
  </r>
  <r>
    <x v="20"/>
    <x v="9"/>
    <x v="4"/>
    <x v="19"/>
    <x v="14"/>
  </r>
  <r>
    <x v="21"/>
    <x v="10"/>
    <x v="10"/>
    <x v="20"/>
    <x v="16"/>
  </r>
  <r>
    <x v="22"/>
    <x v="10"/>
    <x v="9"/>
    <x v="21"/>
    <x v="17"/>
  </r>
  <r>
    <x v="23"/>
    <x v="10"/>
    <x v="9"/>
    <x v="22"/>
    <x v="11"/>
  </r>
  <r>
    <x v="24"/>
    <x v="10"/>
    <x v="10"/>
    <x v="22"/>
    <x v="18"/>
  </r>
  <r>
    <x v="25"/>
    <x v="8"/>
    <x v="11"/>
    <x v="23"/>
    <x v="19"/>
  </r>
  <r>
    <x v="26"/>
    <x v="8"/>
    <x v="3"/>
    <x v="24"/>
    <x v="16"/>
  </r>
  <r>
    <x v="27"/>
    <x v="8"/>
    <x v="3"/>
    <x v="25"/>
    <x v="14"/>
  </r>
  <r>
    <x v="28"/>
    <x v="8"/>
    <x v="12"/>
    <x v="25"/>
    <x v="14"/>
  </r>
  <r>
    <x v="29"/>
    <x v="8"/>
    <x v="13"/>
    <x v="26"/>
    <x v="16"/>
  </r>
  <r>
    <x v="30"/>
    <x v="5"/>
    <x v="0"/>
    <x v="27"/>
    <x v="20"/>
  </r>
  <r>
    <x v="31"/>
    <x v="5"/>
    <x v="8"/>
    <x v="27"/>
    <x v="21"/>
  </r>
  <r>
    <x v="32"/>
    <x v="6"/>
    <x v="0"/>
    <x v="28"/>
    <x v="22"/>
  </r>
  <r>
    <x v="33"/>
    <x v="6"/>
    <x v="0"/>
    <x v="29"/>
    <x v="23"/>
  </r>
  <r>
    <x v="34"/>
    <x v="8"/>
    <x v="6"/>
    <x v="30"/>
    <x v="16"/>
  </r>
  <r>
    <x v="35"/>
    <x v="11"/>
    <x v="14"/>
    <x v="31"/>
    <x v="24"/>
  </r>
  <r>
    <x v="36"/>
    <x v="11"/>
    <x v="15"/>
    <x v="32"/>
    <x v="25"/>
  </r>
  <r>
    <x v="37"/>
    <x v="10"/>
    <x v="10"/>
    <x v="33"/>
    <x v="26"/>
  </r>
  <r>
    <x v="38"/>
    <x v="12"/>
    <x v="0"/>
    <x v="34"/>
    <x v="27"/>
  </r>
  <r>
    <x v="39"/>
    <x v="12"/>
    <x v="3"/>
    <x v="35"/>
    <x v="28"/>
  </r>
  <r>
    <x v="40"/>
    <x v="13"/>
    <x v="16"/>
    <x v="36"/>
    <x v="0"/>
  </r>
  <r>
    <x v="41"/>
    <x v="14"/>
    <x v="6"/>
    <x v="37"/>
    <x v="29"/>
  </r>
  <r>
    <x v="42"/>
    <x v="4"/>
    <x v="3"/>
    <x v="38"/>
    <x v="13"/>
  </r>
  <r>
    <x v="43"/>
    <x v="5"/>
    <x v="17"/>
    <x v="39"/>
    <x v="30"/>
  </r>
  <r>
    <x v="44"/>
    <x v="6"/>
    <x v="0"/>
    <x v="40"/>
    <x v="31"/>
  </r>
  <r>
    <x v="45"/>
    <x v="6"/>
    <x v="8"/>
    <x v="41"/>
    <x v="32"/>
  </r>
  <r>
    <x v="46"/>
    <x v="6"/>
    <x v="6"/>
    <x v="42"/>
    <x v="30"/>
  </r>
  <r>
    <x v="47"/>
    <x v="15"/>
    <x v="3"/>
    <x v="43"/>
    <x v="6"/>
  </r>
  <r>
    <x v="48"/>
    <x v="16"/>
    <x v="18"/>
    <x v="44"/>
    <x v="24"/>
  </r>
  <r>
    <x v="49"/>
    <x v="17"/>
    <x v="4"/>
    <x v="45"/>
    <x v="33"/>
  </r>
  <r>
    <x v="50"/>
    <x v="18"/>
    <x v="9"/>
    <x v="46"/>
    <x v="34"/>
  </r>
  <r>
    <x v="51"/>
    <x v="18"/>
    <x v="4"/>
    <x v="22"/>
    <x v="35"/>
  </r>
  <r>
    <x v="52"/>
    <x v="18"/>
    <x v="8"/>
    <x v="47"/>
    <x v="22"/>
  </r>
  <r>
    <x v="53"/>
    <x v="18"/>
    <x v="8"/>
    <x v="48"/>
    <x v="36"/>
  </r>
  <r>
    <x v="54"/>
    <x v="19"/>
    <x v="19"/>
    <x v="49"/>
    <x v="37"/>
  </r>
  <r>
    <x v="55"/>
    <x v="20"/>
    <x v="20"/>
    <x v="50"/>
    <x v="25"/>
  </r>
  <r>
    <x v="56"/>
    <x v="20"/>
    <x v="21"/>
    <x v="51"/>
    <x v="38"/>
  </r>
  <r>
    <x v="57"/>
    <x v="20"/>
    <x v="22"/>
    <x v="52"/>
    <x v="0"/>
  </r>
  <r>
    <x v="58"/>
    <x v="20"/>
    <x v="23"/>
    <x v="51"/>
    <x v="18"/>
  </r>
  <r>
    <x v="59"/>
    <x v="20"/>
    <x v="24"/>
    <x v="53"/>
    <x v="39"/>
  </r>
  <r>
    <x v="60"/>
    <x v="8"/>
    <x v="3"/>
    <x v="54"/>
    <x v="14"/>
  </r>
  <r>
    <x v="61"/>
    <x v="8"/>
    <x v="6"/>
    <x v="55"/>
    <x v="40"/>
  </r>
  <r>
    <x v="62"/>
    <x v="8"/>
    <x v="17"/>
    <x v="56"/>
    <x v="18"/>
  </r>
  <r>
    <x v="63"/>
    <x v="21"/>
    <x v="17"/>
    <x v="57"/>
    <x v="41"/>
  </r>
  <r>
    <x v="64"/>
    <x v="5"/>
    <x v="3"/>
    <x v="58"/>
    <x v="42"/>
  </r>
  <r>
    <x v="65"/>
    <x v="5"/>
    <x v="17"/>
    <x v="27"/>
    <x v="43"/>
  </r>
  <r>
    <x v="66"/>
    <x v="22"/>
    <x v="19"/>
    <x v="59"/>
    <x v="44"/>
  </r>
  <r>
    <x v="67"/>
    <x v="23"/>
    <x v="3"/>
    <x v="60"/>
    <x v="45"/>
  </r>
  <r>
    <x v="68"/>
    <x v="21"/>
    <x v="3"/>
    <x v="61"/>
    <x v="35"/>
  </r>
  <r>
    <x v="69"/>
    <x v="16"/>
    <x v="25"/>
    <x v="62"/>
    <x v="17"/>
  </r>
  <r>
    <x v="70"/>
    <x v="24"/>
    <x v="3"/>
    <x v="41"/>
    <x v="45"/>
  </r>
  <r>
    <x v="71"/>
    <x v="11"/>
    <x v="26"/>
    <x v="63"/>
    <x v="31"/>
  </r>
  <r>
    <x v="72"/>
    <x v="7"/>
    <x v="3"/>
    <x v="64"/>
    <x v="27"/>
  </r>
  <r>
    <x v="73"/>
    <x v="25"/>
    <x v="27"/>
    <x v="65"/>
    <x v="36"/>
  </r>
  <r>
    <x v="74"/>
    <x v="26"/>
    <x v="28"/>
    <x v="66"/>
    <x v="22"/>
  </r>
  <r>
    <x v="75"/>
    <x v="26"/>
    <x v="29"/>
    <x v="66"/>
    <x v="22"/>
  </r>
  <r>
    <x v="76"/>
    <x v="2"/>
    <x v="3"/>
    <x v="67"/>
    <x v="43"/>
  </r>
  <r>
    <x v="77"/>
    <x v="5"/>
    <x v="4"/>
    <x v="27"/>
    <x v="20"/>
  </r>
  <r>
    <x v="78"/>
    <x v="11"/>
    <x v="7"/>
    <x v="68"/>
    <x v="46"/>
  </r>
  <r>
    <x v="79"/>
    <x v="27"/>
    <x v="30"/>
    <x v="69"/>
    <x v="47"/>
  </r>
  <r>
    <x v="80"/>
    <x v="28"/>
    <x v="3"/>
    <x v="70"/>
    <x v="48"/>
  </r>
  <r>
    <x v="81"/>
    <x v="27"/>
    <x v="31"/>
    <x v="71"/>
    <x v="49"/>
  </r>
  <r>
    <x v="82"/>
    <x v="29"/>
    <x v="0"/>
    <x v="72"/>
    <x v="25"/>
  </r>
  <r>
    <x v="83"/>
    <x v="11"/>
    <x v="0"/>
    <x v="73"/>
    <x v="42"/>
  </r>
  <r>
    <x v="84"/>
    <x v="30"/>
    <x v="9"/>
    <x v="74"/>
    <x v="22"/>
  </r>
  <r>
    <x v="85"/>
    <x v="31"/>
    <x v="0"/>
    <x v="75"/>
    <x v="5"/>
  </r>
  <r>
    <x v="86"/>
    <x v="31"/>
    <x v="32"/>
    <x v="76"/>
    <x v="5"/>
  </r>
  <r>
    <x v="87"/>
    <x v="31"/>
    <x v="0"/>
    <x v="77"/>
    <x v="45"/>
  </r>
  <r>
    <x v="88"/>
    <x v="10"/>
    <x v="3"/>
    <x v="20"/>
    <x v="50"/>
  </r>
  <r>
    <x v="89"/>
    <x v="10"/>
    <x v="9"/>
    <x v="22"/>
    <x v="51"/>
  </r>
  <r>
    <x v="90"/>
    <x v="26"/>
    <x v="33"/>
    <x v="66"/>
    <x v="52"/>
  </r>
  <r>
    <x v="91"/>
    <x v="26"/>
    <x v="34"/>
    <x v="78"/>
    <x v="1"/>
  </r>
  <r>
    <x v="92"/>
    <x v="32"/>
    <x v="10"/>
    <x v="79"/>
    <x v="16"/>
  </r>
  <r>
    <x v="93"/>
    <x v="32"/>
    <x v="0"/>
    <x v="80"/>
    <x v="22"/>
  </r>
  <r>
    <x v="94"/>
    <x v="8"/>
    <x v="3"/>
    <x v="55"/>
    <x v="53"/>
  </r>
  <r>
    <x v="95"/>
    <x v="21"/>
    <x v="3"/>
    <x v="81"/>
    <x v="54"/>
  </r>
  <r>
    <x v="96"/>
    <x v="24"/>
    <x v="17"/>
    <x v="41"/>
    <x v="55"/>
  </r>
  <r>
    <x v="97"/>
    <x v="10"/>
    <x v="19"/>
    <x v="82"/>
    <x v="36"/>
  </r>
  <r>
    <x v="98"/>
    <x v="10"/>
    <x v="19"/>
    <x v="82"/>
    <x v="4"/>
  </r>
  <r>
    <x v="99"/>
    <x v="10"/>
    <x v="19"/>
    <x v="82"/>
    <x v="15"/>
  </r>
  <r>
    <x v="100"/>
    <x v="10"/>
    <x v="19"/>
    <x v="82"/>
    <x v="56"/>
  </r>
  <r>
    <x v="101"/>
    <x v="1"/>
    <x v="3"/>
    <x v="83"/>
    <x v="57"/>
  </r>
  <r>
    <x v="102"/>
    <x v="1"/>
    <x v="0"/>
    <x v="8"/>
    <x v="31"/>
  </r>
  <r>
    <x v="103"/>
    <x v="2"/>
    <x v="27"/>
    <x v="9"/>
    <x v="43"/>
  </r>
  <r>
    <x v="104"/>
    <x v="12"/>
    <x v="3"/>
    <x v="84"/>
    <x v="58"/>
  </r>
  <r>
    <x v="105"/>
    <x v="11"/>
    <x v="14"/>
    <x v="85"/>
    <x v="25"/>
  </r>
  <r>
    <x v="106"/>
    <x v="11"/>
    <x v="35"/>
    <x v="86"/>
    <x v="57"/>
  </r>
  <r>
    <x v="107"/>
    <x v="11"/>
    <x v="36"/>
    <x v="86"/>
    <x v="57"/>
  </r>
  <r>
    <x v="108"/>
    <x v="33"/>
    <x v="37"/>
    <x v="87"/>
    <x v="5"/>
  </r>
  <r>
    <x v="109"/>
    <x v="33"/>
    <x v="37"/>
    <x v="88"/>
    <x v="45"/>
  </r>
  <r>
    <x v="110"/>
    <x v="33"/>
    <x v="8"/>
    <x v="40"/>
    <x v="59"/>
  </r>
  <r>
    <x v="111"/>
    <x v="33"/>
    <x v="38"/>
    <x v="89"/>
    <x v="60"/>
  </r>
  <r>
    <x v="112"/>
    <x v="33"/>
    <x v="37"/>
    <x v="40"/>
    <x v="5"/>
  </r>
  <r>
    <x v="113"/>
    <x v="12"/>
    <x v="37"/>
    <x v="41"/>
    <x v="61"/>
  </r>
  <r>
    <x v="114"/>
    <x v="34"/>
    <x v="17"/>
    <x v="90"/>
    <x v="62"/>
  </r>
  <r>
    <x v="115"/>
    <x v="27"/>
    <x v="3"/>
    <x v="91"/>
    <x v="63"/>
  </r>
  <r>
    <x v="116"/>
    <x v="27"/>
    <x v="0"/>
    <x v="92"/>
    <x v="64"/>
  </r>
  <r>
    <x v="117"/>
    <x v="27"/>
    <x v="31"/>
    <x v="93"/>
    <x v="47"/>
  </r>
  <r>
    <x v="118"/>
    <x v="27"/>
    <x v="3"/>
    <x v="94"/>
    <x v="46"/>
  </r>
  <r>
    <x v="119"/>
    <x v="27"/>
    <x v="30"/>
    <x v="95"/>
    <x v="65"/>
  </r>
  <r>
    <x v="120"/>
    <x v="12"/>
    <x v="3"/>
    <x v="96"/>
    <x v="4"/>
  </r>
  <r>
    <x v="121"/>
    <x v="12"/>
    <x v="39"/>
    <x v="97"/>
    <x v="66"/>
  </r>
  <r>
    <x v="122"/>
    <x v="12"/>
    <x v="17"/>
    <x v="98"/>
    <x v="2"/>
  </r>
  <r>
    <x v="123"/>
    <x v="12"/>
    <x v="37"/>
    <x v="96"/>
    <x v="4"/>
  </r>
  <r>
    <x v="124"/>
    <x v="12"/>
    <x v="3"/>
    <x v="99"/>
    <x v="67"/>
  </r>
  <r>
    <x v="125"/>
    <x v="12"/>
    <x v="8"/>
    <x v="100"/>
    <x v="68"/>
  </r>
  <r>
    <x v="126"/>
    <x v="35"/>
    <x v="4"/>
    <x v="83"/>
    <x v="24"/>
  </r>
  <r>
    <x v="127"/>
    <x v="8"/>
    <x v="6"/>
    <x v="101"/>
    <x v="40"/>
  </r>
  <r>
    <x v="128"/>
    <x v="32"/>
    <x v="10"/>
    <x v="102"/>
    <x v="35"/>
  </r>
  <r>
    <x v="129"/>
    <x v="20"/>
    <x v="17"/>
    <x v="103"/>
    <x v="2"/>
  </r>
  <r>
    <x v="130"/>
    <x v="10"/>
    <x v="19"/>
    <x v="104"/>
    <x v="69"/>
  </r>
  <r>
    <x v="131"/>
    <x v="27"/>
    <x v="3"/>
    <x v="105"/>
    <x v="49"/>
  </r>
  <r>
    <x v="132"/>
    <x v="33"/>
    <x v="37"/>
    <x v="106"/>
    <x v="60"/>
  </r>
  <r>
    <x v="133"/>
    <x v="33"/>
    <x v="37"/>
    <x v="107"/>
    <x v="25"/>
  </r>
  <r>
    <x v="134"/>
    <x v="33"/>
    <x v="37"/>
    <x v="40"/>
    <x v="24"/>
  </r>
  <r>
    <x v="135"/>
    <x v="12"/>
    <x v="3"/>
    <x v="41"/>
    <x v="36"/>
  </r>
  <r>
    <x v="136"/>
    <x v="8"/>
    <x v="3"/>
    <x v="108"/>
    <x v="69"/>
  </r>
  <r>
    <x v="137"/>
    <x v="5"/>
    <x v="0"/>
    <x v="109"/>
    <x v="4"/>
  </r>
  <r>
    <x v="138"/>
    <x v="8"/>
    <x v="3"/>
    <x v="110"/>
    <x v="70"/>
  </r>
  <r>
    <x v="139"/>
    <x v="8"/>
    <x v="6"/>
    <x v="111"/>
    <x v="18"/>
  </r>
  <r>
    <x v="140"/>
    <x v="21"/>
    <x v="3"/>
    <x v="112"/>
    <x v="71"/>
  </r>
  <r>
    <x v="141"/>
    <x v="21"/>
    <x v="3"/>
    <x v="113"/>
    <x v="67"/>
  </r>
  <r>
    <x v="142"/>
    <x v="21"/>
    <x v="3"/>
    <x v="114"/>
    <x v="67"/>
  </r>
  <r>
    <x v="143"/>
    <x v="8"/>
    <x v="17"/>
    <x v="115"/>
    <x v="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651E63-E84C-44CE-947B-D5A41D62C106}" name="PivotTable2"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2:B39" firstHeaderRow="1" firstDataRow="1" firstDataCol="1"/>
  <pivotFields count="5">
    <pivotField dataField="1" compact="0" outline="0" showAll="0"/>
    <pivotField axis="axisRow" compact="0" outline="0" showAll="0" sortType="descending">
      <items count="37">
        <item x="20"/>
        <item x="34"/>
        <item x="8"/>
        <item x="25"/>
        <item x="18"/>
        <item x="17"/>
        <item x="13"/>
        <item x="23"/>
        <item x="19"/>
        <item x="1"/>
        <item x="3"/>
        <item x="22"/>
        <item x="10"/>
        <item x="21"/>
        <item x="30"/>
        <item x="4"/>
        <item x="31"/>
        <item x="11"/>
        <item x="27"/>
        <item x="6"/>
        <item x="5"/>
        <item x="2"/>
        <item x="26"/>
        <item x="35"/>
        <item x="7"/>
        <item x="28"/>
        <item x="16"/>
        <item x="15"/>
        <item x="0"/>
        <item x="29"/>
        <item x="33"/>
        <item x="14"/>
        <item x="9"/>
        <item x="24"/>
        <item x="1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s>
  <rowFields count="1">
    <field x="1"/>
  </rowFields>
  <rowItems count="37">
    <i>
      <x v="2"/>
    </i>
    <i>
      <x v="12"/>
    </i>
    <i>
      <x v="34"/>
    </i>
    <i>
      <x v="30"/>
    </i>
    <i>
      <x v="20"/>
    </i>
    <i>
      <x v="19"/>
    </i>
    <i>
      <x v="18"/>
    </i>
    <i>
      <x v="17"/>
    </i>
    <i>
      <x/>
    </i>
    <i>
      <x v="13"/>
    </i>
    <i>
      <x v="9"/>
    </i>
    <i>
      <x v="28"/>
    </i>
    <i>
      <x v="4"/>
    </i>
    <i>
      <x v="22"/>
    </i>
    <i>
      <x v="35"/>
    </i>
    <i>
      <x v="15"/>
    </i>
    <i>
      <x v="16"/>
    </i>
    <i>
      <x v="21"/>
    </i>
    <i>
      <x v="33"/>
    </i>
    <i>
      <x v="32"/>
    </i>
    <i>
      <x v="24"/>
    </i>
    <i>
      <x v="26"/>
    </i>
    <i>
      <x v="29"/>
    </i>
    <i>
      <x v="8"/>
    </i>
    <i>
      <x v="31"/>
    </i>
    <i>
      <x v="23"/>
    </i>
    <i>
      <x v="10"/>
    </i>
    <i>
      <x v="14"/>
    </i>
    <i>
      <x v="6"/>
    </i>
    <i>
      <x v="25"/>
    </i>
    <i>
      <x v="5"/>
    </i>
    <i>
      <x v="3"/>
    </i>
    <i>
      <x v="7"/>
    </i>
    <i>
      <x v="27"/>
    </i>
    <i>
      <x v="11"/>
    </i>
    <i>
      <x v="1"/>
    </i>
    <i t="grand">
      <x/>
    </i>
  </rowItems>
  <colItems count="1">
    <i/>
  </colItems>
  <dataFields count="1">
    <dataField name="Stock Count" fld="0" subtotal="count" baseField="1" baseItem="31"/>
  </dataFields>
  <chartFormats count="1">
    <chartFormat chart="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DDBBCA-845B-4D0F-AB16-BDD671D56045}" name="PivotTable2"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A2:C39" firstHeaderRow="0" firstDataRow="1" firstDataCol="1"/>
  <pivotFields count="5">
    <pivotField dataField="1" compact="0" outline="0" showAll="0"/>
    <pivotField axis="axisRow" compact="0" outline="0" showAll="0" sortType="descending">
      <items count="37">
        <item x="20"/>
        <item x="34"/>
        <item x="8"/>
        <item x="25"/>
        <item x="18"/>
        <item x="17"/>
        <item x="13"/>
        <item x="23"/>
        <item x="19"/>
        <item x="1"/>
        <item x="3"/>
        <item x="22"/>
        <item x="10"/>
        <item x="21"/>
        <item x="30"/>
        <item x="4"/>
        <item x="31"/>
        <item x="11"/>
        <item x="27"/>
        <item x="6"/>
        <item x="5"/>
        <item x="2"/>
        <item x="26"/>
        <item x="35"/>
        <item x="7"/>
        <item x="28"/>
        <item x="16"/>
        <item x="15"/>
        <item x="0"/>
        <item x="29"/>
        <item x="33"/>
        <item x="14"/>
        <item x="9"/>
        <item x="24"/>
        <item x="1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s>
  <rowFields count="1">
    <field x="1"/>
  </rowFields>
  <rowItems count="37">
    <i>
      <x v="1"/>
    </i>
    <i>
      <x v="23"/>
    </i>
    <i>
      <x v="13"/>
    </i>
    <i>
      <x v="28"/>
    </i>
    <i>
      <x v="30"/>
    </i>
    <i>
      <x v="6"/>
    </i>
    <i>
      <x v="16"/>
    </i>
    <i>
      <x v="19"/>
    </i>
    <i>
      <x v="29"/>
    </i>
    <i>
      <x v="26"/>
    </i>
    <i>
      <x v="7"/>
    </i>
    <i>
      <x v="33"/>
    </i>
    <i>
      <x/>
    </i>
    <i>
      <x v="17"/>
    </i>
    <i>
      <x v="20"/>
    </i>
    <i>
      <x v="15"/>
    </i>
    <i>
      <x v="22"/>
    </i>
    <i>
      <x v="8"/>
    </i>
    <i>
      <x v="9"/>
    </i>
    <i>
      <x v="31"/>
    </i>
    <i>
      <x v="34"/>
    </i>
    <i>
      <x v="14"/>
    </i>
    <i>
      <x v="21"/>
    </i>
    <i>
      <x v="10"/>
    </i>
    <i>
      <x v="3"/>
    </i>
    <i>
      <x v="12"/>
    </i>
    <i>
      <x v="4"/>
    </i>
    <i>
      <x v="27"/>
    </i>
    <i>
      <x v="25"/>
    </i>
    <i>
      <x v="35"/>
    </i>
    <i>
      <x v="5"/>
    </i>
    <i>
      <x v="24"/>
    </i>
    <i>
      <x v="18"/>
    </i>
    <i>
      <x v="32"/>
    </i>
    <i>
      <x v="2"/>
    </i>
    <i>
      <x v="11"/>
    </i>
    <i t="grand">
      <x/>
    </i>
  </rowItems>
  <colFields count="1">
    <field x="-2"/>
  </colFields>
  <colItems count="2">
    <i>
      <x/>
    </i>
    <i i="1">
      <x v="1"/>
    </i>
  </colItems>
  <dataFields count="2">
    <dataField name="avg trainer price" fld="4" subtotal="average" baseField="1" baseItem="2" numFmtId="4"/>
    <dataField name="stock count" fld="0" subtotal="count" baseField="1" baseItem="1"/>
  </dataFields>
  <formats count="2">
    <format dxfId="5">
      <pivotArea outline="0" fieldPosition="0">
        <references count="2">
          <reference field="4294967294" count="1" selected="0">
            <x v="0"/>
          </reference>
          <reference field="1" count="1" selected="0">
            <x v="2"/>
          </reference>
        </references>
      </pivotArea>
    </format>
    <format dxfId="4">
      <pivotArea outline="0" fieldPosition="0">
        <references count="1">
          <reference field="4294967294" count="1">
            <x v="0"/>
          </reference>
        </references>
      </pivotArea>
    </format>
  </formats>
  <chartFormats count="2">
    <chartFormat chart="4" format="21"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442D98-E20D-4298-83A7-D8EE1E8424DC}" name="PivotTable2"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5">
  <location ref="A2:C39" firstHeaderRow="0" firstDataRow="1" firstDataCol="1"/>
  <pivotFields count="5">
    <pivotField dataField="1" compact="0" outline="0" showAll="0"/>
    <pivotField axis="axisRow" compact="0" outline="0" showAll="0" sortType="descending">
      <items count="37">
        <item x="20"/>
        <item x="34"/>
        <item x="8"/>
        <item x="25"/>
        <item x="18"/>
        <item x="17"/>
        <item x="13"/>
        <item x="23"/>
        <item x="19"/>
        <item x="1"/>
        <item x="3"/>
        <item x="22"/>
        <item x="10"/>
        <item x="21"/>
        <item x="30"/>
        <item x="4"/>
        <item x="31"/>
        <item x="11"/>
        <item x="27"/>
        <item x="6"/>
        <item x="5"/>
        <item x="2"/>
        <item x="26"/>
        <item x="35"/>
        <item x="7"/>
        <item x="28"/>
        <item x="16"/>
        <item x="15"/>
        <item x="0"/>
        <item x="29"/>
        <item x="33"/>
        <item x="14"/>
        <item x="9"/>
        <item x="24"/>
        <item x="1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s>
  <rowFields count="1">
    <field x="1"/>
  </rowFields>
  <rowItems count="37">
    <i>
      <x v="1"/>
    </i>
    <i>
      <x v="23"/>
    </i>
    <i>
      <x v="13"/>
    </i>
    <i>
      <x v="28"/>
    </i>
    <i>
      <x v="30"/>
    </i>
    <i>
      <x v="6"/>
    </i>
    <i>
      <x v="16"/>
    </i>
    <i>
      <x v="19"/>
    </i>
    <i>
      <x v="29"/>
    </i>
    <i>
      <x v="26"/>
    </i>
    <i>
      <x v="7"/>
    </i>
    <i>
      <x v="33"/>
    </i>
    <i>
      <x/>
    </i>
    <i>
      <x v="17"/>
    </i>
    <i>
      <x v="20"/>
    </i>
    <i>
      <x v="15"/>
    </i>
    <i>
      <x v="22"/>
    </i>
    <i>
      <x v="8"/>
    </i>
    <i>
      <x v="9"/>
    </i>
    <i>
      <x v="31"/>
    </i>
    <i>
      <x v="34"/>
    </i>
    <i>
      <x v="14"/>
    </i>
    <i>
      <x v="21"/>
    </i>
    <i>
      <x v="10"/>
    </i>
    <i>
      <x v="3"/>
    </i>
    <i>
      <x v="12"/>
    </i>
    <i>
      <x v="4"/>
    </i>
    <i>
      <x v="27"/>
    </i>
    <i>
      <x v="25"/>
    </i>
    <i>
      <x v="35"/>
    </i>
    <i>
      <x v="5"/>
    </i>
    <i>
      <x v="24"/>
    </i>
    <i>
      <x v="18"/>
    </i>
    <i>
      <x v="32"/>
    </i>
    <i>
      <x v="2"/>
    </i>
    <i>
      <x v="11"/>
    </i>
    <i t="grand">
      <x/>
    </i>
  </rowItems>
  <colFields count="1">
    <field x="-2"/>
  </colFields>
  <colItems count="2">
    <i>
      <x/>
    </i>
    <i i="1">
      <x v="1"/>
    </i>
  </colItems>
  <dataFields count="2">
    <dataField name="avg trainer price" fld="4" subtotal="average" baseField="1" baseItem="2" numFmtId="4"/>
    <dataField name="stock count" fld="0" subtotal="count" baseField="1" baseItem="1"/>
  </dataFields>
  <formats count="2">
    <format dxfId="0">
      <pivotArea outline="0" fieldPosition="0">
        <references count="2">
          <reference field="4294967294" count="1" selected="0">
            <x v="0"/>
          </reference>
          <reference field="1" count="1" selected="0">
            <x v="2"/>
          </reference>
        </references>
      </pivotArea>
    </format>
    <format dxfId="1">
      <pivotArea outline="0" fieldPosition="0">
        <references count="1">
          <reference field="4294967294" count="1">
            <x v="0"/>
          </reference>
        </references>
      </pivotArea>
    </format>
  </formats>
  <chartFormats count="6">
    <chartFormat chart="4" format="21"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1"/>
          </reference>
        </references>
      </pivotArea>
    </chartFormat>
    <chartFormat chart="12" format="23" series="1">
      <pivotArea type="data" outline="0" fieldPosition="0">
        <references count="1">
          <reference field="4294967294" count="1" selected="0">
            <x v="0"/>
          </reference>
        </references>
      </pivotArea>
    </chartFormat>
    <chartFormat chart="12" format="24" series="1">
      <pivotArea type="data" outline="0" fieldPosition="0">
        <references count="1">
          <reference field="4294967294" count="1" selected="0">
            <x v="1"/>
          </reference>
        </references>
      </pivotArea>
    </chartFormat>
    <chartFormat chart="13" format="25" series="1">
      <pivotArea type="data" outline="0" fieldPosition="0">
        <references count="1">
          <reference field="4294967294" count="1" selected="0">
            <x v="0"/>
          </reference>
        </references>
      </pivotArea>
    </chartFormat>
    <chartFormat chart="13" format="2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DFDC48-E833-41F4-9834-5D10720002CB}" name="PivotTable2"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2:B43" firstHeaderRow="1" firstDataRow="1" firstDataCol="1"/>
  <pivotFields count="5">
    <pivotField compact="0" outline="0" showAll="0"/>
    <pivotField compact="0" outline="0" showAll="0"/>
    <pivotField axis="axisRow" compact="0" outline="0" showAll="0" sortType="descending">
      <items count="41">
        <item x="37"/>
        <item x="3"/>
        <item x="2"/>
        <item x="33"/>
        <item x="18"/>
        <item x="27"/>
        <item x="8"/>
        <item x="26"/>
        <item x="23"/>
        <item x="21"/>
        <item x="24"/>
        <item x="15"/>
        <item x="31"/>
        <item x="38"/>
        <item x="29"/>
        <item x="20"/>
        <item x="35"/>
        <item x="4"/>
        <item x="17"/>
        <item x="39"/>
        <item x="5"/>
        <item x="30"/>
        <item x="19"/>
        <item x="36"/>
        <item x="9"/>
        <item x="14"/>
        <item x="10"/>
        <item x="7"/>
        <item x="32"/>
        <item x="11"/>
        <item x="1"/>
        <item x="25"/>
        <item x="6"/>
        <item x="12"/>
        <item x="0"/>
        <item x="34"/>
        <item x="16"/>
        <item x="28"/>
        <item x="22"/>
        <item x="13"/>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s>
  <rowFields count="1">
    <field x="2"/>
  </rowFields>
  <rowItems count="41">
    <i>
      <x v="1"/>
    </i>
    <i>
      <x v="34"/>
    </i>
    <i>
      <x/>
    </i>
    <i>
      <x v="18"/>
    </i>
    <i>
      <x v="6"/>
    </i>
    <i>
      <x v="17"/>
    </i>
    <i>
      <x v="32"/>
    </i>
    <i>
      <x v="22"/>
    </i>
    <i>
      <x v="24"/>
    </i>
    <i>
      <x v="25"/>
    </i>
    <i>
      <x v="26"/>
    </i>
    <i>
      <x v="4"/>
    </i>
    <i>
      <x v="13"/>
    </i>
    <i>
      <x v="30"/>
    </i>
    <i>
      <x v="2"/>
    </i>
    <i>
      <x v="35"/>
    </i>
    <i>
      <x v="28"/>
    </i>
    <i>
      <x v="20"/>
    </i>
    <i>
      <x v="5"/>
    </i>
    <i>
      <x v="9"/>
    </i>
    <i>
      <x v="38"/>
    </i>
    <i>
      <x v="36"/>
    </i>
    <i>
      <x v="11"/>
    </i>
    <i>
      <x v="15"/>
    </i>
    <i>
      <x v="7"/>
    </i>
    <i>
      <x v="27"/>
    </i>
    <i>
      <x v="23"/>
    </i>
    <i>
      <x v="16"/>
    </i>
    <i>
      <x v="21"/>
    </i>
    <i>
      <x v="3"/>
    </i>
    <i>
      <x v="14"/>
    </i>
    <i>
      <x v="37"/>
    </i>
    <i>
      <x v="12"/>
    </i>
    <i>
      <x v="31"/>
    </i>
    <i>
      <x v="29"/>
    </i>
    <i>
      <x v="10"/>
    </i>
    <i>
      <x v="19"/>
    </i>
    <i>
      <x v="39"/>
    </i>
    <i>
      <x v="8"/>
    </i>
    <i>
      <x v="33"/>
    </i>
    <i t="grand">
      <x/>
    </i>
  </rowItems>
  <colItems count="1">
    <i/>
  </colItems>
  <dataFields count="1">
    <dataField name="Sum of Price" fld="4" baseField="0" baseItem="0"/>
  </dataField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66CAEB-9E7C-4BC7-8626-618D8F4F4CD0}" name="PivotTable2"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2:B43" firstHeaderRow="1" firstDataRow="1" firstDataCol="1"/>
  <pivotFields count="5">
    <pivotField dataField="1" compact="0" outline="0" showAll="0">
      <items count="145">
        <item x="129"/>
        <item x="59"/>
        <item x="55"/>
        <item x="57"/>
        <item x="58"/>
        <item x="56"/>
        <item x="114"/>
        <item x="94"/>
        <item x="127"/>
        <item x="25"/>
        <item x="34"/>
        <item x="26"/>
        <item x="29"/>
        <item x="60"/>
        <item x="143"/>
        <item x="28"/>
        <item x="27"/>
        <item x="62"/>
        <item x="61"/>
        <item x="136"/>
        <item x="138"/>
        <item x="139"/>
        <item x="18"/>
        <item x="73"/>
        <item x="51"/>
        <item x="50"/>
        <item x="53"/>
        <item x="52"/>
        <item x="49"/>
        <item x="40"/>
        <item x="67"/>
        <item x="54"/>
        <item x="5"/>
        <item x="7"/>
        <item x="8"/>
        <item x="102"/>
        <item x="101"/>
        <item x="6"/>
        <item x="10"/>
        <item x="66"/>
        <item x="88"/>
        <item x="37"/>
        <item x="21"/>
        <item x="22"/>
        <item x="24"/>
        <item x="23"/>
        <item x="89"/>
        <item x="99"/>
        <item x="97"/>
        <item x="130"/>
        <item x="98"/>
        <item x="100"/>
        <item x="140"/>
        <item x="141"/>
        <item x="95"/>
        <item x="142"/>
        <item x="63"/>
        <item x="68"/>
        <item x="84"/>
        <item x="42"/>
        <item x="11"/>
        <item x="12"/>
        <item x="85"/>
        <item x="86"/>
        <item x="87"/>
        <item x="78"/>
        <item x="83"/>
        <item x="71"/>
        <item x="106"/>
        <item x="107"/>
        <item x="36"/>
        <item x="35"/>
        <item x="105"/>
        <item x="131"/>
        <item x="119"/>
        <item x="81"/>
        <item x="115"/>
        <item x="118"/>
        <item x="79"/>
        <item x="116"/>
        <item x="117"/>
        <item x="32"/>
        <item x="16"/>
        <item x="44"/>
        <item x="46"/>
        <item x="15"/>
        <item x="45"/>
        <item x="137"/>
        <item x="65"/>
        <item x="13"/>
        <item x="64"/>
        <item x="31"/>
        <item x="43"/>
        <item x="77"/>
        <item x="30"/>
        <item x="9"/>
        <item x="76"/>
        <item x="103"/>
        <item x="14"/>
        <item x="33"/>
        <item x="91"/>
        <item x="90"/>
        <item x="74"/>
        <item x="75"/>
        <item x="126"/>
        <item x="72"/>
        <item x="17"/>
        <item x="80"/>
        <item x="48"/>
        <item x="69"/>
        <item x="47"/>
        <item x="4"/>
        <item x="0"/>
        <item x="3"/>
        <item x="2"/>
        <item x="1"/>
        <item x="82"/>
        <item x="110"/>
        <item x="134"/>
        <item x="133"/>
        <item x="109"/>
        <item x="112"/>
        <item x="111"/>
        <item x="132"/>
        <item x="108"/>
        <item x="41"/>
        <item x="19"/>
        <item x="20"/>
        <item x="96"/>
        <item x="70"/>
        <item x="122"/>
        <item x="123"/>
        <item x="120"/>
        <item x="39"/>
        <item x="113"/>
        <item x="135"/>
        <item x="104"/>
        <item x="38"/>
        <item x="125"/>
        <item x="124"/>
        <item x="121"/>
        <item x="128"/>
        <item x="93"/>
        <item x="92"/>
        <item t="default"/>
      </items>
    </pivotField>
    <pivotField compact="0" outline="0" showAll="0"/>
    <pivotField axis="axisRow" compact="0" outline="0" showAll="0" sortType="descending">
      <items count="41">
        <item x="37"/>
        <item x="3"/>
        <item x="2"/>
        <item x="33"/>
        <item x="18"/>
        <item x="27"/>
        <item x="8"/>
        <item x="26"/>
        <item x="23"/>
        <item x="21"/>
        <item x="24"/>
        <item x="15"/>
        <item x="31"/>
        <item x="38"/>
        <item x="29"/>
        <item x="20"/>
        <item x="35"/>
        <item x="4"/>
        <item x="17"/>
        <item x="39"/>
        <item x="5"/>
        <item x="30"/>
        <item x="19"/>
        <item x="36"/>
        <item x="9"/>
        <item x="14"/>
        <item x="10"/>
        <item x="7"/>
        <item x="32"/>
        <item x="11"/>
        <item x="1"/>
        <item x="25"/>
        <item x="6"/>
        <item x="12"/>
        <item x="0"/>
        <item x="34"/>
        <item x="16"/>
        <item x="28"/>
        <item x="22"/>
        <item x="1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s>
  <rowFields count="1">
    <field x="2"/>
  </rowFields>
  <rowItems count="41">
    <i>
      <x v="1"/>
    </i>
    <i>
      <x v="34"/>
    </i>
    <i>
      <x v="18"/>
    </i>
    <i>
      <x v="17"/>
    </i>
    <i>
      <x/>
    </i>
    <i>
      <x v="6"/>
    </i>
    <i>
      <x v="32"/>
    </i>
    <i>
      <x v="22"/>
    </i>
    <i>
      <x v="24"/>
    </i>
    <i>
      <x v="26"/>
    </i>
    <i>
      <x v="12"/>
    </i>
    <i>
      <x v="27"/>
    </i>
    <i>
      <x v="5"/>
    </i>
    <i>
      <x v="25"/>
    </i>
    <i>
      <x v="21"/>
    </i>
    <i>
      <x v="30"/>
    </i>
    <i>
      <x v="38"/>
    </i>
    <i>
      <x v="4"/>
    </i>
    <i>
      <x v="16"/>
    </i>
    <i>
      <x v="28"/>
    </i>
    <i>
      <x v="2"/>
    </i>
    <i>
      <x v="14"/>
    </i>
    <i>
      <x v="3"/>
    </i>
    <i>
      <x v="36"/>
    </i>
    <i>
      <x v="39"/>
    </i>
    <i>
      <x v="13"/>
    </i>
    <i>
      <x v="20"/>
    </i>
    <i>
      <x v="29"/>
    </i>
    <i>
      <x v="8"/>
    </i>
    <i>
      <x v="31"/>
    </i>
    <i>
      <x v="9"/>
    </i>
    <i>
      <x v="33"/>
    </i>
    <i>
      <x v="23"/>
    </i>
    <i>
      <x v="35"/>
    </i>
    <i>
      <x v="10"/>
    </i>
    <i>
      <x v="37"/>
    </i>
    <i>
      <x v="11"/>
    </i>
    <i>
      <x v="15"/>
    </i>
    <i>
      <x v="7"/>
    </i>
    <i>
      <x v="19"/>
    </i>
    <i t="grand">
      <x/>
    </i>
  </rowItems>
  <colItems count="1">
    <i/>
  </colItems>
  <dataFields count="1">
    <dataField name="Count of Name" fld="0" subtotal="count" baseField="0" baseItem="0"/>
  </dataFields>
  <chartFormats count="1">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572088-A326-45E0-9BAE-0CF1313B918C}" name="PivotTable2"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2:B8" firstHeaderRow="1" firstDataRow="1" firstDataCol="1"/>
  <pivotFields count="5">
    <pivotField compact="0" outline="0" showAll="0"/>
    <pivotField compact="0" outline="0" showAll="0"/>
    <pivotField axis="axisRow" compact="0" outline="0" showAll="0" measureFilter="1" sortType="descending">
      <items count="41">
        <item x="37"/>
        <item x="3"/>
        <item x="2"/>
        <item x="33"/>
        <item x="18"/>
        <item x="27"/>
        <item x="8"/>
        <item x="26"/>
        <item x="23"/>
        <item x="21"/>
        <item x="24"/>
        <item x="15"/>
        <item x="31"/>
        <item x="38"/>
        <item x="29"/>
        <item x="20"/>
        <item x="35"/>
        <item x="4"/>
        <item x="17"/>
        <item x="39"/>
        <item x="5"/>
        <item x="30"/>
        <item x="19"/>
        <item x="36"/>
        <item x="9"/>
        <item x="14"/>
        <item x="10"/>
        <item x="7"/>
        <item x="32"/>
        <item x="11"/>
        <item x="1"/>
        <item x="25"/>
        <item x="6"/>
        <item x="12"/>
        <item x="0"/>
        <item x="34"/>
        <item x="16"/>
        <item x="28"/>
        <item x="22"/>
        <item x="13"/>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items count="74">
        <item x="70"/>
        <item x="44"/>
        <item x="14"/>
        <item x="72"/>
        <item x="58"/>
        <item x="64"/>
        <item x="18"/>
        <item x="49"/>
        <item x="16"/>
        <item x="11"/>
        <item x="46"/>
        <item x="41"/>
        <item x="47"/>
        <item x="27"/>
        <item x="42"/>
        <item x="34"/>
        <item x="66"/>
        <item x="8"/>
        <item x="63"/>
        <item x="50"/>
        <item x="65"/>
        <item x="53"/>
        <item x="15"/>
        <item x="40"/>
        <item x="39"/>
        <item x="35"/>
        <item x="33"/>
        <item x="28"/>
        <item x="48"/>
        <item x="6"/>
        <item x="19"/>
        <item x="51"/>
        <item x="3"/>
        <item x="69"/>
        <item x="36"/>
        <item x="43"/>
        <item x="4"/>
        <item x="17"/>
        <item x="68"/>
        <item x="22"/>
        <item x="7"/>
        <item x="52"/>
        <item x="56"/>
        <item x="61"/>
        <item x="21"/>
        <item x="29"/>
        <item x="37"/>
        <item x="26"/>
        <item x="55"/>
        <item x="20"/>
        <item x="57"/>
        <item x="23"/>
        <item x="31"/>
        <item x="45"/>
        <item x="9"/>
        <item x="25"/>
        <item x="13"/>
        <item x="0"/>
        <item x="38"/>
        <item x="5"/>
        <item x="54"/>
        <item x="1"/>
        <item x="60"/>
        <item x="30"/>
        <item x="24"/>
        <item x="2"/>
        <item x="10"/>
        <item x="62"/>
        <item x="12"/>
        <item x="59"/>
        <item x="32"/>
        <item x="67"/>
        <item x="71"/>
        <item t="default"/>
      </items>
    </pivotField>
  </pivotFields>
  <rowFields count="1">
    <field x="2"/>
  </rowFields>
  <rowItems count="6">
    <i>
      <x v="1"/>
    </i>
    <i>
      <x v="34"/>
    </i>
    <i>
      <x/>
    </i>
    <i>
      <x v="18"/>
    </i>
    <i>
      <x v="6"/>
    </i>
    <i t="grand">
      <x/>
    </i>
  </rowItems>
  <colItems count="1">
    <i/>
  </colItems>
  <dataFields count="1">
    <dataField name="Sum of Price" fld="4" baseField="0" baseItem="0"/>
  </dataFields>
  <chartFormats count="1">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CAF45B-BC1D-4F15-AA42-EC5C02613EE6}" name="PivotTable3"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2">
  <location ref="A4:B22" firstHeaderRow="1" firstDataRow="1" firstDataCol="1" rowPageCount="1" colPageCount="1"/>
  <pivotFields count="5">
    <pivotField compact="0" outline="0" showAll="0"/>
    <pivotField axis="axisRow" compact="0" outline="0" showAll="0" sortType="descending">
      <items count="37">
        <item x="20"/>
        <item x="34"/>
        <item x="8"/>
        <item x="25"/>
        <item x="18"/>
        <item x="17"/>
        <item x="13"/>
        <item x="23"/>
        <item x="19"/>
        <item x="1"/>
        <item x="3"/>
        <item x="22"/>
        <item x="10"/>
        <item x="21"/>
        <item x="30"/>
        <item x="4"/>
        <item x="31"/>
        <item x="11"/>
        <item x="27"/>
        <item x="6"/>
        <item x="5"/>
        <item x="2"/>
        <item x="26"/>
        <item x="35"/>
        <item x="7"/>
        <item x="28"/>
        <item x="16"/>
        <item x="15"/>
        <item x="0"/>
        <item x="29"/>
        <item x="33"/>
        <item x="14"/>
        <item x="9"/>
        <item x="24"/>
        <item x="12"/>
        <item x="32"/>
        <item t="default"/>
      </items>
      <autoSortScope>
        <pivotArea dataOnly="0" outline="0" fieldPosition="0">
          <references count="1">
            <reference field="4294967294" count="1" selected="0">
              <x v="0"/>
            </reference>
          </references>
        </pivotArea>
      </autoSortScope>
    </pivotField>
    <pivotField axis="axisPage" compact="0" outline="0" multipleItemSelectionAllowed="1" showAll="0">
      <items count="41">
        <item h="1" x="37"/>
        <item x="3"/>
        <item h="1" x="2"/>
        <item h="1" x="33"/>
        <item h="1" x="18"/>
        <item h="1" x="27"/>
        <item h="1" x="8"/>
        <item h="1" x="26"/>
        <item h="1" x="23"/>
        <item h="1" x="21"/>
        <item h="1" x="24"/>
        <item h="1" x="15"/>
        <item h="1" x="31"/>
        <item h="1" x="38"/>
        <item h="1" x="29"/>
        <item h="1" x="20"/>
        <item h="1" x="35"/>
        <item h="1" x="4"/>
        <item h="1" x="17"/>
        <item h="1" x="39"/>
        <item h="1" x="5"/>
        <item h="1" x="30"/>
        <item h="1" x="19"/>
        <item h="1" x="36"/>
        <item h="1" x="9"/>
        <item h="1" x="14"/>
        <item h="1" x="10"/>
        <item h="1" x="7"/>
        <item h="1" x="32"/>
        <item h="1" x="11"/>
        <item h="1" x="1"/>
        <item h="1" x="25"/>
        <item h="1" x="6"/>
        <item h="1" x="12"/>
        <item h="1" x="0"/>
        <item h="1" x="34"/>
        <item h="1" x="16"/>
        <item h="1" x="28"/>
        <item h="1" x="22"/>
        <item h="1" x="13"/>
        <item t="default"/>
      </items>
    </pivotField>
    <pivotField compact="0" outline="0" showAll="0"/>
    <pivotField dataField="1" compact="0" outline="0" showAll="0"/>
  </pivotFields>
  <rowFields count="1">
    <field x="1"/>
  </rowFields>
  <rowItems count="18">
    <i>
      <x v="13"/>
    </i>
    <i>
      <x v="34"/>
    </i>
    <i>
      <x v="28"/>
    </i>
    <i>
      <x v="15"/>
    </i>
    <i>
      <x v="2"/>
    </i>
    <i>
      <x v="19"/>
    </i>
    <i>
      <x v="9"/>
    </i>
    <i>
      <x v="33"/>
    </i>
    <i>
      <x v="7"/>
    </i>
    <i>
      <x v="18"/>
    </i>
    <i>
      <x v="21"/>
    </i>
    <i>
      <x v="27"/>
    </i>
    <i>
      <x v="25"/>
    </i>
    <i>
      <x v="32"/>
    </i>
    <i>
      <x v="12"/>
    </i>
    <i>
      <x v="20"/>
    </i>
    <i>
      <x v="24"/>
    </i>
    <i t="grand">
      <x/>
    </i>
  </rowItems>
  <colItems count="1">
    <i/>
  </colItems>
  <pageFields count="1">
    <pageField fld="2" hier="-1"/>
  </pageFields>
  <dataFields count="1">
    <dataField name="Sum of Price" fld="4" baseField="0" baseItem="0"/>
  </dataField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DBD3FF-1B75-44E1-8BC6-B01535AE7833}" name="PivotTable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0" firstHeaderRow="1" firstDataRow="1" firstDataCol="1"/>
  <pivotFields count="5">
    <pivotField axis="axisRow" showAll="0" sortType="descending">
      <items count="145">
        <item x="129"/>
        <item x="59"/>
        <item x="55"/>
        <item x="57"/>
        <item x="58"/>
        <item x="56"/>
        <item x="114"/>
        <item x="94"/>
        <item x="127"/>
        <item x="25"/>
        <item x="34"/>
        <item x="26"/>
        <item x="29"/>
        <item x="60"/>
        <item x="143"/>
        <item x="28"/>
        <item x="27"/>
        <item x="62"/>
        <item x="61"/>
        <item x="136"/>
        <item x="138"/>
        <item x="139"/>
        <item x="18"/>
        <item x="73"/>
        <item x="51"/>
        <item x="50"/>
        <item x="53"/>
        <item x="52"/>
        <item x="49"/>
        <item x="40"/>
        <item x="67"/>
        <item x="54"/>
        <item x="5"/>
        <item x="7"/>
        <item x="8"/>
        <item x="102"/>
        <item x="101"/>
        <item x="6"/>
        <item x="10"/>
        <item x="66"/>
        <item x="88"/>
        <item x="37"/>
        <item x="21"/>
        <item x="22"/>
        <item x="24"/>
        <item x="23"/>
        <item x="89"/>
        <item x="99"/>
        <item x="97"/>
        <item x="130"/>
        <item x="98"/>
        <item x="100"/>
        <item x="140"/>
        <item x="141"/>
        <item x="95"/>
        <item x="142"/>
        <item x="63"/>
        <item x="68"/>
        <item x="84"/>
        <item x="42"/>
        <item x="11"/>
        <item x="12"/>
        <item x="85"/>
        <item x="86"/>
        <item x="87"/>
        <item x="78"/>
        <item x="83"/>
        <item x="71"/>
        <item x="106"/>
        <item x="107"/>
        <item x="36"/>
        <item x="35"/>
        <item x="105"/>
        <item x="131"/>
        <item x="119"/>
        <item x="81"/>
        <item x="115"/>
        <item x="118"/>
        <item x="79"/>
        <item x="116"/>
        <item x="117"/>
        <item x="32"/>
        <item x="16"/>
        <item x="44"/>
        <item x="46"/>
        <item x="15"/>
        <item x="45"/>
        <item x="137"/>
        <item x="65"/>
        <item x="13"/>
        <item x="64"/>
        <item x="31"/>
        <item x="43"/>
        <item x="77"/>
        <item x="30"/>
        <item x="9"/>
        <item x="76"/>
        <item x="103"/>
        <item x="14"/>
        <item x="33"/>
        <item x="91"/>
        <item x="90"/>
        <item x="74"/>
        <item x="75"/>
        <item x="126"/>
        <item x="72"/>
        <item x="17"/>
        <item x="80"/>
        <item x="48"/>
        <item x="69"/>
        <item x="47"/>
        <item x="4"/>
        <item x="0"/>
        <item x="3"/>
        <item x="2"/>
        <item x="1"/>
        <item x="82"/>
        <item x="110"/>
        <item x="134"/>
        <item x="133"/>
        <item x="109"/>
        <item x="112"/>
        <item x="111"/>
        <item x="132"/>
        <item x="108"/>
        <item x="41"/>
        <item x="19"/>
        <item x="20"/>
        <item x="96"/>
        <item x="70"/>
        <item x="122"/>
        <item x="123"/>
        <item x="120"/>
        <item x="39"/>
        <item x="113"/>
        <item x="135"/>
        <item x="104"/>
        <item x="38"/>
        <item x="125"/>
        <item x="124"/>
        <item x="121"/>
        <item x="128"/>
        <item x="93"/>
        <item x="92"/>
        <item t="default"/>
      </items>
      <autoSortScope>
        <pivotArea dataOnly="0" outline="0" fieldPosition="0">
          <references count="1">
            <reference field="4294967294" count="1" selected="0">
              <x v="0"/>
            </reference>
          </references>
        </pivotArea>
      </autoSortScope>
    </pivotField>
    <pivotField showAll="0">
      <items count="37">
        <item h="1" x="20"/>
        <item h="1" x="34"/>
        <item x="8"/>
        <item h="1" x="25"/>
        <item h="1" x="18"/>
        <item h="1" x="17"/>
        <item h="1" x="13"/>
        <item h="1" x="23"/>
        <item h="1" x="19"/>
        <item h="1" x="1"/>
        <item h="1" x="3"/>
        <item h="1" x="22"/>
        <item h="1" x="10"/>
        <item h="1" x="21"/>
        <item h="1" x="30"/>
        <item h="1" x="4"/>
        <item h="1" x="31"/>
        <item h="1" x="11"/>
        <item h="1" x="27"/>
        <item h="1" x="6"/>
        <item h="1" x="5"/>
        <item h="1" x="2"/>
        <item h="1" x="26"/>
        <item h="1" x="35"/>
        <item h="1" x="7"/>
        <item h="1" x="28"/>
        <item h="1" x="16"/>
        <item h="1" x="15"/>
        <item h="1" x="0"/>
        <item h="1" x="29"/>
        <item h="1" x="33"/>
        <item h="1" x="14"/>
        <item h="1" x="9"/>
        <item h="1" x="24"/>
        <item h="1" x="12"/>
        <item h="1" x="32"/>
        <item t="default"/>
      </items>
    </pivotField>
    <pivotField showAll="0"/>
    <pivotField showAll="0"/>
    <pivotField dataField="1" showAll="0"/>
  </pivotFields>
  <rowFields count="1">
    <field x="0"/>
  </rowFields>
  <rowItems count="17">
    <i>
      <x v="19"/>
    </i>
    <i>
      <x v="9"/>
    </i>
    <i>
      <x v="18"/>
    </i>
    <i>
      <x v="8"/>
    </i>
    <i>
      <x v="7"/>
    </i>
    <i>
      <x v="12"/>
    </i>
    <i>
      <x v="10"/>
    </i>
    <i>
      <x v="11"/>
    </i>
    <i>
      <x v="17"/>
    </i>
    <i>
      <x v="21"/>
    </i>
    <i>
      <x v="14"/>
    </i>
    <i>
      <x v="13"/>
    </i>
    <i>
      <x v="15"/>
    </i>
    <i>
      <x v="22"/>
    </i>
    <i>
      <x v="16"/>
    </i>
    <i>
      <x v="20"/>
    </i>
    <i t="grand">
      <x/>
    </i>
  </rowItems>
  <colItems count="1">
    <i/>
  </colItems>
  <dataFields count="1">
    <dataField name="Sum of Pric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22F0254-34A8-43E3-95C2-7F8C0F367ACC}" name="PivotTable4"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C15" firstHeaderRow="1" firstDataRow="1" firstDataCol="1" rowPageCount="1" colPageCount="1"/>
  <pivotFields count="5">
    <pivotField compact="0" outline="0" showAll="0"/>
    <pivotField axis="axisPage" compact="0" outline="0" multipleItemSelectionAllowed="1" showAll="0">
      <items count="37">
        <item h="1" x="20"/>
        <item h="1" x="34"/>
        <item h="1" x="8"/>
        <item h="1" x="25"/>
        <item h="1" x="18"/>
        <item h="1" x="17"/>
        <item h="1" x="13"/>
        <item h="1" x="23"/>
        <item h="1" x="19"/>
        <item h="1" x="1"/>
        <item h="1" x="3"/>
        <item h="1" x="22"/>
        <item h="1" x="10"/>
        <item h="1" x="21"/>
        <item h="1" x="30"/>
        <item h="1" x="4"/>
        <item h="1" x="31"/>
        <item h="1" x="11"/>
        <item h="1" x="27"/>
        <item x="6"/>
        <item h="1" x="5"/>
        <item h="1" x="2"/>
        <item h="1" x="26"/>
        <item h="1" x="35"/>
        <item h="1" x="7"/>
        <item h="1" x="28"/>
        <item h="1" x="16"/>
        <item h="1" x="15"/>
        <item h="1" x="0"/>
        <item h="1" x="29"/>
        <item h="1" x="33"/>
        <item h="1" x="14"/>
        <item h="1" x="9"/>
        <item h="1" x="24"/>
        <item h="1" x="12"/>
        <item h="1" x="32"/>
        <item t="default"/>
      </items>
    </pivotField>
    <pivotField compact="0" outline="0" showAll="0"/>
    <pivotField axis="axisRow" compact="0" outline="0" showAll="0">
      <items count="117">
        <item x="59"/>
        <item x="67"/>
        <item x="30"/>
        <item x="96"/>
        <item x="37"/>
        <item x="98"/>
        <item x="10"/>
        <item x="84"/>
        <item x="73"/>
        <item x="53"/>
        <item x="24"/>
        <item x="19"/>
        <item x="44"/>
        <item x="31"/>
        <item x="103"/>
        <item x="58"/>
        <item x="72"/>
        <item x="38"/>
        <item x="1"/>
        <item x="14"/>
        <item x="81"/>
        <item x="61"/>
        <item x="15"/>
        <item x="12"/>
        <item x="42"/>
        <item x="99"/>
        <item x="97"/>
        <item x="82"/>
        <item x="104"/>
        <item x="71"/>
        <item x="80"/>
        <item x="28"/>
        <item x="85"/>
        <item x="50"/>
        <item x="90"/>
        <item x="0"/>
        <item x="76"/>
        <item x="75"/>
        <item x="9"/>
        <item x="109"/>
        <item x="8"/>
        <item x="13"/>
        <item x="64"/>
        <item x="43"/>
        <item x="4"/>
        <item x="93"/>
        <item x="69"/>
        <item x="16"/>
        <item x="115"/>
        <item x="25"/>
        <item x="105"/>
        <item x="35"/>
        <item x="92"/>
        <item x="34"/>
        <item x="21"/>
        <item x="112"/>
        <item x="51"/>
        <item x="23"/>
        <item x="114"/>
        <item x="95"/>
        <item x="108"/>
        <item x="78"/>
        <item x="36"/>
        <item x="40"/>
        <item x="47"/>
        <item x="46"/>
        <item x="18"/>
        <item x="111"/>
        <item x="20"/>
        <item x="22"/>
        <item x="66"/>
        <item x="45"/>
        <item x="91"/>
        <item x="65"/>
        <item x="11"/>
        <item x="33"/>
        <item x="70"/>
        <item x="56"/>
        <item x="94"/>
        <item x="62"/>
        <item x="48"/>
        <item x="102"/>
        <item x="49"/>
        <item x="79"/>
        <item x="113"/>
        <item x="55"/>
        <item x="101"/>
        <item x="6"/>
        <item x="100"/>
        <item x="106"/>
        <item x="86"/>
        <item x="63"/>
        <item x="87"/>
        <item x="29"/>
        <item x="107"/>
        <item x="60"/>
        <item x="68"/>
        <item x="89"/>
        <item x="3"/>
        <item x="77"/>
        <item x="32"/>
        <item x="83"/>
        <item x="57"/>
        <item x="2"/>
        <item x="17"/>
        <item x="52"/>
        <item x="26"/>
        <item x="110"/>
        <item x="27"/>
        <item x="88"/>
        <item x="41"/>
        <item x="39"/>
        <item x="54"/>
        <item x="5"/>
        <item x="74"/>
        <item x="7"/>
        <item t="default"/>
      </items>
    </pivotField>
    <pivotField compact="0" outline="0" showAll="0"/>
  </pivotFields>
  <rowFields count="1">
    <field x="3"/>
  </rowFields>
  <rowItems count="9">
    <i>
      <x v="19"/>
    </i>
    <i>
      <x v="22"/>
    </i>
    <i>
      <x v="24"/>
    </i>
    <i>
      <x v="31"/>
    </i>
    <i>
      <x v="63"/>
    </i>
    <i>
      <x v="74"/>
    </i>
    <i>
      <x v="93"/>
    </i>
    <i>
      <x v="110"/>
    </i>
    <i t="grand">
      <x/>
    </i>
  </rowItems>
  <colItems count="1">
    <i/>
  </colItems>
  <pageFields count="1">
    <pageField fld="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767E102-C67D-454C-B848-5BD1DB7CC167}" name="PivotTable5"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4:D41" firstHeaderRow="1" firstDataRow="1" firstDataCol="1"/>
  <pivotFields count="5">
    <pivotField compact="0" outline="0" showAll="0"/>
    <pivotField axis="axisRow" dataField="1" compact="0" outline="0" showAll="0" sortType="descending">
      <items count="37">
        <item x="20"/>
        <item x="34"/>
        <item x="8"/>
        <item x="25"/>
        <item x="18"/>
        <item x="17"/>
        <item x="13"/>
        <item x="23"/>
        <item x="19"/>
        <item x="1"/>
        <item x="3"/>
        <item x="22"/>
        <item x="10"/>
        <item x="21"/>
        <item x="30"/>
        <item x="4"/>
        <item x="31"/>
        <item x="11"/>
        <item x="27"/>
        <item x="6"/>
        <item x="5"/>
        <item x="2"/>
        <item x="26"/>
        <item x="35"/>
        <item x="7"/>
        <item x="28"/>
        <item x="16"/>
        <item x="15"/>
        <item x="0"/>
        <item x="29"/>
        <item x="33"/>
        <item x="14"/>
        <item x="9"/>
        <item x="24"/>
        <item x="1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s>
  <rowFields count="1">
    <field x="1"/>
  </rowFields>
  <rowItems count="37">
    <i>
      <x v="2"/>
    </i>
    <i>
      <x v="12"/>
    </i>
    <i>
      <x v="34"/>
    </i>
    <i>
      <x v="30"/>
    </i>
    <i>
      <x v="20"/>
    </i>
    <i>
      <x v="19"/>
    </i>
    <i>
      <x v="18"/>
    </i>
    <i>
      <x v="17"/>
    </i>
    <i>
      <x/>
    </i>
    <i>
      <x v="13"/>
    </i>
    <i>
      <x v="9"/>
    </i>
    <i>
      <x v="28"/>
    </i>
    <i>
      <x v="4"/>
    </i>
    <i>
      <x v="22"/>
    </i>
    <i>
      <x v="35"/>
    </i>
    <i>
      <x v="15"/>
    </i>
    <i>
      <x v="16"/>
    </i>
    <i>
      <x v="21"/>
    </i>
    <i>
      <x v="33"/>
    </i>
    <i>
      <x v="32"/>
    </i>
    <i>
      <x v="24"/>
    </i>
    <i>
      <x v="26"/>
    </i>
    <i>
      <x v="29"/>
    </i>
    <i>
      <x v="8"/>
    </i>
    <i>
      <x v="31"/>
    </i>
    <i>
      <x v="23"/>
    </i>
    <i>
      <x v="10"/>
    </i>
    <i>
      <x v="14"/>
    </i>
    <i>
      <x v="6"/>
    </i>
    <i>
      <x v="25"/>
    </i>
    <i>
      <x v="5"/>
    </i>
    <i>
      <x v="3"/>
    </i>
    <i>
      <x v="7"/>
    </i>
    <i>
      <x v="27"/>
    </i>
    <i>
      <x v="11"/>
    </i>
    <i>
      <x v="1"/>
    </i>
    <i t="grand">
      <x/>
    </i>
  </rowItems>
  <colItems count="1">
    <i/>
  </colItems>
  <dataFields count="1">
    <dataField name="Count of Brand" fld="1" subtotal="count" showDataAs="percentOfTotal" baseField="0" baseItem="0" numFmtId="10"/>
  </dataFields>
  <formats count="2">
    <format dxfId="3">
      <pivotArea dataOnly="0" labelOnly="1" outline="0" fieldPosition="0">
        <references count="1">
          <reference field="1" count="1">
            <x v="2"/>
          </reference>
        </references>
      </pivotArea>
    </format>
    <format dxfId="2">
      <pivotArea outline="0" fieldPosition="0">
        <references count="1">
          <reference field="1"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243358-0420-43EC-84CF-5E87D0882257}" autoFormatId="16" applyNumberFormats="0" applyBorderFormats="0" applyFontFormats="0" applyPatternFormats="0" applyAlignmentFormats="0" applyWidthHeightFormats="0">
  <queryTableRefresh nextId="6">
    <queryTableFields count="5">
      <queryTableField id="1" name="Name" tableColumnId="1"/>
      <queryTableField id="2" name="Brand" tableColumnId="2"/>
      <queryTableField id="3" name="Colour" tableColumnId="3"/>
      <queryTableField id="4" name="Material" tableColumnId="4"/>
      <queryTableField id="5" name="Pric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63371FB0-930B-4156-8D4C-7F510996602E}" sourceName="Brand">
  <pivotTables>
    <pivotTable tabId="11" name="PivotTable6"/>
  </pivotTables>
  <data>
    <tabular pivotCacheId="526278283">
      <items count="36">
        <i x="20"/>
        <i x="34"/>
        <i x="8" s="1"/>
        <i x="25"/>
        <i x="18"/>
        <i x="17"/>
        <i x="13"/>
        <i x="23"/>
        <i x="19"/>
        <i x="1"/>
        <i x="3"/>
        <i x="22"/>
        <i x="10"/>
        <i x="21"/>
        <i x="30"/>
        <i x="4"/>
        <i x="31"/>
        <i x="11"/>
        <i x="27"/>
        <i x="6"/>
        <i x="5"/>
        <i x="2"/>
        <i x="26"/>
        <i x="35"/>
        <i x="7"/>
        <i x="28"/>
        <i x="16"/>
        <i x="15"/>
        <i x="0"/>
        <i x="29"/>
        <i x="33"/>
        <i x="14"/>
        <i x="9"/>
        <i x="24"/>
        <i x="12"/>
        <i x="3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C1AFB389-2201-4151-B011-2C4CB46D2334}" cache="Slicer_Brand" caption="Brand" rowHeight="241300"/>
  <slicer name="Brand 1" xr10:uid="{C656D859-A126-42AB-91B0-55DFCC34484F}" cache="Slicer_Brand" caption="Bran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8AEC09-3952-4F7E-B5D8-91092DF96FAF}" name="data" displayName="data" ref="A1:E145" tableType="queryTable" totalsRowShown="0">
  <autoFilter ref="A1:E145" xr:uid="{ED8AEC09-3952-4F7E-B5D8-91092DF96FAF}"/>
  <tableColumns count="5">
    <tableColumn id="1" xr3:uid="{9E994678-1BEE-4667-8A05-E5BAD327233D}" uniqueName="1" name="Name" queryTableFieldId="1" dataDxfId="9"/>
    <tableColumn id="2" xr3:uid="{3E978167-233B-483D-A6FA-CFB7769022A2}" uniqueName="2" name="Brand" queryTableFieldId="2" dataDxfId="8"/>
    <tableColumn id="3" xr3:uid="{9C7E6FDA-1194-45C8-B1B1-97ECF9587E52}" uniqueName="3" name="Colour" queryTableFieldId="3" dataDxfId="7"/>
    <tableColumn id="4" xr3:uid="{0C28826D-3CAF-4474-AFC1-F6DA840724C8}" uniqueName="4" name="Material" queryTableFieldId="4" dataDxfId="6"/>
    <tableColumn id="5" xr3:uid="{B3B07375-C8B2-49C8-8A48-AAF737797E70}" uniqueName="5" name="Price"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35377-38E8-4A1D-9C22-8805F100B908}">
  <dimension ref="A1:E145"/>
  <sheetViews>
    <sheetView zoomScale="80" zoomScaleNormal="80" workbookViewId="0">
      <selection activeCell="D25" sqref="D25"/>
    </sheetView>
  </sheetViews>
  <sheetFormatPr defaultRowHeight="14.5" x14ac:dyDescent="0.35"/>
  <cols>
    <col min="1" max="1" width="67.36328125" bestFit="1" customWidth="1"/>
    <col min="2" max="2" width="17" bestFit="1" customWidth="1"/>
    <col min="3" max="3" width="24.6328125" bestFit="1" customWidth="1"/>
    <col min="4" max="4" width="207.08984375" bestFit="1" customWidth="1"/>
    <col min="5" max="5" width="7.453125" bestFit="1" customWidth="1"/>
  </cols>
  <sheetData>
    <row r="1" spans="1:5" x14ac:dyDescent="0.35">
      <c r="A1" t="s">
        <v>0</v>
      </c>
      <c r="B1" t="s">
        <v>1</v>
      </c>
      <c r="C1" t="s">
        <v>2</v>
      </c>
      <c r="D1" t="s">
        <v>3</v>
      </c>
      <c r="E1" t="s">
        <v>4</v>
      </c>
    </row>
    <row r="2" spans="1:5" x14ac:dyDescent="0.35">
      <c r="A2" t="s">
        <v>5</v>
      </c>
      <c r="B2" t="s">
        <v>6</v>
      </c>
      <c r="C2" t="s">
        <v>7</v>
      </c>
      <c r="D2" t="s">
        <v>8</v>
      </c>
      <c r="E2">
        <v>120</v>
      </c>
    </row>
    <row r="3" spans="1:5" x14ac:dyDescent="0.35">
      <c r="A3" t="s">
        <v>9</v>
      </c>
      <c r="B3" t="s">
        <v>6</v>
      </c>
      <c r="C3" t="s">
        <v>10</v>
      </c>
      <c r="D3" t="s">
        <v>11</v>
      </c>
      <c r="E3">
        <v>130</v>
      </c>
    </row>
    <row r="4" spans="1:5" x14ac:dyDescent="0.35">
      <c r="A4" t="s">
        <v>12</v>
      </c>
      <c r="B4" t="s">
        <v>6</v>
      </c>
      <c r="C4" t="s">
        <v>13</v>
      </c>
      <c r="D4" t="s">
        <v>14</v>
      </c>
      <c r="E4">
        <v>130</v>
      </c>
    </row>
    <row r="5" spans="1:5" x14ac:dyDescent="0.35">
      <c r="A5" t="s">
        <v>15</v>
      </c>
      <c r="B5" t="s">
        <v>6</v>
      </c>
      <c r="C5" t="s">
        <v>16</v>
      </c>
      <c r="D5" t="s">
        <v>17</v>
      </c>
      <c r="E5">
        <v>150</v>
      </c>
    </row>
    <row r="6" spans="1:5" x14ac:dyDescent="0.35">
      <c r="A6" t="s">
        <v>18</v>
      </c>
      <c r="B6" t="s">
        <v>6</v>
      </c>
      <c r="C6" t="s">
        <v>16</v>
      </c>
      <c r="D6" t="s">
        <v>19</v>
      </c>
      <c r="E6">
        <v>130</v>
      </c>
    </row>
    <row r="7" spans="1:5" x14ac:dyDescent="0.35">
      <c r="A7" t="s">
        <v>20</v>
      </c>
      <c r="B7" t="s">
        <v>21</v>
      </c>
      <c r="C7" t="s">
        <v>22</v>
      </c>
      <c r="D7" t="s">
        <v>23</v>
      </c>
      <c r="E7">
        <v>55</v>
      </c>
    </row>
    <row r="8" spans="1:5" x14ac:dyDescent="0.35">
      <c r="A8" t="s">
        <v>24</v>
      </c>
      <c r="B8" t="s">
        <v>21</v>
      </c>
      <c r="C8" t="s">
        <v>16</v>
      </c>
      <c r="D8" t="s">
        <v>25</v>
      </c>
      <c r="E8">
        <v>65</v>
      </c>
    </row>
    <row r="9" spans="1:5" x14ac:dyDescent="0.35">
      <c r="A9" t="s">
        <v>26</v>
      </c>
      <c r="B9" t="s">
        <v>21</v>
      </c>
      <c r="C9" t="s">
        <v>27</v>
      </c>
      <c r="D9" t="s">
        <v>28</v>
      </c>
      <c r="E9">
        <v>125</v>
      </c>
    </row>
    <row r="10" spans="1:5" x14ac:dyDescent="0.35">
      <c r="A10" t="s">
        <v>29</v>
      </c>
      <c r="B10" t="s">
        <v>21</v>
      </c>
      <c r="C10" t="s">
        <v>30</v>
      </c>
      <c r="D10" t="s">
        <v>31</v>
      </c>
      <c r="E10">
        <v>50</v>
      </c>
    </row>
    <row r="11" spans="1:5" x14ac:dyDescent="0.35">
      <c r="A11" t="s">
        <v>32</v>
      </c>
      <c r="B11" t="s">
        <v>33</v>
      </c>
      <c r="C11" t="s">
        <v>7</v>
      </c>
      <c r="D11" t="s">
        <v>34</v>
      </c>
      <c r="E11">
        <v>74.95</v>
      </c>
    </row>
    <row r="12" spans="1:5" x14ac:dyDescent="0.35">
      <c r="A12" t="s">
        <v>35</v>
      </c>
      <c r="B12" t="s">
        <v>339</v>
      </c>
      <c r="C12" t="s">
        <v>37</v>
      </c>
      <c r="D12" t="s">
        <v>38</v>
      </c>
      <c r="E12">
        <v>65</v>
      </c>
    </row>
    <row r="13" spans="1:5" x14ac:dyDescent="0.35">
      <c r="A13" t="s">
        <v>39</v>
      </c>
      <c r="B13" t="s">
        <v>40</v>
      </c>
      <c r="C13" t="s">
        <v>16</v>
      </c>
      <c r="D13" t="s">
        <v>41</v>
      </c>
      <c r="E13">
        <v>37.950000000000003</v>
      </c>
    </row>
    <row r="14" spans="1:5" x14ac:dyDescent="0.35">
      <c r="A14" t="s">
        <v>42</v>
      </c>
      <c r="B14" t="s">
        <v>40</v>
      </c>
      <c r="C14" t="s">
        <v>16</v>
      </c>
      <c r="D14" t="s">
        <v>43</v>
      </c>
      <c r="E14">
        <v>109.95</v>
      </c>
    </row>
    <row r="15" spans="1:5" x14ac:dyDescent="0.35">
      <c r="A15" t="s">
        <v>44</v>
      </c>
      <c r="B15" t="s">
        <v>45</v>
      </c>
      <c r="C15" t="s">
        <v>7</v>
      </c>
      <c r="D15" t="s">
        <v>46</v>
      </c>
      <c r="E15">
        <v>152.94999999999999</v>
      </c>
    </row>
    <row r="16" spans="1:5" x14ac:dyDescent="0.35">
      <c r="A16" t="s">
        <v>47</v>
      </c>
      <c r="B16" t="s">
        <v>48</v>
      </c>
      <c r="C16" t="s">
        <v>22</v>
      </c>
      <c r="D16" t="s">
        <v>41</v>
      </c>
      <c r="E16">
        <v>32.950000000000003</v>
      </c>
    </row>
    <row r="17" spans="1:5" x14ac:dyDescent="0.35">
      <c r="A17" t="s">
        <v>49</v>
      </c>
      <c r="B17" t="s">
        <v>48</v>
      </c>
      <c r="C17" t="s">
        <v>16</v>
      </c>
      <c r="D17" t="s">
        <v>50</v>
      </c>
      <c r="E17">
        <v>169.95</v>
      </c>
    </row>
    <row r="18" spans="1:5" x14ac:dyDescent="0.35">
      <c r="A18" t="s">
        <v>51</v>
      </c>
      <c r="B18" t="s">
        <v>48</v>
      </c>
      <c r="C18" t="s">
        <v>52</v>
      </c>
      <c r="D18" t="s">
        <v>53</v>
      </c>
      <c r="E18">
        <v>114.95</v>
      </c>
    </row>
    <row r="19" spans="1:5" x14ac:dyDescent="0.35">
      <c r="A19" t="s">
        <v>54</v>
      </c>
      <c r="B19" t="s">
        <v>340</v>
      </c>
      <c r="C19" t="s">
        <v>22</v>
      </c>
      <c r="D19" t="s">
        <v>55</v>
      </c>
      <c r="E19">
        <v>37.950000000000003</v>
      </c>
    </row>
    <row r="20" spans="1:5" x14ac:dyDescent="0.35">
      <c r="A20" t="s">
        <v>56</v>
      </c>
      <c r="B20" t="s">
        <v>57</v>
      </c>
      <c r="C20" t="s">
        <v>58</v>
      </c>
      <c r="D20" t="s">
        <v>59</v>
      </c>
      <c r="E20">
        <v>26</v>
      </c>
    </row>
    <row r="21" spans="1:5" x14ac:dyDescent="0.35">
      <c r="A21" t="s">
        <v>60</v>
      </c>
      <c r="B21" t="s">
        <v>61</v>
      </c>
      <c r="C21" t="s">
        <v>16</v>
      </c>
      <c r="D21" t="s">
        <v>62</v>
      </c>
      <c r="E21">
        <v>43</v>
      </c>
    </row>
    <row r="22" spans="1:5" x14ac:dyDescent="0.35">
      <c r="A22" t="s">
        <v>63</v>
      </c>
      <c r="B22" t="s">
        <v>61</v>
      </c>
      <c r="C22" t="s">
        <v>22</v>
      </c>
      <c r="D22" t="s">
        <v>64</v>
      </c>
      <c r="E22">
        <v>26</v>
      </c>
    </row>
    <row r="23" spans="1:5" x14ac:dyDescent="0.35">
      <c r="A23" t="s">
        <v>65</v>
      </c>
      <c r="B23" t="s">
        <v>66</v>
      </c>
      <c r="C23" t="s">
        <v>67</v>
      </c>
      <c r="D23" t="s">
        <v>68</v>
      </c>
      <c r="E23">
        <v>32</v>
      </c>
    </row>
    <row r="24" spans="1:5" x14ac:dyDescent="0.35">
      <c r="A24" t="s">
        <v>69</v>
      </c>
      <c r="B24" t="s">
        <v>66</v>
      </c>
      <c r="C24" t="s">
        <v>58</v>
      </c>
      <c r="D24" t="s">
        <v>70</v>
      </c>
      <c r="E24">
        <v>65.95</v>
      </c>
    </row>
    <row r="25" spans="1:5" x14ac:dyDescent="0.35">
      <c r="A25" t="s">
        <v>71</v>
      </c>
      <c r="B25" t="s">
        <v>66</v>
      </c>
      <c r="C25" t="s">
        <v>58</v>
      </c>
      <c r="D25" t="s">
        <v>72</v>
      </c>
      <c r="E25">
        <v>32.950000000000003</v>
      </c>
    </row>
    <row r="26" spans="1:5" x14ac:dyDescent="0.35">
      <c r="A26" t="s">
        <v>73</v>
      </c>
      <c r="B26" t="s">
        <v>66</v>
      </c>
      <c r="C26" t="s">
        <v>67</v>
      </c>
      <c r="D26" t="s">
        <v>72</v>
      </c>
      <c r="E26">
        <v>30</v>
      </c>
    </row>
    <row r="27" spans="1:5" x14ac:dyDescent="0.35">
      <c r="A27" t="s">
        <v>74</v>
      </c>
      <c r="B27" t="s">
        <v>57</v>
      </c>
      <c r="C27" t="s">
        <v>75</v>
      </c>
      <c r="D27" t="s">
        <v>76</v>
      </c>
      <c r="E27">
        <v>54</v>
      </c>
    </row>
    <row r="28" spans="1:5" x14ac:dyDescent="0.35">
      <c r="A28" t="s">
        <v>77</v>
      </c>
      <c r="B28" t="s">
        <v>57</v>
      </c>
      <c r="C28" t="s">
        <v>16</v>
      </c>
      <c r="D28" t="s">
        <v>78</v>
      </c>
      <c r="E28">
        <v>32</v>
      </c>
    </row>
    <row r="29" spans="1:5" x14ac:dyDescent="0.35">
      <c r="A29" t="s">
        <v>79</v>
      </c>
      <c r="B29" t="s">
        <v>57</v>
      </c>
      <c r="C29" t="s">
        <v>16</v>
      </c>
      <c r="D29" t="s">
        <v>80</v>
      </c>
      <c r="E29">
        <v>26</v>
      </c>
    </row>
    <row r="30" spans="1:5" x14ac:dyDescent="0.35">
      <c r="A30" t="s">
        <v>81</v>
      </c>
      <c r="B30" t="s">
        <v>57</v>
      </c>
      <c r="C30" t="s">
        <v>82</v>
      </c>
      <c r="D30" t="s">
        <v>80</v>
      </c>
      <c r="E30">
        <v>26</v>
      </c>
    </row>
    <row r="31" spans="1:5" x14ac:dyDescent="0.35">
      <c r="A31" t="s">
        <v>83</v>
      </c>
      <c r="B31" t="s">
        <v>57</v>
      </c>
      <c r="C31" t="s">
        <v>84</v>
      </c>
      <c r="D31" t="s">
        <v>85</v>
      </c>
      <c r="E31">
        <v>32</v>
      </c>
    </row>
    <row r="32" spans="1:5" x14ac:dyDescent="0.35">
      <c r="A32" t="s">
        <v>86</v>
      </c>
      <c r="B32" t="s">
        <v>45</v>
      </c>
      <c r="C32" t="s">
        <v>7</v>
      </c>
      <c r="D32" t="s">
        <v>87</v>
      </c>
      <c r="E32">
        <v>89.95</v>
      </c>
    </row>
    <row r="33" spans="1:5" x14ac:dyDescent="0.35">
      <c r="A33" t="s">
        <v>88</v>
      </c>
      <c r="B33" t="s">
        <v>45</v>
      </c>
      <c r="C33" t="s">
        <v>52</v>
      </c>
      <c r="D33" t="s">
        <v>87</v>
      </c>
      <c r="E33">
        <v>79.95</v>
      </c>
    </row>
    <row r="34" spans="1:5" x14ac:dyDescent="0.35">
      <c r="A34" t="s">
        <v>89</v>
      </c>
      <c r="B34" t="s">
        <v>48</v>
      </c>
      <c r="C34" t="s">
        <v>7</v>
      </c>
      <c r="D34" t="s">
        <v>90</v>
      </c>
      <c r="E34">
        <v>70</v>
      </c>
    </row>
    <row r="35" spans="1:5" x14ac:dyDescent="0.35">
      <c r="A35" t="s">
        <v>91</v>
      </c>
      <c r="B35" t="s">
        <v>48</v>
      </c>
      <c r="C35" t="s">
        <v>7</v>
      </c>
      <c r="D35" t="s">
        <v>92</v>
      </c>
      <c r="E35">
        <v>99.95</v>
      </c>
    </row>
    <row r="36" spans="1:5" x14ac:dyDescent="0.35">
      <c r="A36" t="s">
        <v>93</v>
      </c>
      <c r="B36" t="s">
        <v>57</v>
      </c>
      <c r="C36" t="s">
        <v>30</v>
      </c>
      <c r="D36" t="s">
        <v>94</v>
      </c>
      <c r="E36">
        <v>32</v>
      </c>
    </row>
    <row r="37" spans="1:5" x14ac:dyDescent="0.35">
      <c r="A37" t="s">
        <v>95</v>
      </c>
      <c r="B37" t="s">
        <v>96</v>
      </c>
      <c r="C37" t="s">
        <v>97</v>
      </c>
      <c r="D37" t="s">
        <v>98</v>
      </c>
      <c r="E37">
        <v>145</v>
      </c>
    </row>
    <row r="38" spans="1:5" x14ac:dyDescent="0.35">
      <c r="A38" t="s">
        <v>99</v>
      </c>
      <c r="B38" t="s">
        <v>96</v>
      </c>
      <c r="C38" t="s">
        <v>100</v>
      </c>
      <c r="D38" t="s">
        <v>101</v>
      </c>
      <c r="E38">
        <v>110</v>
      </c>
    </row>
    <row r="39" spans="1:5" x14ac:dyDescent="0.35">
      <c r="A39" t="s">
        <v>102</v>
      </c>
      <c r="B39" t="s">
        <v>66</v>
      </c>
      <c r="C39" t="s">
        <v>67</v>
      </c>
      <c r="D39" t="s">
        <v>103</v>
      </c>
      <c r="E39">
        <v>86</v>
      </c>
    </row>
    <row r="40" spans="1:5" x14ac:dyDescent="0.35">
      <c r="A40" t="s">
        <v>104</v>
      </c>
      <c r="B40" t="s">
        <v>107</v>
      </c>
      <c r="C40" t="s">
        <v>7</v>
      </c>
      <c r="D40" t="s">
        <v>105</v>
      </c>
      <c r="E40">
        <v>35</v>
      </c>
    </row>
    <row r="41" spans="1:5" x14ac:dyDescent="0.35">
      <c r="A41" t="s">
        <v>106</v>
      </c>
      <c r="B41" t="s">
        <v>107</v>
      </c>
      <c r="C41" t="s">
        <v>16</v>
      </c>
      <c r="D41" t="s">
        <v>108</v>
      </c>
      <c r="E41">
        <v>49.95</v>
      </c>
    </row>
    <row r="42" spans="1:5" x14ac:dyDescent="0.35">
      <c r="A42" t="s">
        <v>109</v>
      </c>
      <c r="B42" t="s">
        <v>110</v>
      </c>
      <c r="C42" t="s">
        <v>111</v>
      </c>
      <c r="D42" t="s">
        <v>112</v>
      </c>
      <c r="E42">
        <v>120</v>
      </c>
    </row>
    <row r="43" spans="1:5" x14ac:dyDescent="0.35">
      <c r="A43" t="s">
        <v>113</v>
      </c>
      <c r="B43" t="s">
        <v>114</v>
      </c>
      <c r="C43" t="s">
        <v>30</v>
      </c>
      <c r="D43" t="s">
        <v>115</v>
      </c>
      <c r="E43">
        <v>80</v>
      </c>
    </row>
    <row r="44" spans="1:5" x14ac:dyDescent="0.35">
      <c r="A44" t="s">
        <v>116</v>
      </c>
      <c r="B44" t="s">
        <v>40</v>
      </c>
      <c r="C44" t="s">
        <v>16</v>
      </c>
      <c r="D44" t="s">
        <v>117</v>
      </c>
      <c r="E44">
        <v>114.95</v>
      </c>
    </row>
    <row r="45" spans="1:5" x14ac:dyDescent="0.35">
      <c r="A45" t="s">
        <v>118</v>
      </c>
      <c r="B45" t="s">
        <v>45</v>
      </c>
      <c r="C45" t="s">
        <v>119</v>
      </c>
      <c r="D45" t="s">
        <v>120</v>
      </c>
      <c r="E45">
        <v>144.94999999999999</v>
      </c>
    </row>
    <row r="46" spans="1:5" x14ac:dyDescent="0.35">
      <c r="A46" t="s">
        <v>121</v>
      </c>
      <c r="B46" t="s">
        <v>48</v>
      </c>
      <c r="C46" t="s">
        <v>7</v>
      </c>
      <c r="D46" t="s">
        <v>122</v>
      </c>
      <c r="E46">
        <v>100</v>
      </c>
    </row>
    <row r="47" spans="1:5" x14ac:dyDescent="0.35">
      <c r="A47" t="s">
        <v>123</v>
      </c>
      <c r="B47" t="s">
        <v>48</v>
      </c>
      <c r="C47" t="s">
        <v>52</v>
      </c>
      <c r="D47" t="s">
        <v>124</v>
      </c>
      <c r="E47">
        <v>179.95</v>
      </c>
    </row>
    <row r="48" spans="1:5" x14ac:dyDescent="0.35">
      <c r="A48" t="s">
        <v>125</v>
      </c>
      <c r="B48" t="s">
        <v>48</v>
      </c>
      <c r="C48" t="s">
        <v>30</v>
      </c>
      <c r="D48" t="s">
        <v>126</v>
      </c>
      <c r="E48">
        <v>144.94999999999999</v>
      </c>
    </row>
    <row r="49" spans="1:5" x14ac:dyDescent="0.35">
      <c r="A49" t="s">
        <v>127</v>
      </c>
      <c r="B49" t="s">
        <v>128</v>
      </c>
      <c r="C49" t="s">
        <v>16</v>
      </c>
      <c r="D49" t="s">
        <v>129</v>
      </c>
      <c r="E49">
        <v>50</v>
      </c>
    </row>
    <row r="50" spans="1:5" x14ac:dyDescent="0.35">
      <c r="A50" t="s">
        <v>130</v>
      </c>
      <c r="B50" t="s">
        <v>131</v>
      </c>
      <c r="C50" t="s">
        <v>132</v>
      </c>
      <c r="D50" t="s">
        <v>133</v>
      </c>
      <c r="E50">
        <v>145</v>
      </c>
    </row>
    <row r="51" spans="1:5" x14ac:dyDescent="0.35">
      <c r="A51" t="s">
        <v>134</v>
      </c>
      <c r="B51" t="s">
        <v>135</v>
      </c>
      <c r="C51" t="s">
        <v>22</v>
      </c>
      <c r="D51" t="s">
        <v>136</v>
      </c>
      <c r="E51">
        <v>49</v>
      </c>
    </row>
    <row r="52" spans="1:5" x14ac:dyDescent="0.35">
      <c r="A52" t="s">
        <v>137</v>
      </c>
      <c r="B52" t="s">
        <v>138</v>
      </c>
      <c r="C52" t="s">
        <v>58</v>
      </c>
      <c r="D52" t="s">
        <v>139</v>
      </c>
      <c r="E52">
        <v>36.950000000000003</v>
      </c>
    </row>
    <row r="53" spans="1:5" x14ac:dyDescent="0.35">
      <c r="A53" t="s">
        <v>140</v>
      </c>
      <c r="B53" t="s">
        <v>138</v>
      </c>
      <c r="C53" t="s">
        <v>22</v>
      </c>
      <c r="D53" t="s">
        <v>72</v>
      </c>
      <c r="E53">
        <v>45.95</v>
      </c>
    </row>
    <row r="54" spans="1:5" x14ac:dyDescent="0.35">
      <c r="A54" t="s">
        <v>141</v>
      </c>
      <c r="B54" t="s">
        <v>138</v>
      </c>
      <c r="C54" t="s">
        <v>52</v>
      </c>
      <c r="D54" t="s">
        <v>142</v>
      </c>
      <c r="E54">
        <v>70</v>
      </c>
    </row>
    <row r="55" spans="1:5" x14ac:dyDescent="0.35">
      <c r="A55" t="s">
        <v>143</v>
      </c>
      <c r="B55" t="s">
        <v>138</v>
      </c>
      <c r="C55" t="s">
        <v>52</v>
      </c>
      <c r="D55" t="s">
        <v>144</v>
      </c>
      <c r="E55">
        <v>60</v>
      </c>
    </row>
    <row r="56" spans="1:5" x14ac:dyDescent="0.35">
      <c r="A56" t="s">
        <v>145</v>
      </c>
      <c r="B56" t="s">
        <v>146</v>
      </c>
      <c r="C56" t="s">
        <v>147</v>
      </c>
      <c r="D56" t="s">
        <v>148</v>
      </c>
      <c r="E56">
        <v>85.95</v>
      </c>
    </row>
    <row r="57" spans="1:5" x14ac:dyDescent="0.35">
      <c r="A57" t="s">
        <v>149</v>
      </c>
      <c r="B57" t="s">
        <v>150</v>
      </c>
      <c r="C57" t="s">
        <v>151</v>
      </c>
      <c r="D57" t="s">
        <v>152</v>
      </c>
      <c r="E57">
        <v>110</v>
      </c>
    </row>
    <row r="58" spans="1:5" x14ac:dyDescent="0.35">
      <c r="A58" t="s">
        <v>153</v>
      </c>
      <c r="B58" t="s">
        <v>150</v>
      </c>
      <c r="C58" t="s">
        <v>154</v>
      </c>
      <c r="D58" t="s">
        <v>155</v>
      </c>
      <c r="E58">
        <v>124.95</v>
      </c>
    </row>
    <row r="59" spans="1:5" x14ac:dyDescent="0.35">
      <c r="A59" t="s">
        <v>156</v>
      </c>
      <c r="B59" t="s">
        <v>150</v>
      </c>
      <c r="C59" t="s">
        <v>157</v>
      </c>
      <c r="D59" t="s">
        <v>158</v>
      </c>
      <c r="E59">
        <v>120</v>
      </c>
    </row>
    <row r="60" spans="1:5" x14ac:dyDescent="0.35">
      <c r="A60" t="s">
        <v>159</v>
      </c>
      <c r="B60" t="s">
        <v>150</v>
      </c>
      <c r="C60" t="s">
        <v>160</v>
      </c>
      <c r="D60" t="s">
        <v>155</v>
      </c>
      <c r="E60">
        <v>30</v>
      </c>
    </row>
    <row r="61" spans="1:5" x14ac:dyDescent="0.35">
      <c r="A61" t="s">
        <v>161</v>
      </c>
      <c r="B61" t="s">
        <v>150</v>
      </c>
      <c r="C61" t="s">
        <v>162</v>
      </c>
      <c r="D61" t="s">
        <v>163</v>
      </c>
      <c r="E61">
        <v>45</v>
      </c>
    </row>
    <row r="62" spans="1:5" x14ac:dyDescent="0.35">
      <c r="A62" t="s">
        <v>164</v>
      </c>
      <c r="B62" t="s">
        <v>57</v>
      </c>
      <c r="C62" t="s">
        <v>16</v>
      </c>
      <c r="D62" t="s">
        <v>165</v>
      </c>
      <c r="E62">
        <v>26</v>
      </c>
    </row>
    <row r="63" spans="1:5" x14ac:dyDescent="0.35">
      <c r="A63" t="s">
        <v>166</v>
      </c>
      <c r="B63" t="s">
        <v>57</v>
      </c>
      <c r="C63" t="s">
        <v>30</v>
      </c>
      <c r="D63" t="s">
        <v>167</v>
      </c>
      <c r="E63">
        <v>44</v>
      </c>
    </row>
    <row r="64" spans="1:5" x14ac:dyDescent="0.35">
      <c r="A64" t="s">
        <v>168</v>
      </c>
      <c r="B64" t="s">
        <v>57</v>
      </c>
      <c r="C64" t="s">
        <v>119</v>
      </c>
      <c r="D64" t="s">
        <v>169</v>
      </c>
      <c r="E64">
        <v>30</v>
      </c>
    </row>
    <row r="65" spans="1:5" x14ac:dyDescent="0.35">
      <c r="A65" t="s">
        <v>170</v>
      </c>
      <c r="B65" t="s">
        <v>171</v>
      </c>
      <c r="C65" t="s">
        <v>119</v>
      </c>
      <c r="D65" t="s">
        <v>172</v>
      </c>
      <c r="E65">
        <v>34</v>
      </c>
    </row>
    <row r="66" spans="1:5" x14ac:dyDescent="0.35">
      <c r="A66" t="s">
        <v>173</v>
      </c>
      <c r="B66" t="s">
        <v>45</v>
      </c>
      <c r="C66" t="s">
        <v>16</v>
      </c>
      <c r="D66" t="s">
        <v>174</v>
      </c>
      <c r="E66">
        <v>35.950000000000003</v>
      </c>
    </row>
    <row r="67" spans="1:5" x14ac:dyDescent="0.35">
      <c r="A67" t="s">
        <v>175</v>
      </c>
      <c r="B67" t="s">
        <v>45</v>
      </c>
      <c r="C67" t="s">
        <v>119</v>
      </c>
      <c r="D67" t="s">
        <v>87</v>
      </c>
      <c r="E67">
        <v>64.95</v>
      </c>
    </row>
    <row r="68" spans="1:5" x14ac:dyDescent="0.35">
      <c r="A68" t="s">
        <v>176</v>
      </c>
      <c r="B68" t="s">
        <v>177</v>
      </c>
      <c r="C68" t="s">
        <v>147</v>
      </c>
      <c r="D68" t="s">
        <v>36</v>
      </c>
      <c r="E68">
        <v>22</v>
      </c>
    </row>
    <row r="69" spans="1:5" x14ac:dyDescent="0.35">
      <c r="A69" t="s">
        <v>178</v>
      </c>
      <c r="B69" t="s">
        <v>179</v>
      </c>
      <c r="C69" t="s">
        <v>16</v>
      </c>
      <c r="D69" t="s">
        <v>180</v>
      </c>
      <c r="E69">
        <v>105</v>
      </c>
    </row>
    <row r="70" spans="1:5" x14ac:dyDescent="0.35">
      <c r="A70" t="s">
        <v>181</v>
      </c>
      <c r="B70" t="s">
        <v>171</v>
      </c>
      <c r="C70" t="s">
        <v>16</v>
      </c>
      <c r="D70" t="s">
        <v>182</v>
      </c>
      <c r="E70">
        <v>45.95</v>
      </c>
    </row>
    <row r="71" spans="1:5" x14ac:dyDescent="0.35">
      <c r="A71" t="s">
        <v>183</v>
      </c>
      <c r="B71" t="s">
        <v>131</v>
      </c>
      <c r="C71" t="s">
        <v>184</v>
      </c>
      <c r="D71" t="s">
        <v>185</v>
      </c>
      <c r="E71">
        <v>65.95</v>
      </c>
    </row>
    <row r="72" spans="1:5" x14ac:dyDescent="0.35">
      <c r="A72" t="s">
        <v>186</v>
      </c>
      <c r="B72" t="s">
        <v>187</v>
      </c>
      <c r="C72" t="s">
        <v>16</v>
      </c>
      <c r="D72" t="s">
        <v>124</v>
      </c>
      <c r="E72">
        <v>105</v>
      </c>
    </row>
    <row r="73" spans="1:5" x14ac:dyDescent="0.35">
      <c r="A73" t="s">
        <v>188</v>
      </c>
      <c r="B73" t="s">
        <v>96</v>
      </c>
      <c r="C73" t="s">
        <v>189</v>
      </c>
      <c r="D73" t="s">
        <v>190</v>
      </c>
      <c r="E73">
        <v>100</v>
      </c>
    </row>
    <row r="74" spans="1:5" x14ac:dyDescent="0.35">
      <c r="A74" t="s">
        <v>191</v>
      </c>
      <c r="B74" t="s">
        <v>340</v>
      </c>
      <c r="C74" t="s">
        <v>16</v>
      </c>
      <c r="D74" t="s">
        <v>192</v>
      </c>
      <c r="E74">
        <v>35</v>
      </c>
    </row>
    <row r="75" spans="1:5" x14ac:dyDescent="0.35">
      <c r="A75" t="s">
        <v>193</v>
      </c>
      <c r="B75" t="s">
        <v>194</v>
      </c>
      <c r="C75" t="s">
        <v>195</v>
      </c>
      <c r="D75" t="s">
        <v>196</v>
      </c>
      <c r="E75">
        <v>60</v>
      </c>
    </row>
    <row r="76" spans="1:5" x14ac:dyDescent="0.35">
      <c r="A76" t="s">
        <v>197</v>
      </c>
      <c r="B76" t="s">
        <v>198</v>
      </c>
      <c r="C76" t="s">
        <v>199</v>
      </c>
      <c r="D76" t="s">
        <v>200</v>
      </c>
      <c r="E76">
        <v>70</v>
      </c>
    </row>
    <row r="77" spans="1:5" x14ac:dyDescent="0.35">
      <c r="A77" t="s">
        <v>201</v>
      </c>
      <c r="B77" t="s">
        <v>198</v>
      </c>
      <c r="C77" t="s">
        <v>202</v>
      </c>
      <c r="D77" t="s">
        <v>200</v>
      </c>
      <c r="E77">
        <v>70</v>
      </c>
    </row>
    <row r="78" spans="1:5" x14ac:dyDescent="0.35">
      <c r="A78" t="s">
        <v>203</v>
      </c>
      <c r="B78" t="s">
        <v>33</v>
      </c>
      <c r="C78" t="s">
        <v>16</v>
      </c>
      <c r="D78" t="s">
        <v>204</v>
      </c>
      <c r="E78">
        <v>64.95</v>
      </c>
    </row>
    <row r="79" spans="1:5" x14ac:dyDescent="0.35">
      <c r="A79" t="s">
        <v>205</v>
      </c>
      <c r="B79" t="s">
        <v>45</v>
      </c>
      <c r="C79" t="s">
        <v>22</v>
      </c>
      <c r="D79" t="s">
        <v>87</v>
      </c>
      <c r="E79">
        <v>89.95</v>
      </c>
    </row>
    <row r="80" spans="1:5" x14ac:dyDescent="0.35">
      <c r="A80" t="s">
        <v>206</v>
      </c>
      <c r="B80" t="s">
        <v>96</v>
      </c>
      <c r="C80" t="s">
        <v>37</v>
      </c>
      <c r="D80" t="s">
        <v>207</v>
      </c>
      <c r="E80">
        <v>32.99</v>
      </c>
    </row>
    <row r="81" spans="1:5" x14ac:dyDescent="0.35">
      <c r="A81" t="s">
        <v>208</v>
      </c>
      <c r="B81" t="s">
        <v>209</v>
      </c>
      <c r="C81" t="s">
        <v>210</v>
      </c>
      <c r="D81" t="s">
        <v>211</v>
      </c>
      <c r="E81">
        <v>34.99</v>
      </c>
    </row>
    <row r="82" spans="1:5" x14ac:dyDescent="0.35">
      <c r="A82" t="s">
        <v>212</v>
      </c>
      <c r="B82" t="s">
        <v>213</v>
      </c>
      <c r="C82" t="s">
        <v>16</v>
      </c>
      <c r="D82" t="s">
        <v>214</v>
      </c>
      <c r="E82">
        <v>49.99</v>
      </c>
    </row>
    <row r="83" spans="1:5" x14ac:dyDescent="0.35">
      <c r="A83" t="s">
        <v>215</v>
      </c>
      <c r="B83" t="s">
        <v>209</v>
      </c>
      <c r="C83" t="s">
        <v>216</v>
      </c>
      <c r="D83" t="s">
        <v>217</v>
      </c>
      <c r="E83">
        <v>30.99</v>
      </c>
    </row>
    <row r="84" spans="1:5" x14ac:dyDescent="0.35">
      <c r="A84" t="s">
        <v>218</v>
      </c>
      <c r="B84" t="s">
        <v>219</v>
      </c>
      <c r="C84" t="s">
        <v>7</v>
      </c>
      <c r="D84" t="s">
        <v>220</v>
      </c>
      <c r="E84">
        <v>110</v>
      </c>
    </row>
    <row r="85" spans="1:5" x14ac:dyDescent="0.35">
      <c r="A85" t="s">
        <v>221</v>
      </c>
      <c r="B85" t="s">
        <v>96</v>
      </c>
      <c r="C85" t="s">
        <v>7</v>
      </c>
      <c r="D85" t="s">
        <v>222</v>
      </c>
      <c r="E85">
        <v>35.950000000000003</v>
      </c>
    </row>
    <row r="86" spans="1:5" x14ac:dyDescent="0.35">
      <c r="A86" t="s">
        <v>223</v>
      </c>
      <c r="B86" t="s">
        <v>224</v>
      </c>
      <c r="C86" t="s">
        <v>58</v>
      </c>
      <c r="D86" t="s">
        <v>225</v>
      </c>
      <c r="E86">
        <v>70</v>
      </c>
    </row>
    <row r="87" spans="1:5" x14ac:dyDescent="0.35">
      <c r="A87" t="s">
        <v>226</v>
      </c>
      <c r="B87" t="s">
        <v>227</v>
      </c>
      <c r="C87" t="s">
        <v>7</v>
      </c>
      <c r="D87" t="s">
        <v>228</v>
      </c>
      <c r="E87">
        <v>125</v>
      </c>
    </row>
    <row r="88" spans="1:5" x14ac:dyDescent="0.35">
      <c r="A88" t="s">
        <v>229</v>
      </c>
      <c r="B88" t="s">
        <v>227</v>
      </c>
      <c r="C88" t="s">
        <v>230</v>
      </c>
      <c r="D88" t="s">
        <v>231</v>
      </c>
      <c r="E88">
        <v>125</v>
      </c>
    </row>
    <row r="89" spans="1:5" x14ac:dyDescent="0.35">
      <c r="A89" t="s">
        <v>232</v>
      </c>
      <c r="B89" t="s">
        <v>227</v>
      </c>
      <c r="C89" t="s">
        <v>7</v>
      </c>
      <c r="D89" t="s">
        <v>233</v>
      </c>
      <c r="E89">
        <v>105</v>
      </c>
    </row>
    <row r="90" spans="1:5" x14ac:dyDescent="0.35">
      <c r="A90" t="s">
        <v>234</v>
      </c>
      <c r="B90" t="s">
        <v>66</v>
      </c>
      <c r="C90" t="s">
        <v>16</v>
      </c>
      <c r="D90" t="s">
        <v>68</v>
      </c>
      <c r="E90">
        <v>40</v>
      </c>
    </row>
    <row r="91" spans="1:5" x14ac:dyDescent="0.35">
      <c r="A91" t="s">
        <v>235</v>
      </c>
      <c r="B91" t="s">
        <v>66</v>
      </c>
      <c r="C91" t="s">
        <v>58</v>
      </c>
      <c r="D91" t="s">
        <v>72</v>
      </c>
      <c r="E91">
        <v>54.99</v>
      </c>
    </row>
    <row r="92" spans="1:5" x14ac:dyDescent="0.35">
      <c r="A92" t="s">
        <v>236</v>
      </c>
      <c r="B92" t="s">
        <v>198</v>
      </c>
      <c r="C92" t="s">
        <v>237</v>
      </c>
      <c r="D92" t="s">
        <v>200</v>
      </c>
      <c r="E92">
        <v>75</v>
      </c>
    </row>
    <row r="93" spans="1:5" x14ac:dyDescent="0.35">
      <c r="A93" t="s">
        <v>238</v>
      </c>
      <c r="B93" t="s">
        <v>198</v>
      </c>
      <c r="C93" t="s">
        <v>239</v>
      </c>
      <c r="D93" t="s">
        <v>240</v>
      </c>
      <c r="E93">
        <v>130</v>
      </c>
    </row>
    <row r="94" spans="1:5" x14ac:dyDescent="0.35">
      <c r="A94" t="s">
        <v>241</v>
      </c>
      <c r="B94" t="s">
        <v>242</v>
      </c>
      <c r="C94" t="s">
        <v>67</v>
      </c>
      <c r="D94" t="s">
        <v>243</v>
      </c>
      <c r="E94">
        <v>32</v>
      </c>
    </row>
    <row r="95" spans="1:5" x14ac:dyDescent="0.35">
      <c r="A95" t="s">
        <v>244</v>
      </c>
      <c r="B95" t="s">
        <v>242</v>
      </c>
      <c r="C95" t="s">
        <v>7</v>
      </c>
      <c r="D95" t="s">
        <v>245</v>
      </c>
      <c r="E95">
        <v>70</v>
      </c>
    </row>
    <row r="96" spans="1:5" x14ac:dyDescent="0.35">
      <c r="A96" t="s">
        <v>246</v>
      </c>
      <c r="B96" t="s">
        <v>57</v>
      </c>
      <c r="C96" t="s">
        <v>16</v>
      </c>
      <c r="D96" t="s">
        <v>167</v>
      </c>
      <c r="E96">
        <v>42</v>
      </c>
    </row>
    <row r="97" spans="1:5" x14ac:dyDescent="0.35">
      <c r="A97" t="s">
        <v>247</v>
      </c>
      <c r="B97" t="s">
        <v>171</v>
      </c>
      <c r="C97" t="s">
        <v>16</v>
      </c>
      <c r="D97" t="s">
        <v>248</v>
      </c>
      <c r="E97">
        <v>129</v>
      </c>
    </row>
    <row r="98" spans="1:5" x14ac:dyDescent="0.35">
      <c r="A98" t="s">
        <v>249</v>
      </c>
      <c r="B98" t="s">
        <v>187</v>
      </c>
      <c r="C98" t="s">
        <v>119</v>
      </c>
      <c r="D98" t="s">
        <v>124</v>
      </c>
      <c r="E98">
        <v>89</v>
      </c>
    </row>
    <row r="99" spans="1:5" x14ac:dyDescent="0.35">
      <c r="A99" t="s">
        <v>250</v>
      </c>
      <c r="B99" t="s">
        <v>66</v>
      </c>
      <c r="C99" t="s">
        <v>147</v>
      </c>
      <c r="D99" t="s">
        <v>251</v>
      </c>
      <c r="E99">
        <v>60</v>
      </c>
    </row>
    <row r="100" spans="1:5" x14ac:dyDescent="0.35">
      <c r="A100" t="s">
        <v>252</v>
      </c>
      <c r="B100" t="s">
        <v>66</v>
      </c>
      <c r="C100" t="s">
        <v>147</v>
      </c>
      <c r="D100" t="s">
        <v>251</v>
      </c>
      <c r="E100">
        <v>65</v>
      </c>
    </row>
    <row r="101" spans="1:5" x14ac:dyDescent="0.35">
      <c r="A101" t="s">
        <v>253</v>
      </c>
      <c r="B101" t="s">
        <v>66</v>
      </c>
      <c r="C101" t="s">
        <v>147</v>
      </c>
      <c r="D101" t="s">
        <v>251</v>
      </c>
      <c r="E101">
        <v>43</v>
      </c>
    </row>
    <row r="102" spans="1:5" x14ac:dyDescent="0.35">
      <c r="A102" t="s">
        <v>254</v>
      </c>
      <c r="B102" t="s">
        <v>66</v>
      </c>
      <c r="C102" t="s">
        <v>147</v>
      </c>
      <c r="D102" t="s">
        <v>251</v>
      </c>
      <c r="E102">
        <v>78</v>
      </c>
    </row>
    <row r="103" spans="1:5" x14ac:dyDescent="0.35">
      <c r="A103" t="s">
        <v>255</v>
      </c>
      <c r="B103" t="s">
        <v>21</v>
      </c>
      <c r="C103" t="s">
        <v>16</v>
      </c>
      <c r="D103" t="s">
        <v>256</v>
      </c>
      <c r="E103">
        <v>95</v>
      </c>
    </row>
    <row r="104" spans="1:5" x14ac:dyDescent="0.35">
      <c r="A104" t="s">
        <v>257</v>
      </c>
      <c r="B104" t="s">
        <v>21</v>
      </c>
      <c r="C104" t="s">
        <v>7</v>
      </c>
      <c r="D104" t="s">
        <v>31</v>
      </c>
      <c r="E104">
        <v>100</v>
      </c>
    </row>
    <row r="105" spans="1:5" x14ac:dyDescent="0.35">
      <c r="A105" t="s">
        <v>258</v>
      </c>
      <c r="B105" t="s">
        <v>33</v>
      </c>
      <c r="C105" t="s">
        <v>195</v>
      </c>
      <c r="D105" t="s">
        <v>34</v>
      </c>
      <c r="E105">
        <v>64.95</v>
      </c>
    </row>
    <row r="106" spans="1:5" x14ac:dyDescent="0.35">
      <c r="A106" t="s">
        <v>259</v>
      </c>
      <c r="B106" t="s">
        <v>107</v>
      </c>
      <c r="C106" t="s">
        <v>16</v>
      </c>
      <c r="D106" t="s">
        <v>260</v>
      </c>
      <c r="E106">
        <v>29.95</v>
      </c>
    </row>
    <row r="107" spans="1:5" x14ac:dyDescent="0.35">
      <c r="A107" t="s">
        <v>261</v>
      </c>
      <c r="B107" t="s">
        <v>96</v>
      </c>
      <c r="C107" t="s">
        <v>97</v>
      </c>
      <c r="D107" t="s">
        <v>262</v>
      </c>
      <c r="E107">
        <v>110</v>
      </c>
    </row>
    <row r="108" spans="1:5" x14ac:dyDescent="0.35">
      <c r="A108" t="s">
        <v>263</v>
      </c>
      <c r="B108" t="s">
        <v>96</v>
      </c>
      <c r="C108" t="s">
        <v>264</v>
      </c>
      <c r="D108" t="s">
        <v>265</v>
      </c>
      <c r="E108">
        <v>95</v>
      </c>
    </row>
    <row r="109" spans="1:5" x14ac:dyDescent="0.35">
      <c r="A109" t="s">
        <v>266</v>
      </c>
      <c r="B109" t="s">
        <v>96</v>
      </c>
      <c r="C109" t="s">
        <v>267</v>
      </c>
      <c r="D109" t="s">
        <v>265</v>
      </c>
      <c r="E109">
        <v>95</v>
      </c>
    </row>
    <row r="110" spans="1:5" x14ac:dyDescent="0.35">
      <c r="A110" t="s">
        <v>268</v>
      </c>
      <c r="B110" t="s">
        <v>269</v>
      </c>
      <c r="C110" t="s">
        <v>270</v>
      </c>
      <c r="D110" t="s">
        <v>271</v>
      </c>
      <c r="E110">
        <v>125</v>
      </c>
    </row>
    <row r="111" spans="1:5" x14ac:dyDescent="0.35">
      <c r="A111" t="s">
        <v>272</v>
      </c>
      <c r="B111" t="s">
        <v>269</v>
      </c>
      <c r="C111" t="s">
        <v>270</v>
      </c>
      <c r="D111" t="s">
        <v>273</v>
      </c>
      <c r="E111">
        <v>105</v>
      </c>
    </row>
    <row r="112" spans="1:5" x14ac:dyDescent="0.35">
      <c r="A112" t="s">
        <v>274</v>
      </c>
      <c r="B112" t="s">
        <v>269</v>
      </c>
      <c r="C112" t="s">
        <v>52</v>
      </c>
      <c r="D112" t="s">
        <v>122</v>
      </c>
      <c r="E112">
        <v>175</v>
      </c>
    </row>
    <row r="113" spans="1:5" x14ac:dyDescent="0.35">
      <c r="A113" t="s">
        <v>275</v>
      </c>
      <c r="B113" t="s">
        <v>269</v>
      </c>
      <c r="C113" t="s">
        <v>276</v>
      </c>
      <c r="D113" t="s">
        <v>277</v>
      </c>
      <c r="E113">
        <v>135</v>
      </c>
    </row>
    <row r="114" spans="1:5" x14ac:dyDescent="0.35">
      <c r="A114" t="s">
        <v>278</v>
      </c>
      <c r="B114" t="s">
        <v>269</v>
      </c>
      <c r="C114" t="s">
        <v>270</v>
      </c>
      <c r="D114" t="s">
        <v>122</v>
      </c>
      <c r="E114">
        <v>125</v>
      </c>
    </row>
    <row r="115" spans="1:5" x14ac:dyDescent="0.35">
      <c r="A115" t="s">
        <v>279</v>
      </c>
      <c r="B115" t="s">
        <v>107</v>
      </c>
      <c r="C115" t="s">
        <v>270</v>
      </c>
      <c r="D115" t="s">
        <v>124</v>
      </c>
      <c r="E115">
        <v>79</v>
      </c>
    </row>
    <row r="116" spans="1:5" x14ac:dyDescent="0.35">
      <c r="A116" t="s">
        <v>280</v>
      </c>
      <c r="B116" t="s">
        <v>281</v>
      </c>
      <c r="C116" t="s">
        <v>119</v>
      </c>
      <c r="D116" t="s">
        <v>282</v>
      </c>
      <c r="E116">
        <v>155</v>
      </c>
    </row>
    <row r="117" spans="1:5" x14ac:dyDescent="0.35">
      <c r="A117" t="s">
        <v>283</v>
      </c>
      <c r="B117" t="s">
        <v>209</v>
      </c>
      <c r="C117" t="s">
        <v>16</v>
      </c>
      <c r="D117" t="s">
        <v>284</v>
      </c>
      <c r="E117">
        <v>39.99</v>
      </c>
    </row>
    <row r="118" spans="1:5" x14ac:dyDescent="0.35">
      <c r="A118" t="s">
        <v>285</v>
      </c>
      <c r="B118" t="s">
        <v>209</v>
      </c>
      <c r="C118" t="s">
        <v>7</v>
      </c>
      <c r="D118" t="s">
        <v>286</v>
      </c>
      <c r="E118">
        <v>29.99</v>
      </c>
    </row>
    <row r="119" spans="1:5" x14ac:dyDescent="0.35">
      <c r="A119" t="s">
        <v>287</v>
      </c>
      <c r="B119" t="s">
        <v>209</v>
      </c>
      <c r="C119" t="s">
        <v>216</v>
      </c>
      <c r="D119" t="s">
        <v>288</v>
      </c>
      <c r="E119">
        <v>34.99</v>
      </c>
    </row>
    <row r="120" spans="1:5" x14ac:dyDescent="0.35">
      <c r="A120" t="s">
        <v>289</v>
      </c>
      <c r="B120" t="s">
        <v>209</v>
      </c>
      <c r="C120" t="s">
        <v>16</v>
      </c>
      <c r="D120" t="s">
        <v>290</v>
      </c>
      <c r="E120">
        <v>32.99</v>
      </c>
    </row>
    <row r="121" spans="1:5" x14ac:dyDescent="0.35">
      <c r="A121" t="s">
        <v>291</v>
      </c>
      <c r="B121" t="s">
        <v>209</v>
      </c>
      <c r="C121" t="s">
        <v>210</v>
      </c>
      <c r="D121" t="s">
        <v>292</v>
      </c>
      <c r="E121">
        <v>41.99</v>
      </c>
    </row>
    <row r="122" spans="1:5" x14ac:dyDescent="0.35">
      <c r="A122" t="s">
        <v>293</v>
      </c>
      <c r="B122" t="s">
        <v>107</v>
      </c>
      <c r="C122" t="s">
        <v>16</v>
      </c>
      <c r="D122" t="s">
        <v>294</v>
      </c>
      <c r="E122">
        <v>65</v>
      </c>
    </row>
    <row r="123" spans="1:5" x14ac:dyDescent="0.35">
      <c r="A123" t="s">
        <v>295</v>
      </c>
      <c r="B123" t="s">
        <v>107</v>
      </c>
      <c r="C123" t="s">
        <v>296</v>
      </c>
      <c r="D123" t="s">
        <v>297</v>
      </c>
      <c r="E123">
        <v>36.99</v>
      </c>
    </row>
    <row r="124" spans="1:5" x14ac:dyDescent="0.35">
      <c r="A124" t="s">
        <v>298</v>
      </c>
      <c r="B124" t="s">
        <v>107</v>
      </c>
      <c r="C124" t="s">
        <v>119</v>
      </c>
      <c r="D124" t="s">
        <v>299</v>
      </c>
      <c r="E124">
        <v>150</v>
      </c>
    </row>
    <row r="125" spans="1:5" x14ac:dyDescent="0.35">
      <c r="A125" t="s">
        <v>300</v>
      </c>
      <c r="B125" t="s">
        <v>107</v>
      </c>
      <c r="C125" t="s">
        <v>270</v>
      </c>
      <c r="D125" t="s">
        <v>294</v>
      </c>
      <c r="E125">
        <v>65</v>
      </c>
    </row>
    <row r="126" spans="1:5" x14ac:dyDescent="0.35">
      <c r="A126" t="s">
        <v>301</v>
      </c>
      <c r="B126" t="s">
        <v>107</v>
      </c>
      <c r="C126" t="s">
        <v>16</v>
      </c>
      <c r="D126" t="s">
        <v>302</v>
      </c>
      <c r="E126">
        <v>199</v>
      </c>
    </row>
    <row r="127" spans="1:5" x14ac:dyDescent="0.35">
      <c r="A127" t="s">
        <v>303</v>
      </c>
      <c r="B127" t="s">
        <v>107</v>
      </c>
      <c r="C127" t="s">
        <v>52</v>
      </c>
      <c r="D127" t="s">
        <v>304</v>
      </c>
      <c r="E127">
        <v>66</v>
      </c>
    </row>
    <row r="128" spans="1:5" x14ac:dyDescent="0.35">
      <c r="A128" t="s">
        <v>305</v>
      </c>
      <c r="B128" t="s">
        <v>306</v>
      </c>
      <c r="C128" t="s">
        <v>22</v>
      </c>
      <c r="D128" t="s">
        <v>256</v>
      </c>
      <c r="E128">
        <v>145</v>
      </c>
    </row>
    <row r="129" spans="1:5" x14ac:dyDescent="0.35">
      <c r="A129" t="s">
        <v>307</v>
      </c>
      <c r="B129" t="s">
        <v>57</v>
      </c>
      <c r="C129" t="s">
        <v>30</v>
      </c>
      <c r="D129" t="s">
        <v>308</v>
      </c>
      <c r="E129">
        <v>44</v>
      </c>
    </row>
    <row r="130" spans="1:5" x14ac:dyDescent="0.35">
      <c r="A130" t="s">
        <v>309</v>
      </c>
      <c r="B130" t="s">
        <v>242</v>
      </c>
      <c r="C130" t="s">
        <v>67</v>
      </c>
      <c r="D130" t="s">
        <v>310</v>
      </c>
      <c r="E130">
        <v>45.95</v>
      </c>
    </row>
    <row r="131" spans="1:5" x14ac:dyDescent="0.35">
      <c r="A131" t="s">
        <v>311</v>
      </c>
      <c r="B131" t="s">
        <v>150</v>
      </c>
      <c r="C131" t="s">
        <v>119</v>
      </c>
      <c r="D131" t="s">
        <v>312</v>
      </c>
      <c r="E131">
        <v>150</v>
      </c>
    </row>
    <row r="132" spans="1:5" x14ac:dyDescent="0.35">
      <c r="A132" t="s">
        <v>313</v>
      </c>
      <c r="B132" t="s">
        <v>66</v>
      </c>
      <c r="C132" t="s">
        <v>147</v>
      </c>
      <c r="D132" t="s">
        <v>314</v>
      </c>
      <c r="E132">
        <v>58</v>
      </c>
    </row>
    <row r="133" spans="1:5" x14ac:dyDescent="0.35">
      <c r="A133" t="s">
        <v>315</v>
      </c>
      <c r="B133" t="s">
        <v>209</v>
      </c>
      <c r="C133" t="s">
        <v>16</v>
      </c>
      <c r="D133" t="s">
        <v>316</v>
      </c>
      <c r="E133">
        <v>30.99</v>
      </c>
    </row>
    <row r="134" spans="1:5" x14ac:dyDescent="0.35">
      <c r="A134" t="s">
        <v>317</v>
      </c>
      <c r="B134" t="s">
        <v>269</v>
      </c>
      <c r="C134" t="s">
        <v>270</v>
      </c>
      <c r="D134" t="s">
        <v>318</v>
      </c>
      <c r="E134">
        <v>135</v>
      </c>
    </row>
    <row r="135" spans="1:5" x14ac:dyDescent="0.35">
      <c r="A135" t="s">
        <v>319</v>
      </c>
      <c r="B135" t="s">
        <v>269</v>
      </c>
      <c r="C135" t="s">
        <v>270</v>
      </c>
      <c r="D135" t="s">
        <v>320</v>
      </c>
      <c r="E135">
        <v>110</v>
      </c>
    </row>
    <row r="136" spans="1:5" x14ac:dyDescent="0.35">
      <c r="A136" t="s">
        <v>321</v>
      </c>
      <c r="B136" t="s">
        <v>269</v>
      </c>
      <c r="C136" t="s">
        <v>270</v>
      </c>
      <c r="D136" t="s">
        <v>122</v>
      </c>
      <c r="E136">
        <v>145</v>
      </c>
    </row>
    <row r="137" spans="1:5" x14ac:dyDescent="0.35">
      <c r="A137" t="s">
        <v>322</v>
      </c>
      <c r="B137" t="s">
        <v>107</v>
      </c>
      <c r="C137" t="s">
        <v>16</v>
      </c>
      <c r="D137" t="s">
        <v>124</v>
      </c>
      <c r="E137">
        <v>60</v>
      </c>
    </row>
    <row r="138" spans="1:5" x14ac:dyDescent="0.35">
      <c r="A138" t="s">
        <v>323</v>
      </c>
      <c r="B138" t="s">
        <v>57</v>
      </c>
      <c r="C138" t="s">
        <v>16</v>
      </c>
      <c r="D138" t="s">
        <v>324</v>
      </c>
      <c r="E138">
        <v>58</v>
      </c>
    </row>
    <row r="139" spans="1:5" x14ac:dyDescent="0.35">
      <c r="A139" t="s">
        <v>325</v>
      </c>
      <c r="B139" t="s">
        <v>45</v>
      </c>
      <c r="C139" t="s">
        <v>7</v>
      </c>
      <c r="D139" t="s">
        <v>326</v>
      </c>
      <c r="E139">
        <v>65</v>
      </c>
    </row>
    <row r="140" spans="1:5" x14ac:dyDescent="0.35">
      <c r="A140" t="s">
        <v>327</v>
      </c>
      <c r="B140" t="s">
        <v>57</v>
      </c>
      <c r="C140" t="s">
        <v>16</v>
      </c>
      <c r="D140" t="s">
        <v>328</v>
      </c>
      <c r="E140">
        <v>20</v>
      </c>
    </row>
    <row r="141" spans="1:5" x14ac:dyDescent="0.35">
      <c r="A141" t="s">
        <v>329</v>
      </c>
      <c r="B141" t="s">
        <v>57</v>
      </c>
      <c r="C141" t="s">
        <v>30</v>
      </c>
      <c r="D141" t="s">
        <v>330</v>
      </c>
      <c r="E141">
        <v>30</v>
      </c>
    </row>
    <row r="142" spans="1:5" x14ac:dyDescent="0.35">
      <c r="A142" t="s">
        <v>331</v>
      </c>
      <c r="B142" t="s">
        <v>171</v>
      </c>
      <c r="C142" t="s">
        <v>16</v>
      </c>
      <c r="D142" t="s">
        <v>332</v>
      </c>
      <c r="E142">
        <v>209</v>
      </c>
    </row>
    <row r="143" spans="1:5" x14ac:dyDescent="0.35">
      <c r="A143" t="s">
        <v>333</v>
      </c>
      <c r="B143" t="s">
        <v>171</v>
      </c>
      <c r="C143" t="s">
        <v>16</v>
      </c>
      <c r="D143" t="s">
        <v>334</v>
      </c>
      <c r="E143">
        <v>199</v>
      </c>
    </row>
    <row r="144" spans="1:5" x14ac:dyDescent="0.35">
      <c r="A144" t="s">
        <v>335</v>
      </c>
      <c r="B144" t="s">
        <v>171</v>
      </c>
      <c r="C144" t="s">
        <v>16</v>
      </c>
      <c r="D144" t="s">
        <v>336</v>
      </c>
      <c r="E144">
        <v>199</v>
      </c>
    </row>
    <row r="145" spans="1:5" x14ac:dyDescent="0.35">
      <c r="A145" t="s">
        <v>337</v>
      </c>
      <c r="B145" t="s">
        <v>57</v>
      </c>
      <c r="C145" t="s">
        <v>119</v>
      </c>
      <c r="D145" t="s">
        <v>338</v>
      </c>
      <c r="E145">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F012-C76F-4EEE-A5DA-C6ECE8AFCA77}">
  <dimension ref="B2:L146"/>
  <sheetViews>
    <sheetView topLeftCell="A4" workbookViewId="0">
      <selection activeCell="G8" sqref="G8"/>
    </sheetView>
  </sheetViews>
  <sheetFormatPr defaultRowHeight="14.5" x14ac:dyDescent="0.35"/>
  <cols>
    <col min="4" max="4" width="20.1796875" customWidth="1"/>
    <col min="5" max="5" width="11.6328125" customWidth="1"/>
    <col min="8" max="8" width="19.54296875" customWidth="1"/>
    <col min="9" max="10" width="13.26953125" customWidth="1"/>
    <col min="11" max="11" width="14.08984375" customWidth="1"/>
  </cols>
  <sheetData>
    <row r="2" spans="2:7" x14ac:dyDescent="0.35">
      <c r="B2" s="1" t="s">
        <v>4</v>
      </c>
      <c r="C2" s="2"/>
      <c r="D2" t="s">
        <v>363</v>
      </c>
      <c r="E2" s="7">
        <f>AVERAGE(B3:B146)</f>
        <v>79.946388888888848</v>
      </c>
      <c r="G2" s="2"/>
    </row>
    <row r="3" spans="2:7" x14ac:dyDescent="0.35">
      <c r="B3" s="5">
        <v>120</v>
      </c>
      <c r="D3" t="s">
        <v>364</v>
      </c>
      <c r="E3" s="7">
        <f>MEDIAN(B3:B146)</f>
        <v>65.95</v>
      </c>
    </row>
    <row r="4" spans="2:7" x14ac:dyDescent="0.35">
      <c r="B4" s="6">
        <v>130</v>
      </c>
      <c r="D4" t="s">
        <v>341</v>
      </c>
      <c r="E4" s="7">
        <f>MODE(B3:B146)</f>
        <v>65</v>
      </c>
    </row>
    <row r="5" spans="2:7" x14ac:dyDescent="0.35">
      <c r="B5" s="5">
        <v>130</v>
      </c>
      <c r="D5" t="s">
        <v>342</v>
      </c>
      <c r="E5" s="7">
        <f>_xlfn.STDEV.P(B3:B146)</f>
        <v>45.62789772550088</v>
      </c>
    </row>
    <row r="6" spans="2:7" x14ac:dyDescent="0.35">
      <c r="B6" s="6">
        <v>150</v>
      </c>
      <c r="D6" t="s">
        <v>365</v>
      </c>
      <c r="E6" s="7">
        <f>MIN(B3:B146)</f>
        <v>20</v>
      </c>
    </row>
    <row r="7" spans="2:7" x14ac:dyDescent="0.35">
      <c r="B7" s="5">
        <v>130</v>
      </c>
      <c r="D7" t="s">
        <v>366</v>
      </c>
      <c r="E7" s="7">
        <f>MAX(B3:B146)</f>
        <v>209</v>
      </c>
    </row>
    <row r="8" spans="2:7" x14ac:dyDescent="0.35">
      <c r="B8" s="6">
        <v>55</v>
      </c>
      <c r="D8" t="s">
        <v>345</v>
      </c>
      <c r="E8" s="7">
        <f>E7-E6</f>
        <v>189</v>
      </c>
    </row>
    <row r="9" spans="2:7" x14ac:dyDescent="0.35">
      <c r="B9" s="5">
        <v>65</v>
      </c>
      <c r="D9" t="s">
        <v>343</v>
      </c>
      <c r="E9" s="7">
        <f>_xlfn.PERCENTILE.EXC(B3:B146,0.25)</f>
        <v>38.46</v>
      </c>
    </row>
    <row r="10" spans="2:7" x14ac:dyDescent="0.35">
      <c r="B10" s="6">
        <v>125</v>
      </c>
      <c r="D10" t="s">
        <v>344</v>
      </c>
      <c r="E10" s="7">
        <f>_xlfn.PERCENTILE.EXC(B3:B146,0.75)</f>
        <v>113.71250000000001</v>
      </c>
    </row>
    <row r="11" spans="2:7" x14ac:dyDescent="0.35">
      <c r="B11" s="5">
        <v>50</v>
      </c>
    </row>
    <row r="12" spans="2:7" x14ac:dyDescent="0.35">
      <c r="B12" s="6">
        <v>74.95</v>
      </c>
    </row>
    <row r="13" spans="2:7" x14ac:dyDescent="0.35">
      <c r="B13" s="5">
        <v>65</v>
      </c>
      <c r="D13" t="s">
        <v>351</v>
      </c>
      <c r="E13" s="7">
        <f>MAX(data[Price])</f>
        <v>209</v>
      </c>
    </row>
    <row r="14" spans="2:7" x14ac:dyDescent="0.35">
      <c r="B14" s="6">
        <v>37.950000000000003</v>
      </c>
      <c r="D14" t="s">
        <v>349</v>
      </c>
      <c r="E14" t="str">
        <f>_xlfn.XLOOKUP(E13,data[Price],data[Brand])</f>
        <v>Dr Martens</v>
      </c>
    </row>
    <row r="15" spans="2:7" x14ac:dyDescent="0.35">
      <c r="B15" s="5">
        <v>109.95</v>
      </c>
      <c r="D15" t="s">
        <v>353</v>
      </c>
      <c r="E15" t="str">
        <f>_xlfn.XLOOKUP(E13,data[Price],data[Name])</f>
        <v>Dr Martens 1914 quad harness 14 eye boots black paris</v>
      </c>
    </row>
    <row r="16" spans="2:7" x14ac:dyDescent="0.35">
      <c r="B16" s="6">
        <v>152.94999999999999</v>
      </c>
    </row>
    <row r="17" spans="2:12" x14ac:dyDescent="0.35">
      <c r="B17" s="5">
        <v>32.950000000000003</v>
      </c>
    </row>
    <row r="18" spans="2:12" x14ac:dyDescent="0.35">
      <c r="B18" s="6">
        <v>169.95</v>
      </c>
      <c r="D18" t="s">
        <v>352</v>
      </c>
      <c r="E18" s="7">
        <f>MIN(data[Price])</f>
        <v>20</v>
      </c>
    </row>
    <row r="19" spans="2:12" x14ac:dyDescent="0.35">
      <c r="B19" s="5">
        <v>114.95</v>
      </c>
      <c r="D19" t="s">
        <v>349</v>
      </c>
      <c r="E19" t="str">
        <f>_xlfn.XLOOKUP(E18,data[Price],data[Brand])</f>
        <v>ASOS DESIGN</v>
      </c>
    </row>
    <row r="20" spans="2:12" x14ac:dyDescent="0.35">
      <c r="B20" s="6">
        <v>37.950000000000003</v>
      </c>
      <c r="D20" t="s">
        <v>353</v>
      </c>
      <c r="E20" t="str">
        <f>_xlfn.XLOOKUP(E18,data[Price],data[Name])</f>
        <v>ASOS DESIGN multi strap sandals in grosgrain black tape</v>
      </c>
    </row>
    <row r="21" spans="2:12" x14ac:dyDescent="0.35">
      <c r="B21" s="5">
        <v>26</v>
      </c>
    </row>
    <row r="22" spans="2:12" x14ac:dyDescent="0.35">
      <c r="B22" s="6">
        <v>43</v>
      </c>
    </row>
    <row r="23" spans="2:12" x14ac:dyDescent="0.35">
      <c r="B23" s="5">
        <v>26</v>
      </c>
      <c r="D23" s="2" t="s">
        <v>350</v>
      </c>
      <c r="E23" s="2" t="s">
        <v>354</v>
      </c>
      <c r="H23" s="2" t="s">
        <v>350</v>
      </c>
      <c r="I23" s="2" t="s">
        <v>355</v>
      </c>
      <c r="K23" s="2" t="s">
        <v>355</v>
      </c>
      <c r="L23">
        <f>SUM(I24:I59)</f>
        <v>144</v>
      </c>
    </row>
    <row r="24" spans="2:12" x14ac:dyDescent="0.35">
      <c r="B24" s="6">
        <v>32</v>
      </c>
      <c r="D24" t="str" cm="1">
        <f t="array" ref="D24:D59">_xlfn.UNIQUE(data[Brand])</f>
        <v>Steve Madden</v>
      </c>
      <c r="E24" s="7">
        <f>SUMIFS(data[Price],data[Brand],D24)</f>
        <v>660</v>
      </c>
      <c r="H24" t="str" cm="1">
        <f t="array" ref="H24:H59">_xlfn.UNIQUE(data[Brand])</f>
        <v>Steve Madden</v>
      </c>
      <c r="I24">
        <f>COUNTIFS(data[Brand],H24)</f>
        <v>5</v>
      </c>
      <c r="K24" s="2"/>
    </row>
    <row r="25" spans="2:12" x14ac:dyDescent="0.35">
      <c r="B25" s="5">
        <v>65.95</v>
      </c>
      <c r="D25" t="str">
        <v>Columbia</v>
      </c>
      <c r="E25" s="7">
        <f>SUMIFS(data[Price],data[Brand],D25)</f>
        <v>490</v>
      </c>
      <c r="H25" t="str">
        <v>Columbia</v>
      </c>
      <c r="I25">
        <f>COUNTIFS(data[Brand],H25)</f>
        <v>6</v>
      </c>
    </row>
    <row r="26" spans="2:12" x14ac:dyDescent="0.35">
      <c r="B26" s="6">
        <v>32.950000000000003</v>
      </c>
      <c r="D26" t="str">
        <v>Nike Training</v>
      </c>
      <c r="E26" s="7">
        <f>SUMIFS(data[Price],data[Brand],D26)</f>
        <v>204.85000000000002</v>
      </c>
      <c r="H26" t="str">
        <v>Nike Training</v>
      </c>
      <c r="I26">
        <f>COUNTIFS(data[Brand],H26)</f>
        <v>3</v>
      </c>
      <c r="K26" s="2" t="s">
        <v>357</v>
      </c>
      <c r="L26">
        <f>COUNT(I24:I59)</f>
        <v>36</v>
      </c>
    </row>
    <row r="27" spans="2:12" x14ac:dyDescent="0.35">
      <c r="B27" s="5">
        <v>30</v>
      </c>
      <c r="D27" t="str">
        <v>Converse</v>
      </c>
      <c r="E27" s="7">
        <f>SUMIFS(data[Price],data[Brand],D27)</f>
        <v>65</v>
      </c>
      <c r="H27" t="str">
        <v>Converse</v>
      </c>
      <c r="I27">
        <f>COUNTIFS(data[Brand],H27)</f>
        <v>1</v>
      </c>
    </row>
    <row r="28" spans="2:12" x14ac:dyDescent="0.35">
      <c r="B28" s="6">
        <v>54</v>
      </c>
      <c r="D28" t="str">
        <v>Jordan</v>
      </c>
      <c r="E28" s="7">
        <f>SUMIFS(data[Price],data[Brand],D28)</f>
        <v>262.85000000000002</v>
      </c>
      <c r="H28" t="str">
        <v>Jordan</v>
      </c>
      <c r="I28">
        <f>COUNTIFS(data[Brand],H28)</f>
        <v>3</v>
      </c>
    </row>
    <row r="29" spans="2:12" x14ac:dyDescent="0.35">
      <c r="B29" s="5">
        <v>32</v>
      </c>
      <c r="D29" t="str">
        <v>Nike Running</v>
      </c>
      <c r="E29" s="7">
        <f>SUMIFS(data[Price],data[Brand],D29)</f>
        <v>723.65</v>
      </c>
      <c r="H29" t="str">
        <v>Nike Running</v>
      </c>
      <c r="I29">
        <f>COUNTIFS(data[Brand],H29)</f>
        <v>8</v>
      </c>
    </row>
    <row r="30" spans="2:12" x14ac:dyDescent="0.35">
      <c r="B30" s="6">
        <v>26</v>
      </c>
      <c r="D30" t="str">
        <v>Nike</v>
      </c>
      <c r="E30" s="7">
        <f>SUMIFS(data[Price],data[Brand],D30)</f>
        <v>912.7</v>
      </c>
      <c r="H30" t="str">
        <v>Nike</v>
      </c>
      <c r="I30">
        <f>COUNTIFS(data[Brand],H30)</f>
        <v>8</v>
      </c>
    </row>
    <row r="31" spans="2:12" x14ac:dyDescent="0.35">
      <c r="B31" s="5">
        <v>26</v>
      </c>
      <c r="D31" t="str">
        <v>Public Desire</v>
      </c>
      <c r="E31" s="7">
        <f>SUMIFS(data[Price],data[Brand],D31)</f>
        <v>72.95</v>
      </c>
      <c r="H31" t="str">
        <v>Public Desire</v>
      </c>
      <c r="I31">
        <f>COUNTIFS(data[Brand],H31)</f>
        <v>2</v>
      </c>
    </row>
    <row r="32" spans="2:12" x14ac:dyDescent="0.35">
      <c r="B32" s="6">
        <v>32</v>
      </c>
      <c r="D32" t="str">
        <v>ASOS DESIGN</v>
      </c>
      <c r="E32" s="7">
        <f>SUMIFS(data[Price],data[Brand],D32)</f>
        <v>550</v>
      </c>
      <c r="H32" t="str">
        <v>ASOS DESIGN</v>
      </c>
      <c r="I32">
        <f>COUNTIFS(data[Brand],H32)</f>
        <v>16</v>
      </c>
    </row>
    <row r="33" spans="2:9" x14ac:dyDescent="0.35">
      <c r="B33" s="5">
        <v>89.95</v>
      </c>
      <c r="D33" t="str">
        <v>UGG</v>
      </c>
      <c r="E33" s="7">
        <f>SUMIFS(data[Price],data[Brand],D33)</f>
        <v>69</v>
      </c>
      <c r="H33" t="str">
        <v>UGG</v>
      </c>
      <c r="I33">
        <f>COUNTIFS(data[Brand],H33)</f>
        <v>2</v>
      </c>
    </row>
    <row r="34" spans="2:9" x14ac:dyDescent="0.35">
      <c r="B34" s="6">
        <v>79.95</v>
      </c>
      <c r="D34" t="str">
        <v>Crocs</v>
      </c>
      <c r="E34" s="7">
        <f>SUMIFS(data[Price],data[Brand],D34)</f>
        <v>645.89</v>
      </c>
      <c r="H34" t="str">
        <v>Crocs</v>
      </c>
      <c r="I34">
        <f>COUNTIFS(data[Brand],H34)</f>
        <v>12</v>
      </c>
    </row>
    <row r="35" spans="2:9" x14ac:dyDescent="0.35">
      <c r="B35" s="5">
        <v>70</v>
      </c>
      <c r="D35" t="str">
        <v>New Balance</v>
      </c>
      <c r="E35" s="7">
        <f>SUMIFS(data[Price],data[Brand],D35)</f>
        <v>723.94</v>
      </c>
      <c r="H35" t="str">
        <v>New Balance</v>
      </c>
      <c r="I35">
        <f>COUNTIFS(data[Brand],H35)</f>
        <v>8</v>
      </c>
    </row>
    <row r="36" spans="2:9" x14ac:dyDescent="0.35">
      <c r="B36" s="6">
        <v>99.95</v>
      </c>
      <c r="D36" t="str">
        <v>Vans</v>
      </c>
      <c r="E36" s="7">
        <f>SUMIFS(data[Price],data[Brand],D36)</f>
        <v>835.89</v>
      </c>
      <c r="H36" t="str">
        <v>Vans</v>
      </c>
      <c r="I36">
        <f>COUNTIFS(data[Brand],H36)</f>
        <v>11</v>
      </c>
    </row>
    <row r="37" spans="2:9" x14ac:dyDescent="0.35">
      <c r="B37" s="5">
        <v>32</v>
      </c>
      <c r="D37" t="str">
        <v>Calvin Klein Jeans</v>
      </c>
      <c r="E37" s="7">
        <f>SUMIFS(data[Price],data[Brand],D37)</f>
        <v>120</v>
      </c>
      <c r="H37" t="str">
        <v>Calvin Klein Jeans</v>
      </c>
      <c r="I37">
        <f>COUNTIFS(data[Brand],H37)</f>
        <v>1</v>
      </c>
    </row>
    <row r="38" spans="2:9" x14ac:dyDescent="0.35">
      <c r="B38" s="6">
        <v>145</v>
      </c>
      <c r="D38" t="str">
        <v>Tommy Hilfiger</v>
      </c>
      <c r="E38" s="7">
        <f>SUMIFS(data[Price],data[Brand],D38)</f>
        <v>80</v>
      </c>
      <c r="H38" t="str">
        <v>Tommy Hilfiger</v>
      </c>
      <c r="I38">
        <f>COUNTIFS(data[Brand],H38)</f>
        <v>1</v>
      </c>
    </row>
    <row r="39" spans="2:9" x14ac:dyDescent="0.35">
      <c r="B39" s="5">
        <v>110</v>
      </c>
      <c r="D39" t="str">
        <v>River Island</v>
      </c>
      <c r="E39" s="7">
        <f>SUMIFS(data[Price],data[Brand],D39)</f>
        <v>50</v>
      </c>
      <c r="H39" t="str">
        <v>River Island</v>
      </c>
      <c r="I39">
        <f>COUNTIFS(data[Brand],H39)</f>
        <v>1</v>
      </c>
    </row>
    <row r="40" spans="2:9" x14ac:dyDescent="0.35">
      <c r="B40" s="6">
        <v>86</v>
      </c>
      <c r="D40" t="str">
        <v>Puma</v>
      </c>
      <c r="E40" s="7">
        <f>SUMIFS(data[Price],data[Brand],D40)</f>
        <v>210.95</v>
      </c>
      <c r="H40" t="str">
        <v>Puma</v>
      </c>
      <c r="I40">
        <f>COUNTIFS(data[Brand],H40)</f>
        <v>2</v>
      </c>
    </row>
    <row r="41" spans="2:9" x14ac:dyDescent="0.35">
      <c r="B41" s="5">
        <v>35</v>
      </c>
      <c r="D41" t="str">
        <v>BOSS by Hugo Boss</v>
      </c>
      <c r="E41" s="7">
        <f>SUMIFS(data[Price],data[Brand],D41)</f>
        <v>49</v>
      </c>
      <c r="H41" t="str">
        <v>BOSS by Hugo Boss</v>
      </c>
      <c r="I41">
        <f>COUNTIFS(data[Brand],H41)</f>
        <v>1</v>
      </c>
    </row>
    <row r="42" spans="2:9" x14ac:dyDescent="0.35">
      <c r="B42" s="6">
        <v>49.95</v>
      </c>
      <c r="D42" t="str">
        <v>Birkenstock</v>
      </c>
      <c r="E42" s="7">
        <f>SUMIFS(data[Price],data[Brand],D42)</f>
        <v>212.9</v>
      </c>
      <c r="H42" t="str">
        <v>Birkenstock</v>
      </c>
      <c r="I42">
        <f>COUNTIFS(data[Brand],H42)</f>
        <v>4</v>
      </c>
    </row>
    <row r="43" spans="2:9" x14ac:dyDescent="0.35">
      <c r="B43" s="5">
        <v>120</v>
      </c>
      <c r="D43" t="str">
        <v>Clarks Originals</v>
      </c>
      <c r="E43" s="7">
        <f>SUMIFS(data[Price],data[Brand],D43)</f>
        <v>85.95</v>
      </c>
      <c r="H43" t="str">
        <v>Clarks Originals</v>
      </c>
      <c r="I43">
        <f>COUNTIFS(data[Brand],H43)</f>
        <v>1</v>
      </c>
    </row>
    <row r="44" spans="2:9" x14ac:dyDescent="0.35">
      <c r="B44" s="6">
        <v>80</v>
      </c>
      <c r="D44" t="str">
        <v>adidas Originals</v>
      </c>
      <c r="E44" s="7">
        <f>SUMIFS(data[Price],data[Brand],D44)</f>
        <v>579.95000000000005</v>
      </c>
      <c r="H44" t="str">
        <v>adidas Originals</v>
      </c>
      <c r="I44">
        <f>COUNTIFS(data[Brand],H44)</f>
        <v>6</v>
      </c>
    </row>
    <row r="45" spans="2:9" x14ac:dyDescent="0.35">
      <c r="B45" s="5">
        <v>114.95</v>
      </c>
      <c r="D45" t="str">
        <v>Dr Martens</v>
      </c>
      <c r="E45" s="7">
        <f>SUMIFS(data[Price],data[Brand],D45)</f>
        <v>815.95</v>
      </c>
      <c r="H45" t="str">
        <v>Dr Martens</v>
      </c>
      <c r="I45">
        <f>COUNTIFS(data[Brand],H45)</f>
        <v>6</v>
      </c>
    </row>
    <row r="46" spans="2:9" x14ac:dyDescent="0.35">
      <c r="B46" s="6">
        <v>144.94999999999999</v>
      </c>
      <c r="D46" t="str">
        <v>Crep Protect</v>
      </c>
      <c r="E46" s="7">
        <f>SUMIFS(data[Price],data[Brand],D46)</f>
        <v>22</v>
      </c>
      <c r="H46" t="str">
        <v>Crep Protect</v>
      </c>
      <c r="I46">
        <f>COUNTIFS(data[Brand],H46)</f>
        <v>1</v>
      </c>
    </row>
    <row r="47" spans="2:9" x14ac:dyDescent="0.35">
      <c r="B47" s="5">
        <v>100</v>
      </c>
      <c r="D47" t="str">
        <v>CAT's</v>
      </c>
      <c r="E47" s="7">
        <f>SUMIFS(data[Price],data[Brand],D47)</f>
        <v>105</v>
      </c>
      <c r="H47" t="str">
        <v>CAT's</v>
      </c>
      <c r="I47">
        <f>COUNTIFS(data[Brand],H47)</f>
        <v>1</v>
      </c>
    </row>
    <row r="48" spans="2:9" x14ac:dyDescent="0.35">
      <c r="B48" s="6">
        <v>179.95</v>
      </c>
      <c r="D48" t="str">
        <v>Under Armour</v>
      </c>
      <c r="E48" s="7">
        <f>SUMIFS(data[Price],data[Brand],D48)</f>
        <v>194</v>
      </c>
      <c r="H48" t="str">
        <v>Under Armour</v>
      </c>
      <c r="I48">
        <f>COUNTIFS(data[Brand],H48)</f>
        <v>2</v>
      </c>
    </row>
    <row r="49" spans="2:9" x14ac:dyDescent="0.35">
      <c r="B49" s="5">
        <v>144.94999999999999</v>
      </c>
      <c r="D49" t="str">
        <v>Billabong</v>
      </c>
      <c r="E49" s="7">
        <f>SUMIFS(data[Price],data[Brand],D49)</f>
        <v>60</v>
      </c>
      <c r="H49" t="str">
        <v>Billabong</v>
      </c>
      <c r="I49">
        <f>COUNTIFS(data[Brand],H49)</f>
        <v>1</v>
      </c>
    </row>
    <row r="50" spans="2:9" x14ac:dyDescent="0.35">
      <c r="B50" s="6">
        <v>50</v>
      </c>
      <c r="D50" t="str">
        <v>Polo Ralph Lauren</v>
      </c>
      <c r="E50" s="7">
        <f>SUMIFS(data[Price],data[Brand],D50)</f>
        <v>345</v>
      </c>
      <c r="H50" t="str">
        <v>Polo Ralph Lauren</v>
      </c>
      <c r="I50">
        <f>COUNTIFS(data[Brand],H50)</f>
        <v>4</v>
      </c>
    </row>
    <row r="51" spans="2:9" x14ac:dyDescent="0.35">
      <c r="B51" s="5">
        <v>145</v>
      </c>
      <c r="D51" t="str">
        <v>New Look</v>
      </c>
      <c r="E51" s="7">
        <f>SUMIFS(data[Price],data[Brand],D51)</f>
        <v>276.92</v>
      </c>
      <c r="H51" t="str">
        <v>New Look</v>
      </c>
      <c r="I51">
        <f>COUNTIFS(data[Brand],H51)</f>
        <v>8</v>
      </c>
    </row>
    <row r="52" spans="2:9" x14ac:dyDescent="0.35">
      <c r="B52" s="6">
        <v>49</v>
      </c>
      <c r="D52" t="str">
        <v>Pull&amp;Bear</v>
      </c>
      <c r="E52" s="7">
        <f>SUMIFS(data[Price],data[Brand],D52)</f>
        <v>49.99</v>
      </c>
      <c r="H52" t="str">
        <v>Pull&amp;Bear</v>
      </c>
      <c r="I52">
        <f>COUNTIFS(data[Brand],H52)</f>
        <v>1</v>
      </c>
    </row>
    <row r="53" spans="2:9" x14ac:dyDescent="0.35">
      <c r="B53" s="5">
        <v>36.950000000000003</v>
      </c>
      <c r="D53" t="str">
        <v>The North Face</v>
      </c>
      <c r="E53" s="7">
        <f>SUMIFS(data[Price],data[Brand],D53)</f>
        <v>110</v>
      </c>
      <c r="H53" t="str">
        <v>The North Face</v>
      </c>
      <c r="I53">
        <f>COUNTIFS(data[Brand],H53)</f>
        <v>1</v>
      </c>
    </row>
    <row r="54" spans="2:9" x14ac:dyDescent="0.35">
      <c r="B54" s="6">
        <v>45.95</v>
      </c>
      <c r="D54" t="str">
        <v>Fred Perry</v>
      </c>
      <c r="E54" s="7">
        <f>SUMIFS(data[Price],data[Brand],D54)</f>
        <v>70</v>
      </c>
      <c r="H54" t="str">
        <v>Fred Perry</v>
      </c>
      <c r="I54">
        <f>COUNTIFS(data[Brand],H54)</f>
        <v>1</v>
      </c>
    </row>
    <row r="55" spans="2:9" x14ac:dyDescent="0.35">
      <c r="B55" s="5">
        <v>70</v>
      </c>
      <c r="D55" t="str">
        <v>Lacoste</v>
      </c>
      <c r="E55" s="7">
        <f>SUMIFS(data[Price],data[Brand],D55)</f>
        <v>355</v>
      </c>
      <c r="H55" t="str">
        <v>Lacoste</v>
      </c>
      <c r="I55">
        <f>COUNTIFS(data[Brand],H55)</f>
        <v>3</v>
      </c>
    </row>
    <row r="56" spans="2:9" x14ac:dyDescent="0.35">
      <c r="B56" s="6">
        <v>60</v>
      </c>
      <c r="D56" t="str">
        <v>WALK LONDON</v>
      </c>
      <c r="E56" s="7">
        <f>SUMIFS(data[Price],data[Brand],D56)</f>
        <v>147.94999999999999</v>
      </c>
      <c r="H56" t="str">
        <v>WALK LONDON</v>
      </c>
      <c r="I56">
        <f>COUNTIFS(data[Brand],H56)</f>
        <v>3</v>
      </c>
    </row>
    <row r="57" spans="2:9" x14ac:dyDescent="0.35">
      <c r="B57" s="5">
        <v>85.95</v>
      </c>
      <c r="D57" t="str">
        <v>Timberland</v>
      </c>
      <c r="E57" s="7">
        <f>SUMIFS(data[Price],data[Brand],D57)</f>
        <v>1055</v>
      </c>
      <c r="H57" t="str">
        <v>Timberland</v>
      </c>
      <c r="I57">
        <f>COUNTIFS(data[Brand],H57)</f>
        <v>8</v>
      </c>
    </row>
    <row r="58" spans="2:9" x14ac:dyDescent="0.35">
      <c r="B58" s="6">
        <v>110</v>
      </c>
      <c r="D58" t="str">
        <v>Asics</v>
      </c>
      <c r="E58" s="7">
        <f>SUMIFS(data[Price],data[Brand],D58)</f>
        <v>155</v>
      </c>
      <c r="H58" t="str">
        <v>Asics</v>
      </c>
      <c r="I58">
        <f>COUNTIFS(data[Brand],H58)</f>
        <v>1</v>
      </c>
    </row>
    <row r="59" spans="2:9" x14ac:dyDescent="0.35">
      <c r="B59" s="5">
        <v>124.95</v>
      </c>
      <c r="D59" t="str">
        <v>PS Paul Smith</v>
      </c>
      <c r="E59" s="7">
        <f>SUMIFS(data[Price],data[Brand],D59)</f>
        <v>145</v>
      </c>
      <c r="H59" t="str">
        <v>PS Paul Smith</v>
      </c>
      <c r="I59">
        <f>COUNTIFS(data[Brand],H59)</f>
        <v>1</v>
      </c>
    </row>
    <row r="60" spans="2:9" x14ac:dyDescent="0.35">
      <c r="B60" s="6">
        <v>120</v>
      </c>
    </row>
    <row r="61" spans="2:9" x14ac:dyDescent="0.35">
      <c r="B61" s="5">
        <v>30</v>
      </c>
    </row>
    <row r="62" spans="2:9" x14ac:dyDescent="0.35">
      <c r="B62" s="6">
        <v>45</v>
      </c>
    </row>
    <row r="63" spans="2:9" x14ac:dyDescent="0.35">
      <c r="B63" s="5">
        <v>26</v>
      </c>
    </row>
    <row r="64" spans="2:9" x14ac:dyDescent="0.35">
      <c r="B64" s="6">
        <v>44</v>
      </c>
    </row>
    <row r="65" spans="2:2" x14ac:dyDescent="0.35">
      <c r="B65" s="5">
        <v>30</v>
      </c>
    </row>
    <row r="66" spans="2:2" x14ac:dyDescent="0.35">
      <c r="B66" s="6">
        <v>34</v>
      </c>
    </row>
    <row r="67" spans="2:2" x14ac:dyDescent="0.35">
      <c r="B67" s="5">
        <v>35.950000000000003</v>
      </c>
    </row>
    <row r="68" spans="2:2" x14ac:dyDescent="0.35">
      <c r="B68" s="6">
        <v>64.95</v>
      </c>
    </row>
    <row r="69" spans="2:2" x14ac:dyDescent="0.35">
      <c r="B69" s="5">
        <v>22</v>
      </c>
    </row>
    <row r="70" spans="2:2" x14ac:dyDescent="0.35">
      <c r="B70" s="6">
        <v>105</v>
      </c>
    </row>
    <row r="71" spans="2:2" x14ac:dyDescent="0.35">
      <c r="B71" s="5">
        <v>45.95</v>
      </c>
    </row>
    <row r="72" spans="2:2" x14ac:dyDescent="0.35">
      <c r="B72" s="6">
        <v>65.95</v>
      </c>
    </row>
    <row r="73" spans="2:2" x14ac:dyDescent="0.35">
      <c r="B73" s="5">
        <v>105</v>
      </c>
    </row>
    <row r="74" spans="2:2" x14ac:dyDescent="0.35">
      <c r="B74" s="6">
        <v>100</v>
      </c>
    </row>
    <row r="75" spans="2:2" x14ac:dyDescent="0.35">
      <c r="B75" s="5">
        <v>35</v>
      </c>
    </row>
    <row r="76" spans="2:2" x14ac:dyDescent="0.35">
      <c r="B76" s="6">
        <v>60</v>
      </c>
    </row>
    <row r="77" spans="2:2" x14ac:dyDescent="0.35">
      <c r="B77" s="5">
        <v>70</v>
      </c>
    </row>
    <row r="78" spans="2:2" x14ac:dyDescent="0.35">
      <c r="B78" s="6">
        <v>70</v>
      </c>
    </row>
    <row r="79" spans="2:2" x14ac:dyDescent="0.35">
      <c r="B79" s="5">
        <v>64.95</v>
      </c>
    </row>
    <row r="80" spans="2:2" x14ac:dyDescent="0.35">
      <c r="B80" s="6">
        <v>89.95</v>
      </c>
    </row>
    <row r="81" spans="2:2" x14ac:dyDescent="0.35">
      <c r="B81" s="5">
        <v>32.99</v>
      </c>
    </row>
    <row r="82" spans="2:2" x14ac:dyDescent="0.35">
      <c r="B82" s="6">
        <v>34.99</v>
      </c>
    </row>
    <row r="83" spans="2:2" x14ac:dyDescent="0.35">
      <c r="B83" s="5">
        <v>49.99</v>
      </c>
    </row>
    <row r="84" spans="2:2" x14ac:dyDescent="0.35">
      <c r="B84" s="6">
        <v>30.99</v>
      </c>
    </row>
    <row r="85" spans="2:2" x14ac:dyDescent="0.35">
      <c r="B85" s="5">
        <v>110</v>
      </c>
    </row>
    <row r="86" spans="2:2" x14ac:dyDescent="0.35">
      <c r="B86" s="6">
        <v>35.950000000000003</v>
      </c>
    </row>
    <row r="87" spans="2:2" x14ac:dyDescent="0.35">
      <c r="B87" s="5">
        <v>70</v>
      </c>
    </row>
    <row r="88" spans="2:2" x14ac:dyDescent="0.35">
      <c r="B88" s="6">
        <v>125</v>
      </c>
    </row>
    <row r="89" spans="2:2" x14ac:dyDescent="0.35">
      <c r="B89" s="5">
        <v>125</v>
      </c>
    </row>
    <row r="90" spans="2:2" x14ac:dyDescent="0.35">
      <c r="B90" s="6">
        <v>105</v>
      </c>
    </row>
    <row r="91" spans="2:2" x14ac:dyDescent="0.35">
      <c r="B91" s="5">
        <v>40</v>
      </c>
    </row>
    <row r="92" spans="2:2" x14ac:dyDescent="0.35">
      <c r="B92" s="6">
        <v>54.99</v>
      </c>
    </row>
    <row r="93" spans="2:2" x14ac:dyDescent="0.35">
      <c r="B93" s="5">
        <v>75</v>
      </c>
    </row>
    <row r="94" spans="2:2" x14ac:dyDescent="0.35">
      <c r="B94" s="6">
        <v>130</v>
      </c>
    </row>
    <row r="95" spans="2:2" x14ac:dyDescent="0.35">
      <c r="B95" s="5">
        <v>32</v>
      </c>
    </row>
    <row r="96" spans="2:2" x14ac:dyDescent="0.35">
      <c r="B96" s="6">
        <v>70</v>
      </c>
    </row>
    <row r="97" spans="2:2" x14ac:dyDescent="0.35">
      <c r="B97" s="5">
        <v>42</v>
      </c>
    </row>
    <row r="98" spans="2:2" x14ac:dyDescent="0.35">
      <c r="B98" s="6">
        <v>129</v>
      </c>
    </row>
    <row r="99" spans="2:2" x14ac:dyDescent="0.35">
      <c r="B99" s="5">
        <v>89</v>
      </c>
    </row>
    <row r="100" spans="2:2" x14ac:dyDescent="0.35">
      <c r="B100" s="6">
        <v>60</v>
      </c>
    </row>
    <row r="101" spans="2:2" x14ac:dyDescent="0.35">
      <c r="B101" s="5">
        <v>65</v>
      </c>
    </row>
    <row r="102" spans="2:2" x14ac:dyDescent="0.35">
      <c r="B102" s="6">
        <v>43</v>
      </c>
    </row>
    <row r="103" spans="2:2" x14ac:dyDescent="0.35">
      <c r="B103" s="5">
        <v>78</v>
      </c>
    </row>
    <row r="104" spans="2:2" x14ac:dyDescent="0.35">
      <c r="B104" s="6">
        <v>95</v>
      </c>
    </row>
    <row r="105" spans="2:2" x14ac:dyDescent="0.35">
      <c r="B105" s="5">
        <v>100</v>
      </c>
    </row>
    <row r="106" spans="2:2" x14ac:dyDescent="0.35">
      <c r="B106" s="6">
        <v>64.95</v>
      </c>
    </row>
    <row r="107" spans="2:2" x14ac:dyDescent="0.35">
      <c r="B107" s="5">
        <v>29.95</v>
      </c>
    </row>
    <row r="108" spans="2:2" x14ac:dyDescent="0.35">
      <c r="B108" s="6">
        <v>110</v>
      </c>
    </row>
    <row r="109" spans="2:2" x14ac:dyDescent="0.35">
      <c r="B109" s="5">
        <v>95</v>
      </c>
    </row>
    <row r="110" spans="2:2" x14ac:dyDescent="0.35">
      <c r="B110" s="6">
        <v>95</v>
      </c>
    </row>
    <row r="111" spans="2:2" x14ac:dyDescent="0.35">
      <c r="B111" s="5">
        <v>125</v>
      </c>
    </row>
    <row r="112" spans="2:2" x14ac:dyDescent="0.35">
      <c r="B112" s="6">
        <v>105</v>
      </c>
    </row>
    <row r="113" spans="2:2" x14ac:dyDescent="0.35">
      <c r="B113" s="5">
        <v>175</v>
      </c>
    </row>
    <row r="114" spans="2:2" x14ac:dyDescent="0.35">
      <c r="B114" s="6">
        <v>135</v>
      </c>
    </row>
    <row r="115" spans="2:2" x14ac:dyDescent="0.35">
      <c r="B115" s="5">
        <v>125</v>
      </c>
    </row>
    <row r="116" spans="2:2" x14ac:dyDescent="0.35">
      <c r="B116" s="6">
        <v>79</v>
      </c>
    </row>
    <row r="117" spans="2:2" x14ac:dyDescent="0.35">
      <c r="B117" s="5">
        <v>155</v>
      </c>
    </row>
    <row r="118" spans="2:2" x14ac:dyDescent="0.35">
      <c r="B118" s="6">
        <v>39.99</v>
      </c>
    </row>
    <row r="119" spans="2:2" x14ac:dyDescent="0.35">
      <c r="B119" s="5">
        <v>29.99</v>
      </c>
    </row>
    <row r="120" spans="2:2" x14ac:dyDescent="0.35">
      <c r="B120" s="6">
        <v>34.99</v>
      </c>
    </row>
    <row r="121" spans="2:2" x14ac:dyDescent="0.35">
      <c r="B121" s="5">
        <v>32.99</v>
      </c>
    </row>
    <row r="122" spans="2:2" x14ac:dyDescent="0.35">
      <c r="B122" s="6">
        <v>41.99</v>
      </c>
    </row>
    <row r="123" spans="2:2" x14ac:dyDescent="0.35">
      <c r="B123" s="5">
        <v>65</v>
      </c>
    </row>
    <row r="124" spans="2:2" x14ac:dyDescent="0.35">
      <c r="B124" s="6">
        <v>36.99</v>
      </c>
    </row>
    <row r="125" spans="2:2" x14ac:dyDescent="0.35">
      <c r="B125" s="5">
        <v>150</v>
      </c>
    </row>
    <row r="126" spans="2:2" x14ac:dyDescent="0.35">
      <c r="B126" s="6">
        <v>65</v>
      </c>
    </row>
    <row r="127" spans="2:2" x14ac:dyDescent="0.35">
      <c r="B127" s="5">
        <v>199</v>
      </c>
    </row>
    <row r="128" spans="2:2" x14ac:dyDescent="0.35">
      <c r="B128" s="6">
        <v>66</v>
      </c>
    </row>
    <row r="129" spans="2:2" x14ac:dyDescent="0.35">
      <c r="B129" s="5">
        <v>145</v>
      </c>
    </row>
    <row r="130" spans="2:2" x14ac:dyDescent="0.35">
      <c r="B130" s="6">
        <v>44</v>
      </c>
    </row>
    <row r="131" spans="2:2" x14ac:dyDescent="0.35">
      <c r="B131" s="5">
        <v>45.95</v>
      </c>
    </row>
    <row r="132" spans="2:2" x14ac:dyDescent="0.35">
      <c r="B132" s="6">
        <v>150</v>
      </c>
    </row>
    <row r="133" spans="2:2" x14ac:dyDescent="0.35">
      <c r="B133" s="5">
        <v>58</v>
      </c>
    </row>
    <row r="134" spans="2:2" x14ac:dyDescent="0.35">
      <c r="B134" s="6">
        <v>30.99</v>
      </c>
    </row>
    <row r="135" spans="2:2" x14ac:dyDescent="0.35">
      <c r="B135" s="5">
        <v>135</v>
      </c>
    </row>
    <row r="136" spans="2:2" x14ac:dyDescent="0.35">
      <c r="B136" s="6">
        <v>110</v>
      </c>
    </row>
    <row r="137" spans="2:2" x14ac:dyDescent="0.35">
      <c r="B137" s="5">
        <v>145</v>
      </c>
    </row>
    <row r="138" spans="2:2" x14ac:dyDescent="0.35">
      <c r="B138" s="6">
        <v>60</v>
      </c>
    </row>
    <row r="139" spans="2:2" x14ac:dyDescent="0.35">
      <c r="B139" s="5">
        <v>58</v>
      </c>
    </row>
    <row r="140" spans="2:2" x14ac:dyDescent="0.35">
      <c r="B140" s="6">
        <v>65</v>
      </c>
    </row>
    <row r="141" spans="2:2" x14ac:dyDescent="0.35">
      <c r="B141" s="5">
        <v>20</v>
      </c>
    </row>
    <row r="142" spans="2:2" x14ac:dyDescent="0.35">
      <c r="B142" s="6">
        <v>30</v>
      </c>
    </row>
    <row r="143" spans="2:2" x14ac:dyDescent="0.35">
      <c r="B143" s="5">
        <v>209</v>
      </c>
    </row>
    <row r="144" spans="2:2" x14ac:dyDescent="0.35">
      <c r="B144" s="6">
        <v>199</v>
      </c>
    </row>
    <row r="145" spans="2:2" x14ac:dyDescent="0.35">
      <c r="B145" s="5">
        <v>199</v>
      </c>
    </row>
    <row r="146" spans="2:2" x14ac:dyDescent="0.35">
      <c r="B146" s="6">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75460-04B3-44B0-8AEE-556306232860}">
  <dimension ref="A2:B39"/>
  <sheetViews>
    <sheetView workbookViewId="0">
      <selection activeCell="O17" sqref="O17"/>
    </sheetView>
  </sheetViews>
  <sheetFormatPr defaultRowHeight="14.5" x14ac:dyDescent="0.35"/>
  <cols>
    <col min="1" max="1" width="17" bestFit="1" customWidth="1"/>
    <col min="2" max="2" width="10.90625" bestFit="1" customWidth="1"/>
  </cols>
  <sheetData>
    <row r="2" spans="1:2" x14ac:dyDescent="0.35">
      <c r="A2" s="3" t="s">
        <v>1</v>
      </c>
      <c r="B2" t="s">
        <v>356</v>
      </c>
    </row>
    <row r="3" spans="1:2" x14ac:dyDescent="0.35">
      <c r="A3" t="s">
        <v>57</v>
      </c>
      <c r="B3">
        <v>16</v>
      </c>
    </row>
    <row r="4" spans="1:2" x14ac:dyDescent="0.35">
      <c r="A4" t="s">
        <v>66</v>
      </c>
      <c r="B4">
        <v>12</v>
      </c>
    </row>
    <row r="5" spans="1:2" x14ac:dyDescent="0.35">
      <c r="A5" t="s">
        <v>107</v>
      </c>
      <c r="B5">
        <v>11</v>
      </c>
    </row>
    <row r="6" spans="1:2" x14ac:dyDescent="0.35">
      <c r="A6" t="s">
        <v>269</v>
      </c>
      <c r="B6">
        <v>8</v>
      </c>
    </row>
    <row r="7" spans="1:2" x14ac:dyDescent="0.35">
      <c r="A7" t="s">
        <v>45</v>
      </c>
      <c r="B7">
        <v>8</v>
      </c>
    </row>
    <row r="8" spans="1:2" x14ac:dyDescent="0.35">
      <c r="A8" t="s">
        <v>48</v>
      </c>
      <c r="B8">
        <v>8</v>
      </c>
    </row>
    <row r="9" spans="1:2" x14ac:dyDescent="0.35">
      <c r="A9" t="s">
        <v>209</v>
      </c>
      <c r="B9">
        <v>8</v>
      </c>
    </row>
    <row r="10" spans="1:2" x14ac:dyDescent="0.35">
      <c r="A10" t="s">
        <v>96</v>
      </c>
      <c r="B10">
        <v>8</v>
      </c>
    </row>
    <row r="11" spans="1:2" x14ac:dyDescent="0.35">
      <c r="A11" t="s">
        <v>150</v>
      </c>
      <c r="B11">
        <v>6</v>
      </c>
    </row>
    <row r="12" spans="1:2" x14ac:dyDescent="0.35">
      <c r="A12" t="s">
        <v>171</v>
      </c>
      <c r="B12">
        <v>6</v>
      </c>
    </row>
    <row r="13" spans="1:2" x14ac:dyDescent="0.35">
      <c r="A13" t="s">
        <v>21</v>
      </c>
      <c r="B13">
        <v>6</v>
      </c>
    </row>
    <row r="14" spans="1:2" x14ac:dyDescent="0.35">
      <c r="A14" t="s">
        <v>6</v>
      </c>
      <c r="B14">
        <v>5</v>
      </c>
    </row>
    <row r="15" spans="1:2" x14ac:dyDescent="0.35">
      <c r="A15" t="s">
        <v>138</v>
      </c>
      <c r="B15">
        <v>4</v>
      </c>
    </row>
    <row r="16" spans="1:2" x14ac:dyDescent="0.35">
      <c r="A16" t="s">
        <v>198</v>
      </c>
      <c r="B16">
        <v>4</v>
      </c>
    </row>
    <row r="17" spans="1:2" x14ac:dyDescent="0.35">
      <c r="A17" t="s">
        <v>242</v>
      </c>
      <c r="B17">
        <v>3</v>
      </c>
    </row>
    <row r="18" spans="1:2" x14ac:dyDescent="0.35">
      <c r="A18" t="s">
        <v>40</v>
      </c>
      <c r="B18">
        <v>3</v>
      </c>
    </row>
    <row r="19" spans="1:2" x14ac:dyDescent="0.35">
      <c r="A19" t="s">
        <v>227</v>
      </c>
      <c r="B19">
        <v>3</v>
      </c>
    </row>
    <row r="20" spans="1:2" x14ac:dyDescent="0.35">
      <c r="A20" t="s">
        <v>33</v>
      </c>
      <c r="B20">
        <v>3</v>
      </c>
    </row>
    <row r="21" spans="1:2" x14ac:dyDescent="0.35">
      <c r="A21" t="s">
        <v>187</v>
      </c>
      <c r="B21">
        <v>2</v>
      </c>
    </row>
    <row r="22" spans="1:2" x14ac:dyDescent="0.35">
      <c r="A22" t="s">
        <v>61</v>
      </c>
      <c r="B22">
        <v>2</v>
      </c>
    </row>
    <row r="23" spans="1:2" x14ac:dyDescent="0.35">
      <c r="A23" t="s">
        <v>340</v>
      </c>
      <c r="B23">
        <v>2</v>
      </c>
    </row>
    <row r="24" spans="1:2" x14ac:dyDescent="0.35">
      <c r="A24" t="s">
        <v>131</v>
      </c>
      <c r="B24">
        <v>2</v>
      </c>
    </row>
    <row r="25" spans="1:2" x14ac:dyDescent="0.35">
      <c r="A25" t="s">
        <v>219</v>
      </c>
      <c r="B25">
        <v>1</v>
      </c>
    </row>
    <row r="26" spans="1:2" x14ac:dyDescent="0.35">
      <c r="A26" t="s">
        <v>146</v>
      </c>
      <c r="B26">
        <v>1</v>
      </c>
    </row>
    <row r="27" spans="1:2" x14ac:dyDescent="0.35">
      <c r="A27" t="s">
        <v>114</v>
      </c>
      <c r="B27">
        <v>1</v>
      </c>
    </row>
    <row r="28" spans="1:2" x14ac:dyDescent="0.35">
      <c r="A28" t="s">
        <v>306</v>
      </c>
      <c r="B28">
        <v>1</v>
      </c>
    </row>
    <row r="29" spans="1:2" x14ac:dyDescent="0.35">
      <c r="A29" t="s">
        <v>339</v>
      </c>
      <c r="B29">
        <v>1</v>
      </c>
    </row>
    <row r="30" spans="1:2" x14ac:dyDescent="0.35">
      <c r="A30" t="s">
        <v>224</v>
      </c>
      <c r="B30">
        <v>1</v>
      </c>
    </row>
    <row r="31" spans="1:2" x14ac:dyDescent="0.35">
      <c r="A31" t="s">
        <v>110</v>
      </c>
      <c r="B31">
        <v>1</v>
      </c>
    </row>
    <row r="32" spans="1:2" x14ac:dyDescent="0.35">
      <c r="A32" t="s">
        <v>213</v>
      </c>
      <c r="B32">
        <v>1</v>
      </c>
    </row>
    <row r="33" spans="1:2" x14ac:dyDescent="0.35">
      <c r="A33" t="s">
        <v>135</v>
      </c>
      <c r="B33">
        <v>1</v>
      </c>
    </row>
    <row r="34" spans="1:2" x14ac:dyDescent="0.35">
      <c r="A34" t="s">
        <v>194</v>
      </c>
      <c r="B34">
        <v>1</v>
      </c>
    </row>
    <row r="35" spans="1:2" x14ac:dyDescent="0.35">
      <c r="A35" t="s">
        <v>179</v>
      </c>
      <c r="B35">
        <v>1</v>
      </c>
    </row>
    <row r="36" spans="1:2" x14ac:dyDescent="0.35">
      <c r="A36" t="s">
        <v>128</v>
      </c>
      <c r="B36">
        <v>1</v>
      </c>
    </row>
    <row r="37" spans="1:2" x14ac:dyDescent="0.35">
      <c r="A37" t="s">
        <v>177</v>
      </c>
      <c r="B37">
        <v>1</v>
      </c>
    </row>
    <row r="38" spans="1:2" x14ac:dyDescent="0.35">
      <c r="A38" t="s">
        <v>281</v>
      </c>
      <c r="B38">
        <v>1</v>
      </c>
    </row>
    <row r="39" spans="1:2" x14ac:dyDescent="0.35">
      <c r="A39" t="s">
        <v>347</v>
      </c>
      <c r="B39">
        <v>144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9D45-6888-4E3A-BFB3-8482F6BF5092}">
  <dimension ref="A2:C39"/>
  <sheetViews>
    <sheetView zoomScale="90" zoomScaleNormal="90" workbookViewId="0">
      <selection activeCell="J29" sqref="J29"/>
    </sheetView>
  </sheetViews>
  <sheetFormatPr defaultRowHeight="14.5" x14ac:dyDescent="0.35"/>
  <cols>
    <col min="1" max="1" width="17" bestFit="1" customWidth="1"/>
    <col min="2" max="2" width="14.7265625" bestFit="1" customWidth="1"/>
    <col min="3" max="3" width="10.54296875" bestFit="1" customWidth="1"/>
  </cols>
  <sheetData>
    <row r="2" spans="1:3" x14ac:dyDescent="0.35">
      <c r="A2" s="3" t="s">
        <v>1</v>
      </c>
      <c r="B2" t="s">
        <v>358</v>
      </c>
      <c r="C2" t="s">
        <v>359</v>
      </c>
    </row>
    <row r="3" spans="1:3" x14ac:dyDescent="0.35">
      <c r="A3" t="s">
        <v>281</v>
      </c>
      <c r="B3" s="8">
        <v>155</v>
      </c>
      <c r="C3">
        <v>1</v>
      </c>
    </row>
    <row r="4" spans="1:3" x14ac:dyDescent="0.35">
      <c r="A4" t="s">
        <v>306</v>
      </c>
      <c r="B4" s="8">
        <v>145</v>
      </c>
      <c r="C4">
        <v>1</v>
      </c>
    </row>
    <row r="5" spans="1:3" x14ac:dyDescent="0.35">
      <c r="A5" t="s">
        <v>171</v>
      </c>
      <c r="B5" s="8">
        <v>135.99166666666667</v>
      </c>
      <c r="C5">
        <v>6</v>
      </c>
    </row>
    <row r="6" spans="1:3" x14ac:dyDescent="0.35">
      <c r="A6" t="s">
        <v>6</v>
      </c>
      <c r="B6" s="8">
        <v>132</v>
      </c>
      <c r="C6">
        <v>5</v>
      </c>
    </row>
    <row r="7" spans="1:3" x14ac:dyDescent="0.35">
      <c r="A7" t="s">
        <v>269</v>
      </c>
      <c r="B7" s="8">
        <v>131.875</v>
      </c>
      <c r="C7">
        <v>8</v>
      </c>
    </row>
    <row r="8" spans="1:3" x14ac:dyDescent="0.35">
      <c r="A8" t="s">
        <v>110</v>
      </c>
      <c r="B8" s="8">
        <v>120</v>
      </c>
      <c r="C8">
        <v>1</v>
      </c>
    </row>
    <row r="9" spans="1:3" x14ac:dyDescent="0.35">
      <c r="A9" t="s">
        <v>227</v>
      </c>
      <c r="B9" s="8">
        <v>118.33333333333333</v>
      </c>
      <c r="C9">
        <v>3</v>
      </c>
    </row>
    <row r="10" spans="1:3" x14ac:dyDescent="0.35">
      <c r="A10" t="s">
        <v>48</v>
      </c>
      <c r="B10" s="8">
        <v>114.08750000000001</v>
      </c>
      <c r="C10">
        <v>8</v>
      </c>
    </row>
    <row r="11" spans="1:3" x14ac:dyDescent="0.35">
      <c r="A11" t="s">
        <v>219</v>
      </c>
      <c r="B11" s="8">
        <v>110</v>
      </c>
      <c r="C11">
        <v>1</v>
      </c>
    </row>
    <row r="12" spans="1:3" x14ac:dyDescent="0.35">
      <c r="A12" t="s">
        <v>131</v>
      </c>
      <c r="B12" s="8">
        <v>105.47499999999999</v>
      </c>
      <c r="C12">
        <v>2</v>
      </c>
    </row>
    <row r="13" spans="1:3" x14ac:dyDescent="0.35">
      <c r="A13" t="s">
        <v>179</v>
      </c>
      <c r="B13" s="8">
        <v>105</v>
      </c>
      <c r="C13">
        <v>1</v>
      </c>
    </row>
    <row r="14" spans="1:3" x14ac:dyDescent="0.35">
      <c r="A14" t="s">
        <v>187</v>
      </c>
      <c r="B14" s="8">
        <v>97</v>
      </c>
      <c r="C14">
        <v>2</v>
      </c>
    </row>
    <row r="15" spans="1:3" x14ac:dyDescent="0.35">
      <c r="A15" t="s">
        <v>150</v>
      </c>
      <c r="B15" s="8">
        <v>96.658333333333346</v>
      </c>
      <c r="C15">
        <v>6</v>
      </c>
    </row>
    <row r="16" spans="1:3" x14ac:dyDescent="0.35">
      <c r="A16" t="s">
        <v>96</v>
      </c>
      <c r="B16" s="8">
        <v>90.492500000000007</v>
      </c>
      <c r="C16">
        <v>8</v>
      </c>
    </row>
    <row r="17" spans="1:3" x14ac:dyDescent="0.35">
      <c r="A17" t="s">
        <v>45</v>
      </c>
      <c r="B17" s="8">
        <v>90.456249999999997</v>
      </c>
      <c r="C17">
        <v>8</v>
      </c>
    </row>
    <row r="18" spans="1:3" x14ac:dyDescent="0.35">
      <c r="A18" t="s">
        <v>40</v>
      </c>
      <c r="B18" s="8">
        <v>87.616666666666674</v>
      </c>
      <c r="C18">
        <v>3</v>
      </c>
    </row>
    <row r="19" spans="1:3" x14ac:dyDescent="0.35">
      <c r="A19" t="s">
        <v>198</v>
      </c>
      <c r="B19" s="8">
        <v>86.25</v>
      </c>
      <c r="C19">
        <v>4</v>
      </c>
    </row>
    <row r="20" spans="1:3" x14ac:dyDescent="0.35">
      <c r="A20" t="s">
        <v>146</v>
      </c>
      <c r="B20" s="8">
        <v>85.95</v>
      </c>
      <c r="C20">
        <v>1</v>
      </c>
    </row>
    <row r="21" spans="1:3" x14ac:dyDescent="0.35">
      <c r="A21" t="s">
        <v>21</v>
      </c>
      <c r="B21" s="8">
        <v>81.666666666666671</v>
      </c>
      <c r="C21">
        <v>6</v>
      </c>
    </row>
    <row r="22" spans="1:3" x14ac:dyDescent="0.35">
      <c r="A22" t="s">
        <v>114</v>
      </c>
      <c r="B22" s="8">
        <v>80</v>
      </c>
      <c r="C22">
        <v>1</v>
      </c>
    </row>
    <row r="23" spans="1:3" x14ac:dyDescent="0.35">
      <c r="A23" t="s">
        <v>107</v>
      </c>
      <c r="B23" s="8">
        <v>75.989999999999995</v>
      </c>
      <c r="C23">
        <v>11</v>
      </c>
    </row>
    <row r="24" spans="1:3" x14ac:dyDescent="0.35">
      <c r="A24" t="s">
        <v>224</v>
      </c>
      <c r="B24" s="8">
        <v>70</v>
      </c>
      <c r="C24">
        <v>1</v>
      </c>
    </row>
    <row r="25" spans="1:3" x14ac:dyDescent="0.35">
      <c r="A25" t="s">
        <v>33</v>
      </c>
      <c r="B25" s="8">
        <v>68.283333333333346</v>
      </c>
      <c r="C25">
        <v>3</v>
      </c>
    </row>
    <row r="26" spans="1:3" x14ac:dyDescent="0.35">
      <c r="A26" t="s">
        <v>339</v>
      </c>
      <c r="B26" s="8">
        <v>65</v>
      </c>
      <c r="C26">
        <v>1</v>
      </c>
    </row>
    <row r="27" spans="1:3" x14ac:dyDescent="0.35">
      <c r="A27" t="s">
        <v>194</v>
      </c>
      <c r="B27" s="8">
        <v>60</v>
      </c>
      <c r="C27">
        <v>1</v>
      </c>
    </row>
    <row r="28" spans="1:3" x14ac:dyDescent="0.35">
      <c r="A28" t="s">
        <v>66</v>
      </c>
      <c r="B28" s="8">
        <v>53.824166666666663</v>
      </c>
      <c r="C28">
        <v>12</v>
      </c>
    </row>
    <row r="29" spans="1:3" x14ac:dyDescent="0.35">
      <c r="A29" t="s">
        <v>138</v>
      </c>
      <c r="B29" s="8">
        <v>53.225000000000001</v>
      </c>
      <c r="C29">
        <v>4</v>
      </c>
    </row>
    <row r="30" spans="1:3" x14ac:dyDescent="0.35">
      <c r="A30" t="s">
        <v>128</v>
      </c>
      <c r="B30" s="8">
        <v>50</v>
      </c>
      <c r="C30">
        <v>1</v>
      </c>
    </row>
    <row r="31" spans="1:3" x14ac:dyDescent="0.35">
      <c r="A31" t="s">
        <v>213</v>
      </c>
      <c r="B31" s="8">
        <v>49.99</v>
      </c>
      <c r="C31">
        <v>1</v>
      </c>
    </row>
    <row r="32" spans="1:3" x14ac:dyDescent="0.35">
      <c r="A32" t="s">
        <v>242</v>
      </c>
      <c r="B32" s="8">
        <v>49.316666666666663</v>
      </c>
      <c r="C32">
        <v>3</v>
      </c>
    </row>
    <row r="33" spans="1:3" x14ac:dyDescent="0.35">
      <c r="A33" t="s">
        <v>135</v>
      </c>
      <c r="B33" s="8">
        <v>49</v>
      </c>
      <c r="C33">
        <v>1</v>
      </c>
    </row>
    <row r="34" spans="1:3" x14ac:dyDescent="0.35">
      <c r="A34" t="s">
        <v>340</v>
      </c>
      <c r="B34" s="8">
        <v>36.475000000000001</v>
      </c>
      <c r="C34">
        <v>2</v>
      </c>
    </row>
    <row r="35" spans="1:3" x14ac:dyDescent="0.35">
      <c r="A35" t="s">
        <v>209</v>
      </c>
      <c r="B35" s="8">
        <v>34.615000000000002</v>
      </c>
      <c r="C35">
        <v>8</v>
      </c>
    </row>
    <row r="36" spans="1:3" x14ac:dyDescent="0.35">
      <c r="A36" t="s">
        <v>61</v>
      </c>
      <c r="B36" s="8">
        <v>34.5</v>
      </c>
      <c r="C36">
        <v>2</v>
      </c>
    </row>
    <row r="37" spans="1:3" x14ac:dyDescent="0.35">
      <c r="A37" t="s">
        <v>57</v>
      </c>
      <c r="B37" s="8">
        <v>34.375</v>
      </c>
      <c r="C37">
        <v>16</v>
      </c>
    </row>
    <row r="38" spans="1:3" x14ac:dyDescent="0.35">
      <c r="A38" t="s">
        <v>177</v>
      </c>
      <c r="B38" s="8">
        <v>22</v>
      </c>
      <c r="C38">
        <v>1</v>
      </c>
    </row>
    <row r="39" spans="1:3" x14ac:dyDescent="0.35">
      <c r="A39" t="s">
        <v>347</v>
      </c>
      <c r="B39" s="8">
        <v>79.946388888888862</v>
      </c>
      <c r="C39">
        <v>144</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55A3E-43B8-4BBC-95CF-2DC167ECB1FB}">
  <dimension ref="A2:H39"/>
  <sheetViews>
    <sheetView zoomScale="90" zoomScaleNormal="90" workbookViewId="0">
      <selection activeCell="P30" sqref="P30"/>
    </sheetView>
  </sheetViews>
  <sheetFormatPr defaultRowHeight="14.5" x14ac:dyDescent="0.35"/>
  <cols>
    <col min="1" max="1" width="17" bestFit="1" customWidth="1"/>
    <col min="2" max="2" width="14.7265625" bestFit="1" customWidth="1"/>
    <col min="3" max="3" width="10.54296875" bestFit="1" customWidth="1"/>
    <col min="6" max="6" width="16.90625" bestFit="1" customWidth="1"/>
    <col min="7" max="7" width="15" bestFit="1" customWidth="1"/>
    <col min="8" max="8" width="10.6328125" bestFit="1" customWidth="1"/>
  </cols>
  <sheetData>
    <row r="2" spans="1:8" x14ac:dyDescent="0.35">
      <c r="A2" t="s">
        <v>1</v>
      </c>
      <c r="B2" t="s">
        <v>358</v>
      </c>
      <c r="C2" t="s">
        <v>359</v>
      </c>
      <c r="F2" s="2" t="s">
        <v>1</v>
      </c>
      <c r="G2" s="2" t="s">
        <v>358</v>
      </c>
      <c r="H2" s="2" t="s">
        <v>359</v>
      </c>
    </row>
    <row r="3" spans="1:8" x14ac:dyDescent="0.35">
      <c r="A3" t="s">
        <v>281</v>
      </c>
      <c r="B3" s="8">
        <v>155</v>
      </c>
      <c r="C3">
        <v>1</v>
      </c>
      <c r="F3" t="s">
        <v>281</v>
      </c>
      <c r="G3" s="14">
        <v>155</v>
      </c>
      <c r="H3">
        <v>1</v>
      </c>
    </row>
    <row r="4" spans="1:8" x14ac:dyDescent="0.35">
      <c r="A4" t="s">
        <v>306</v>
      </c>
      <c r="B4" s="8">
        <v>145</v>
      </c>
      <c r="C4">
        <v>1</v>
      </c>
      <c r="F4" t="s">
        <v>306</v>
      </c>
      <c r="G4" s="14">
        <v>145</v>
      </c>
      <c r="H4">
        <v>1</v>
      </c>
    </row>
    <row r="5" spans="1:8" x14ac:dyDescent="0.35">
      <c r="A5" t="s">
        <v>171</v>
      </c>
      <c r="B5" s="8">
        <v>135.99166666666667</v>
      </c>
      <c r="C5">
        <v>6</v>
      </c>
      <c r="F5" t="s">
        <v>171</v>
      </c>
      <c r="G5" s="14">
        <v>135.99166666666667</v>
      </c>
      <c r="H5">
        <v>6</v>
      </c>
    </row>
    <row r="6" spans="1:8" x14ac:dyDescent="0.35">
      <c r="A6" t="s">
        <v>6</v>
      </c>
      <c r="B6" s="8">
        <v>132</v>
      </c>
      <c r="C6">
        <v>5</v>
      </c>
      <c r="F6" t="s">
        <v>6</v>
      </c>
      <c r="G6" s="14">
        <v>132</v>
      </c>
      <c r="H6">
        <v>5</v>
      </c>
    </row>
    <row r="7" spans="1:8" x14ac:dyDescent="0.35">
      <c r="A7" t="s">
        <v>269</v>
      </c>
      <c r="B7" s="8">
        <v>131.875</v>
      </c>
      <c r="C7">
        <v>8</v>
      </c>
      <c r="F7" t="s">
        <v>269</v>
      </c>
      <c r="G7" s="14">
        <v>131.875</v>
      </c>
      <c r="H7">
        <v>8</v>
      </c>
    </row>
    <row r="8" spans="1:8" x14ac:dyDescent="0.35">
      <c r="A8" t="s">
        <v>110</v>
      </c>
      <c r="B8" s="8">
        <v>120</v>
      </c>
      <c r="C8">
        <v>1</v>
      </c>
      <c r="F8" t="s">
        <v>110</v>
      </c>
      <c r="G8" s="14">
        <v>120</v>
      </c>
      <c r="H8">
        <v>1</v>
      </c>
    </row>
    <row r="9" spans="1:8" x14ac:dyDescent="0.35">
      <c r="A9" t="s">
        <v>227</v>
      </c>
      <c r="B9" s="8">
        <v>118.33333333333333</v>
      </c>
      <c r="C9">
        <v>3</v>
      </c>
      <c r="F9" t="s">
        <v>227</v>
      </c>
      <c r="G9" s="14">
        <v>118.33333333333333</v>
      </c>
      <c r="H9">
        <v>3</v>
      </c>
    </row>
    <row r="10" spans="1:8" x14ac:dyDescent="0.35">
      <c r="A10" t="s">
        <v>48</v>
      </c>
      <c r="B10" s="8">
        <v>114.08750000000001</v>
      </c>
      <c r="C10">
        <v>8</v>
      </c>
      <c r="F10" t="s">
        <v>48</v>
      </c>
      <c r="G10" s="14">
        <v>114.08750000000001</v>
      </c>
      <c r="H10">
        <v>8</v>
      </c>
    </row>
    <row r="11" spans="1:8" x14ac:dyDescent="0.35">
      <c r="A11" t="s">
        <v>219</v>
      </c>
      <c r="B11" s="8">
        <v>110</v>
      </c>
      <c r="C11">
        <v>1</v>
      </c>
      <c r="F11" t="s">
        <v>219</v>
      </c>
      <c r="G11" s="14">
        <v>110</v>
      </c>
      <c r="H11">
        <v>1</v>
      </c>
    </row>
    <row r="12" spans="1:8" x14ac:dyDescent="0.35">
      <c r="A12" t="s">
        <v>131</v>
      </c>
      <c r="B12" s="8">
        <v>105.47499999999999</v>
      </c>
      <c r="C12">
        <v>2</v>
      </c>
      <c r="F12" t="s">
        <v>131</v>
      </c>
      <c r="G12" s="14">
        <v>105.47499999999999</v>
      </c>
      <c r="H12">
        <v>2</v>
      </c>
    </row>
    <row r="13" spans="1:8" x14ac:dyDescent="0.35">
      <c r="A13" t="s">
        <v>179</v>
      </c>
      <c r="B13" s="8">
        <v>105</v>
      </c>
      <c r="C13">
        <v>1</v>
      </c>
      <c r="F13" t="s">
        <v>179</v>
      </c>
      <c r="G13" s="14">
        <v>105</v>
      </c>
      <c r="H13">
        <v>1</v>
      </c>
    </row>
    <row r="14" spans="1:8" x14ac:dyDescent="0.35">
      <c r="A14" t="s">
        <v>187</v>
      </c>
      <c r="B14" s="8">
        <v>97</v>
      </c>
      <c r="C14">
        <v>2</v>
      </c>
      <c r="F14" t="s">
        <v>187</v>
      </c>
      <c r="G14" s="14">
        <v>97</v>
      </c>
      <c r="H14">
        <v>2</v>
      </c>
    </row>
    <row r="15" spans="1:8" x14ac:dyDescent="0.35">
      <c r="A15" t="s">
        <v>150</v>
      </c>
      <c r="B15" s="8">
        <v>96.658333333333346</v>
      </c>
      <c r="C15">
        <v>6</v>
      </c>
      <c r="F15" t="s">
        <v>150</v>
      </c>
      <c r="G15" s="14">
        <v>96.658333333333346</v>
      </c>
      <c r="H15">
        <v>6</v>
      </c>
    </row>
    <row r="16" spans="1:8" x14ac:dyDescent="0.35">
      <c r="A16" t="s">
        <v>96</v>
      </c>
      <c r="B16" s="8">
        <v>90.492500000000007</v>
      </c>
      <c r="C16">
        <v>8</v>
      </c>
      <c r="F16" t="s">
        <v>96</v>
      </c>
      <c r="G16" s="14">
        <v>90.492500000000007</v>
      </c>
      <c r="H16">
        <v>8</v>
      </c>
    </row>
    <row r="17" spans="1:8" x14ac:dyDescent="0.35">
      <c r="A17" t="s">
        <v>45</v>
      </c>
      <c r="B17" s="8">
        <v>90.456249999999997</v>
      </c>
      <c r="C17">
        <v>8</v>
      </c>
      <c r="F17" t="s">
        <v>45</v>
      </c>
      <c r="G17" s="14">
        <v>90.456249999999997</v>
      </c>
      <c r="H17">
        <v>8</v>
      </c>
    </row>
    <row r="18" spans="1:8" x14ac:dyDescent="0.35">
      <c r="A18" t="s">
        <v>40</v>
      </c>
      <c r="B18" s="8">
        <v>87.616666666666674</v>
      </c>
      <c r="C18">
        <v>3</v>
      </c>
      <c r="F18" t="s">
        <v>40</v>
      </c>
      <c r="G18" s="14">
        <v>87.616666666666674</v>
      </c>
      <c r="H18">
        <v>3</v>
      </c>
    </row>
    <row r="19" spans="1:8" x14ac:dyDescent="0.35">
      <c r="A19" t="s">
        <v>198</v>
      </c>
      <c r="B19" s="8">
        <v>86.25</v>
      </c>
      <c r="C19">
        <v>4</v>
      </c>
      <c r="F19" t="s">
        <v>198</v>
      </c>
      <c r="G19" s="14">
        <v>86.25</v>
      </c>
      <c r="H19">
        <v>4</v>
      </c>
    </row>
    <row r="20" spans="1:8" x14ac:dyDescent="0.35">
      <c r="A20" t="s">
        <v>146</v>
      </c>
      <c r="B20" s="8">
        <v>85.95</v>
      </c>
      <c r="C20">
        <v>1</v>
      </c>
      <c r="F20" t="s">
        <v>146</v>
      </c>
      <c r="G20" s="14">
        <v>85.95</v>
      </c>
      <c r="H20">
        <v>1</v>
      </c>
    </row>
    <row r="21" spans="1:8" x14ac:dyDescent="0.35">
      <c r="A21" t="s">
        <v>21</v>
      </c>
      <c r="B21" s="8">
        <v>81.666666666666671</v>
      </c>
      <c r="C21">
        <v>6</v>
      </c>
      <c r="F21" t="s">
        <v>21</v>
      </c>
      <c r="G21" s="14">
        <v>81.666666666666671</v>
      </c>
      <c r="H21">
        <v>6</v>
      </c>
    </row>
    <row r="22" spans="1:8" x14ac:dyDescent="0.35">
      <c r="A22" t="s">
        <v>114</v>
      </c>
      <c r="B22" s="8">
        <v>80</v>
      </c>
      <c r="C22">
        <v>1</v>
      </c>
      <c r="F22" t="s">
        <v>114</v>
      </c>
      <c r="G22" s="14">
        <v>80</v>
      </c>
      <c r="H22">
        <v>1</v>
      </c>
    </row>
    <row r="23" spans="1:8" x14ac:dyDescent="0.35">
      <c r="A23" t="s">
        <v>107</v>
      </c>
      <c r="B23" s="8">
        <v>75.989999999999995</v>
      </c>
      <c r="C23">
        <v>11</v>
      </c>
      <c r="F23" t="s">
        <v>107</v>
      </c>
      <c r="G23" s="14">
        <v>75.989999999999995</v>
      </c>
      <c r="H23">
        <v>11</v>
      </c>
    </row>
    <row r="24" spans="1:8" x14ac:dyDescent="0.35">
      <c r="A24" t="s">
        <v>224</v>
      </c>
      <c r="B24" s="8">
        <v>70</v>
      </c>
      <c r="C24">
        <v>1</v>
      </c>
      <c r="F24" t="s">
        <v>224</v>
      </c>
      <c r="G24" s="14">
        <v>70</v>
      </c>
      <c r="H24">
        <v>1</v>
      </c>
    </row>
    <row r="25" spans="1:8" x14ac:dyDescent="0.35">
      <c r="A25" t="s">
        <v>33</v>
      </c>
      <c r="B25" s="8">
        <v>68.283333333333346</v>
      </c>
      <c r="C25">
        <v>3</v>
      </c>
      <c r="F25" t="s">
        <v>33</v>
      </c>
      <c r="G25" s="14">
        <v>68.283333333333346</v>
      </c>
      <c r="H25">
        <v>3</v>
      </c>
    </row>
    <row r="26" spans="1:8" x14ac:dyDescent="0.35">
      <c r="A26" t="s">
        <v>339</v>
      </c>
      <c r="B26" s="8">
        <v>65</v>
      </c>
      <c r="C26">
        <v>1</v>
      </c>
      <c r="F26" t="s">
        <v>339</v>
      </c>
      <c r="G26" s="14">
        <v>65</v>
      </c>
      <c r="H26">
        <v>1</v>
      </c>
    </row>
    <row r="27" spans="1:8" x14ac:dyDescent="0.35">
      <c r="A27" t="s">
        <v>194</v>
      </c>
      <c r="B27" s="8">
        <v>60</v>
      </c>
      <c r="C27">
        <v>1</v>
      </c>
      <c r="F27" t="s">
        <v>194</v>
      </c>
      <c r="G27" s="14">
        <v>60</v>
      </c>
      <c r="H27">
        <v>1</v>
      </c>
    </row>
    <row r="28" spans="1:8" x14ac:dyDescent="0.35">
      <c r="A28" t="s">
        <v>66</v>
      </c>
      <c r="B28" s="8">
        <v>53.824166666666663</v>
      </c>
      <c r="C28">
        <v>12</v>
      </c>
      <c r="F28" t="s">
        <v>66</v>
      </c>
      <c r="G28" s="14">
        <v>53.824166666666663</v>
      </c>
      <c r="H28">
        <v>12</v>
      </c>
    </row>
    <row r="29" spans="1:8" x14ac:dyDescent="0.35">
      <c r="A29" t="s">
        <v>138</v>
      </c>
      <c r="B29" s="8">
        <v>53.225000000000001</v>
      </c>
      <c r="C29">
        <v>4</v>
      </c>
      <c r="F29" t="s">
        <v>138</v>
      </c>
      <c r="G29" s="14">
        <v>53.225000000000001</v>
      </c>
      <c r="H29">
        <v>4</v>
      </c>
    </row>
    <row r="30" spans="1:8" x14ac:dyDescent="0.35">
      <c r="A30" t="s">
        <v>128</v>
      </c>
      <c r="B30" s="8">
        <v>50</v>
      </c>
      <c r="C30">
        <v>1</v>
      </c>
      <c r="F30" t="s">
        <v>128</v>
      </c>
      <c r="G30" s="14">
        <v>50</v>
      </c>
      <c r="H30">
        <v>1</v>
      </c>
    </row>
    <row r="31" spans="1:8" x14ac:dyDescent="0.35">
      <c r="A31" t="s">
        <v>213</v>
      </c>
      <c r="B31" s="8">
        <v>49.99</v>
      </c>
      <c r="C31">
        <v>1</v>
      </c>
      <c r="F31" t="s">
        <v>213</v>
      </c>
      <c r="G31" s="14">
        <v>49.99</v>
      </c>
      <c r="H31">
        <v>1</v>
      </c>
    </row>
    <row r="32" spans="1:8" x14ac:dyDescent="0.35">
      <c r="A32" t="s">
        <v>242</v>
      </c>
      <c r="B32" s="8">
        <v>49.316666666666663</v>
      </c>
      <c r="C32">
        <v>3</v>
      </c>
      <c r="F32" t="s">
        <v>242</v>
      </c>
      <c r="G32" s="14">
        <v>49.316666666666663</v>
      </c>
      <c r="H32">
        <v>3</v>
      </c>
    </row>
    <row r="33" spans="1:8" x14ac:dyDescent="0.35">
      <c r="A33" t="s">
        <v>135</v>
      </c>
      <c r="B33" s="8">
        <v>49</v>
      </c>
      <c r="C33">
        <v>1</v>
      </c>
      <c r="F33" t="s">
        <v>135</v>
      </c>
      <c r="G33" s="14">
        <v>49</v>
      </c>
      <c r="H33">
        <v>1</v>
      </c>
    </row>
    <row r="34" spans="1:8" x14ac:dyDescent="0.35">
      <c r="A34" t="s">
        <v>340</v>
      </c>
      <c r="B34" s="8">
        <v>36.475000000000001</v>
      </c>
      <c r="C34">
        <v>2</v>
      </c>
      <c r="F34" t="s">
        <v>340</v>
      </c>
      <c r="G34" s="14">
        <v>36.475000000000001</v>
      </c>
      <c r="H34">
        <v>2</v>
      </c>
    </row>
    <row r="35" spans="1:8" x14ac:dyDescent="0.35">
      <c r="A35" t="s">
        <v>209</v>
      </c>
      <c r="B35" s="8">
        <v>34.615000000000002</v>
      </c>
      <c r="C35">
        <v>8</v>
      </c>
      <c r="F35" t="s">
        <v>209</v>
      </c>
      <c r="G35" s="14">
        <v>34.615000000000002</v>
      </c>
      <c r="H35">
        <v>8</v>
      </c>
    </row>
    <row r="36" spans="1:8" x14ac:dyDescent="0.35">
      <c r="A36" t="s">
        <v>61</v>
      </c>
      <c r="B36" s="8">
        <v>34.5</v>
      </c>
      <c r="C36">
        <v>2</v>
      </c>
      <c r="F36" t="s">
        <v>61</v>
      </c>
      <c r="G36" s="14">
        <v>34.5</v>
      </c>
      <c r="H36">
        <v>2</v>
      </c>
    </row>
    <row r="37" spans="1:8" x14ac:dyDescent="0.35">
      <c r="A37" t="s">
        <v>57</v>
      </c>
      <c r="B37" s="8">
        <v>34.375</v>
      </c>
      <c r="C37">
        <v>16</v>
      </c>
      <c r="F37" t="s">
        <v>57</v>
      </c>
      <c r="G37" s="14">
        <v>34.375</v>
      </c>
      <c r="H37">
        <v>16</v>
      </c>
    </row>
    <row r="38" spans="1:8" x14ac:dyDescent="0.35">
      <c r="A38" t="s">
        <v>177</v>
      </c>
      <c r="B38" s="8">
        <v>22</v>
      </c>
      <c r="C38">
        <v>1</v>
      </c>
      <c r="F38" t="s">
        <v>177</v>
      </c>
      <c r="G38" s="14">
        <v>22</v>
      </c>
      <c r="H38">
        <v>1</v>
      </c>
    </row>
    <row r="39" spans="1:8" x14ac:dyDescent="0.35">
      <c r="A39" t="s">
        <v>347</v>
      </c>
      <c r="B39" s="8">
        <v>79.946388888888862</v>
      </c>
      <c r="C39">
        <v>144</v>
      </c>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53A97-A80A-4980-A405-2B5F9C5E2DAC}">
  <dimension ref="A2:B43"/>
  <sheetViews>
    <sheetView workbookViewId="0">
      <selection activeCell="G28" sqref="G28"/>
    </sheetView>
  </sheetViews>
  <sheetFormatPr defaultRowHeight="14.5" x14ac:dyDescent="0.35"/>
  <cols>
    <col min="1" max="1" width="24.6328125" bestFit="1" customWidth="1"/>
    <col min="2" max="2" width="11.453125" bestFit="1" customWidth="1"/>
  </cols>
  <sheetData>
    <row r="2" spans="1:2" x14ac:dyDescent="0.35">
      <c r="A2" s="3" t="s">
        <v>2</v>
      </c>
      <c r="B2" t="s">
        <v>348</v>
      </c>
    </row>
    <row r="3" spans="1:2" x14ac:dyDescent="0.35">
      <c r="A3" t="s">
        <v>16</v>
      </c>
      <c r="B3" s="15">
        <v>2895.51</v>
      </c>
    </row>
    <row r="4" spans="1:2" x14ac:dyDescent="0.35">
      <c r="A4" t="s">
        <v>7</v>
      </c>
      <c r="B4" s="15">
        <v>1383.74</v>
      </c>
    </row>
    <row r="5" spans="1:2" x14ac:dyDescent="0.35">
      <c r="A5" t="s">
        <v>270</v>
      </c>
      <c r="B5" s="15">
        <v>889</v>
      </c>
    </row>
    <row r="6" spans="1:2" x14ac:dyDescent="0.35">
      <c r="A6" t="s">
        <v>119</v>
      </c>
      <c r="B6" s="15">
        <v>845.9</v>
      </c>
    </row>
    <row r="7" spans="1:2" x14ac:dyDescent="0.35">
      <c r="A7" t="s">
        <v>52</v>
      </c>
      <c r="B7" s="15">
        <v>745.85</v>
      </c>
    </row>
    <row r="8" spans="1:2" x14ac:dyDescent="0.35">
      <c r="A8" t="s">
        <v>22</v>
      </c>
      <c r="B8" s="15">
        <v>481.8</v>
      </c>
    </row>
    <row r="9" spans="1:2" x14ac:dyDescent="0.35">
      <c r="A9" t="s">
        <v>30</v>
      </c>
      <c r="B9" s="15">
        <v>424.95</v>
      </c>
    </row>
    <row r="10" spans="1:2" x14ac:dyDescent="0.35">
      <c r="A10" t="s">
        <v>147</v>
      </c>
      <c r="B10" s="15">
        <v>411.95</v>
      </c>
    </row>
    <row r="11" spans="1:2" x14ac:dyDescent="0.35">
      <c r="A11" t="s">
        <v>58</v>
      </c>
      <c r="B11" s="15">
        <v>286.84000000000003</v>
      </c>
    </row>
    <row r="12" spans="1:2" x14ac:dyDescent="0.35">
      <c r="A12" t="s">
        <v>97</v>
      </c>
      <c r="B12" s="15">
        <v>255</v>
      </c>
    </row>
    <row r="13" spans="1:2" x14ac:dyDescent="0.35">
      <c r="A13" t="s">
        <v>67</v>
      </c>
      <c r="B13" s="15">
        <v>225.95</v>
      </c>
    </row>
    <row r="14" spans="1:2" x14ac:dyDescent="0.35">
      <c r="A14" t="s">
        <v>132</v>
      </c>
      <c r="B14" s="15">
        <v>145</v>
      </c>
    </row>
    <row r="15" spans="1:2" x14ac:dyDescent="0.35">
      <c r="A15" t="s">
        <v>276</v>
      </c>
      <c r="B15" s="15">
        <v>135</v>
      </c>
    </row>
    <row r="16" spans="1:2" x14ac:dyDescent="0.35">
      <c r="A16" t="s">
        <v>10</v>
      </c>
      <c r="B16" s="15">
        <v>130</v>
      </c>
    </row>
    <row r="17" spans="1:2" x14ac:dyDescent="0.35">
      <c r="A17" t="s">
        <v>13</v>
      </c>
      <c r="B17" s="15">
        <v>130</v>
      </c>
    </row>
    <row r="18" spans="1:2" x14ac:dyDescent="0.35">
      <c r="A18" t="s">
        <v>239</v>
      </c>
      <c r="B18" s="15">
        <v>130</v>
      </c>
    </row>
    <row r="19" spans="1:2" x14ac:dyDescent="0.35">
      <c r="A19" t="s">
        <v>230</v>
      </c>
      <c r="B19" s="15">
        <v>125</v>
      </c>
    </row>
    <row r="20" spans="1:2" x14ac:dyDescent="0.35">
      <c r="A20" t="s">
        <v>27</v>
      </c>
      <c r="B20" s="15">
        <v>125</v>
      </c>
    </row>
    <row r="21" spans="1:2" x14ac:dyDescent="0.35">
      <c r="A21" t="s">
        <v>195</v>
      </c>
      <c r="B21" s="15">
        <v>124.95</v>
      </c>
    </row>
    <row r="22" spans="1:2" x14ac:dyDescent="0.35">
      <c r="A22" t="s">
        <v>154</v>
      </c>
      <c r="B22" s="15">
        <v>124.95</v>
      </c>
    </row>
    <row r="23" spans="1:2" x14ac:dyDescent="0.35">
      <c r="A23" t="s">
        <v>157</v>
      </c>
      <c r="B23" s="15">
        <v>120</v>
      </c>
    </row>
    <row r="24" spans="1:2" x14ac:dyDescent="0.35">
      <c r="A24" t="s">
        <v>111</v>
      </c>
      <c r="B24" s="15">
        <v>120</v>
      </c>
    </row>
    <row r="25" spans="1:2" x14ac:dyDescent="0.35">
      <c r="A25" t="s">
        <v>100</v>
      </c>
      <c r="B25" s="15">
        <v>110</v>
      </c>
    </row>
    <row r="26" spans="1:2" x14ac:dyDescent="0.35">
      <c r="A26" t="s">
        <v>151</v>
      </c>
      <c r="B26" s="15">
        <v>110</v>
      </c>
    </row>
    <row r="27" spans="1:2" x14ac:dyDescent="0.35">
      <c r="A27" t="s">
        <v>189</v>
      </c>
      <c r="B27" s="15">
        <v>100</v>
      </c>
    </row>
    <row r="28" spans="1:2" x14ac:dyDescent="0.35">
      <c r="A28" t="s">
        <v>37</v>
      </c>
      <c r="B28" s="15">
        <v>97.990000000000009</v>
      </c>
    </row>
    <row r="29" spans="1:2" x14ac:dyDescent="0.35">
      <c r="A29" t="s">
        <v>267</v>
      </c>
      <c r="B29" s="15">
        <v>95</v>
      </c>
    </row>
    <row r="30" spans="1:2" x14ac:dyDescent="0.35">
      <c r="A30" t="s">
        <v>264</v>
      </c>
      <c r="B30" s="15">
        <v>95</v>
      </c>
    </row>
    <row r="31" spans="1:2" x14ac:dyDescent="0.35">
      <c r="A31" t="s">
        <v>210</v>
      </c>
      <c r="B31" s="15">
        <v>76.98</v>
      </c>
    </row>
    <row r="32" spans="1:2" x14ac:dyDescent="0.35">
      <c r="A32" t="s">
        <v>237</v>
      </c>
      <c r="B32" s="15">
        <v>75</v>
      </c>
    </row>
    <row r="33" spans="1:2" x14ac:dyDescent="0.35">
      <c r="A33" t="s">
        <v>202</v>
      </c>
      <c r="B33" s="15">
        <v>70</v>
      </c>
    </row>
    <row r="34" spans="1:2" x14ac:dyDescent="0.35">
      <c r="A34" t="s">
        <v>199</v>
      </c>
      <c r="B34" s="15">
        <v>70</v>
      </c>
    </row>
    <row r="35" spans="1:2" x14ac:dyDescent="0.35">
      <c r="A35" t="s">
        <v>216</v>
      </c>
      <c r="B35" s="15">
        <v>65.98</v>
      </c>
    </row>
    <row r="36" spans="1:2" x14ac:dyDescent="0.35">
      <c r="A36" t="s">
        <v>184</v>
      </c>
      <c r="B36" s="15">
        <v>65.95</v>
      </c>
    </row>
    <row r="37" spans="1:2" x14ac:dyDescent="0.35">
      <c r="A37" t="s">
        <v>75</v>
      </c>
      <c r="B37" s="15">
        <v>54</v>
      </c>
    </row>
    <row r="38" spans="1:2" x14ac:dyDescent="0.35">
      <c r="A38" t="s">
        <v>162</v>
      </c>
      <c r="B38" s="15">
        <v>45</v>
      </c>
    </row>
    <row r="39" spans="1:2" x14ac:dyDescent="0.35">
      <c r="A39" t="s">
        <v>296</v>
      </c>
      <c r="B39" s="15">
        <v>36.99</v>
      </c>
    </row>
    <row r="40" spans="1:2" x14ac:dyDescent="0.35">
      <c r="A40" t="s">
        <v>84</v>
      </c>
      <c r="B40" s="15">
        <v>32</v>
      </c>
    </row>
    <row r="41" spans="1:2" x14ac:dyDescent="0.35">
      <c r="A41" t="s">
        <v>160</v>
      </c>
      <c r="B41" s="15">
        <v>30</v>
      </c>
    </row>
    <row r="42" spans="1:2" x14ac:dyDescent="0.35">
      <c r="A42" t="s">
        <v>82</v>
      </c>
      <c r="B42" s="15">
        <v>26</v>
      </c>
    </row>
    <row r="43" spans="1:2" x14ac:dyDescent="0.35">
      <c r="A43" t="s">
        <v>347</v>
      </c>
      <c r="B43" s="15">
        <v>11512.28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F020D-4950-4A0E-BD49-DBB6402AE559}">
  <dimension ref="A2:B43"/>
  <sheetViews>
    <sheetView workbookViewId="0">
      <selection activeCell="B3" sqref="B3"/>
    </sheetView>
  </sheetViews>
  <sheetFormatPr defaultRowHeight="14.5" x14ac:dyDescent="0.35"/>
  <cols>
    <col min="1" max="1" width="24.6328125" bestFit="1" customWidth="1"/>
    <col min="2" max="2" width="13.7265625" bestFit="1" customWidth="1"/>
  </cols>
  <sheetData>
    <row r="2" spans="1:2" x14ac:dyDescent="0.35">
      <c r="A2" s="3" t="s">
        <v>2</v>
      </c>
      <c r="B2" t="s">
        <v>367</v>
      </c>
    </row>
    <row r="3" spans="1:2" x14ac:dyDescent="0.35">
      <c r="A3" t="s">
        <v>16</v>
      </c>
      <c r="B3" s="15">
        <v>36</v>
      </c>
    </row>
    <row r="4" spans="1:2" x14ac:dyDescent="0.35">
      <c r="A4" t="s">
        <v>7</v>
      </c>
      <c r="B4" s="15">
        <v>16</v>
      </c>
    </row>
    <row r="5" spans="1:2" x14ac:dyDescent="0.35">
      <c r="A5" t="s">
        <v>119</v>
      </c>
      <c r="B5" s="15">
        <v>9</v>
      </c>
    </row>
    <row r="6" spans="1:2" x14ac:dyDescent="0.35">
      <c r="A6" t="s">
        <v>22</v>
      </c>
      <c r="B6" s="15">
        <v>8</v>
      </c>
    </row>
    <row r="7" spans="1:2" x14ac:dyDescent="0.35">
      <c r="A7" t="s">
        <v>270</v>
      </c>
      <c r="B7" s="15">
        <v>8</v>
      </c>
    </row>
    <row r="8" spans="1:2" x14ac:dyDescent="0.35">
      <c r="A8" t="s">
        <v>52</v>
      </c>
      <c r="B8" s="15">
        <v>7</v>
      </c>
    </row>
    <row r="9" spans="1:2" x14ac:dyDescent="0.35">
      <c r="A9" t="s">
        <v>30</v>
      </c>
      <c r="B9" s="15">
        <v>7</v>
      </c>
    </row>
    <row r="10" spans="1:2" x14ac:dyDescent="0.35">
      <c r="A10" t="s">
        <v>147</v>
      </c>
      <c r="B10" s="15">
        <v>7</v>
      </c>
    </row>
    <row r="11" spans="1:2" x14ac:dyDescent="0.35">
      <c r="A11" t="s">
        <v>58</v>
      </c>
      <c r="B11" s="15">
        <v>6</v>
      </c>
    </row>
    <row r="12" spans="1:2" x14ac:dyDescent="0.35">
      <c r="A12" t="s">
        <v>67</v>
      </c>
      <c r="B12" s="15">
        <v>5</v>
      </c>
    </row>
    <row r="13" spans="1:2" x14ac:dyDescent="0.35">
      <c r="A13" t="s">
        <v>216</v>
      </c>
      <c r="B13" s="15">
        <v>2</v>
      </c>
    </row>
    <row r="14" spans="1:2" x14ac:dyDescent="0.35">
      <c r="A14" t="s">
        <v>37</v>
      </c>
      <c r="B14" s="15">
        <v>2</v>
      </c>
    </row>
    <row r="15" spans="1:2" x14ac:dyDescent="0.35">
      <c r="A15" t="s">
        <v>195</v>
      </c>
      <c r="B15" s="15">
        <v>2</v>
      </c>
    </row>
    <row r="16" spans="1:2" x14ac:dyDescent="0.35">
      <c r="A16" t="s">
        <v>97</v>
      </c>
      <c r="B16" s="15">
        <v>2</v>
      </c>
    </row>
    <row r="17" spans="1:2" x14ac:dyDescent="0.35">
      <c r="A17" t="s">
        <v>210</v>
      </c>
      <c r="B17" s="15">
        <v>2</v>
      </c>
    </row>
    <row r="18" spans="1:2" x14ac:dyDescent="0.35">
      <c r="A18" t="s">
        <v>10</v>
      </c>
      <c r="B18" s="15">
        <v>1</v>
      </c>
    </row>
    <row r="19" spans="1:2" x14ac:dyDescent="0.35">
      <c r="A19" t="s">
        <v>157</v>
      </c>
      <c r="B19" s="15">
        <v>1</v>
      </c>
    </row>
    <row r="20" spans="1:2" x14ac:dyDescent="0.35">
      <c r="A20" t="s">
        <v>132</v>
      </c>
      <c r="B20" s="15">
        <v>1</v>
      </c>
    </row>
    <row r="21" spans="1:2" x14ac:dyDescent="0.35">
      <c r="A21" t="s">
        <v>264</v>
      </c>
      <c r="B21" s="15">
        <v>1</v>
      </c>
    </row>
    <row r="22" spans="1:2" x14ac:dyDescent="0.35">
      <c r="A22" t="s">
        <v>230</v>
      </c>
      <c r="B22" s="15">
        <v>1</v>
      </c>
    </row>
    <row r="23" spans="1:2" x14ac:dyDescent="0.35">
      <c r="A23" t="s">
        <v>13</v>
      </c>
      <c r="B23" s="15">
        <v>1</v>
      </c>
    </row>
    <row r="24" spans="1:2" x14ac:dyDescent="0.35">
      <c r="A24" t="s">
        <v>202</v>
      </c>
      <c r="B24" s="15">
        <v>1</v>
      </c>
    </row>
    <row r="25" spans="1:2" x14ac:dyDescent="0.35">
      <c r="A25" t="s">
        <v>237</v>
      </c>
      <c r="B25" s="15">
        <v>1</v>
      </c>
    </row>
    <row r="26" spans="1:2" x14ac:dyDescent="0.35">
      <c r="A26" t="s">
        <v>111</v>
      </c>
      <c r="B26" s="15">
        <v>1</v>
      </c>
    </row>
    <row r="27" spans="1:2" x14ac:dyDescent="0.35">
      <c r="A27" t="s">
        <v>84</v>
      </c>
      <c r="B27" s="15">
        <v>1</v>
      </c>
    </row>
    <row r="28" spans="1:2" x14ac:dyDescent="0.35">
      <c r="A28" t="s">
        <v>276</v>
      </c>
      <c r="B28" s="15">
        <v>1</v>
      </c>
    </row>
    <row r="29" spans="1:2" x14ac:dyDescent="0.35">
      <c r="A29" t="s">
        <v>27</v>
      </c>
      <c r="B29" s="15">
        <v>1</v>
      </c>
    </row>
    <row r="30" spans="1:2" x14ac:dyDescent="0.35">
      <c r="A30" t="s">
        <v>75</v>
      </c>
      <c r="B30" s="15">
        <v>1</v>
      </c>
    </row>
    <row r="31" spans="1:2" x14ac:dyDescent="0.35">
      <c r="A31" t="s">
        <v>160</v>
      </c>
      <c r="B31" s="15">
        <v>1</v>
      </c>
    </row>
    <row r="32" spans="1:2" x14ac:dyDescent="0.35">
      <c r="A32" t="s">
        <v>184</v>
      </c>
      <c r="B32" s="15">
        <v>1</v>
      </c>
    </row>
    <row r="33" spans="1:2" x14ac:dyDescent="0.35">
      <c r="A33" t="s">
        <v>154</v>
      </c>
      <c r="B33" s="15">
        <v>1</v>
      </c>
    </row>
    <row r="34" spans="1:2" x14ac:dyDescent="0.35">
      <c r="A34" t="s">
        <v>82</v>
      </c>
      <c r="B34" s="15">
        <v>1</v>
      </c>
    </row>
    <row r="35" spans="1:2" x14ac:dyDescent="0.35">
      <c r="A35" t="s">
        <v>267</v>
      </c>
      <c r="B35" s="15">
        <v>1</v>
      </c>
    </row>
    <row r="36" spans="1:2" x14ac:dyDescent="0.35">
      <c r="A36" t="s">
        <v>239</v>
      </c>
      <c r="B36" s="15">
        <v>1</v>
      </c>
    </row>
    <row r="37" spans="1:2" x14ac:dyDescent="0.35">
      <c r="A37" t="s">
        <v>162</v>
      </c>
      <c r="B37" s="15">
        <v>1</v>
      </c>
    </row>
    <row r="38" spans="1:2" x14ac:dyDescent="0.35">
      <c r="A38" t="s">
        <v>199</v>
      </c>
      <c r="B38" s="15">
        <v>1</v>
      </c>
    </row>
    <row r="39" spans="1:2" x14ac:dyDescent="0.35">
      <c r="A39" t="s">
        <v>100</v>
      </c>
      <c r="B39" s="15">
        <v>1</v>
      </c>
    </row>
    <row r="40" spans="1:2" x14ac:dyDescent="0.35">
      <c r="A40" t="s">
        <v>151</v>
      </c>
      <c r="B40" s="15">
        <v>1</v>
      </c>
    </row>
    <row r="41" spans="1:2" x14ac:dyDescent="0.35">
      <c r="A41" t="s">
        <v>189</v>
      </c>
      <c r="B41" s="15">
        <v>1</v>
      </c>
    </row>
    <row r="42" spans="1:2" x14ac:dyDescent="0.35">
      <c r="A42" t="s">
        <v>296</v>
      </c>
      <c r="B42" s="15">
        <v>1</v>
      </c>
    </row>
    <row r="43" spans="1:2" x14ac:dyDescent="0.35">
      <c r="A43" t="s">
        <v>347</v>
      </c>
      <c r="B43" s="15">
        <v>144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4AFA4-5345-4349-AB80-404D03390786}">
  <dimension ref="A2:B8"/>
  <sheetViews>
    <sheetView workbookViewId="0">
      <selection activeCell="B3" sqref="B3"/>
    </sheetView>
  </sheetViews>
  <sheetFormatPr defaultRowHeight="14.5" x14ac:dyDescent="0.35"/>
  <cols>
    <col min="1" max="1" width="10.7265625" bestFit="1" customWidth="1"/>
    <col min="2" max="2" width="11.453125" bestFit="1" customWidth="1"/>
  </cols>
  <sheetData>
    <row r="2" spans="1:2" x14ac:dyDescent="0.35">
      <c r="A2" s="3" t="s">
        <v>2</v>
      </c>
      <c r="B2" t="s">
        <v>348</v>
      </c>
    </row>
    <row r="3" spans="1:2" x14ac:dyDescent="0.35">
      <c r="A3" t="s">
        <v>16</v>
      </c>
      <c r="B3" s="15">
        <v>2895.51</v>
      </c>
    </row>
    <row r="4" spans="1:2" x14ac:dyDescent="0.35">
      <c r="A4" t="s">
        <v>7</v>
      </c>
      <c r="B4" s="15">
        <v>1383.74</v>
      </c>
    </row>
    <row r="5" spans="1:2" x14ac:dyDescent="0.35">
      <c r="A5" t="s">
        <v>270</v>
      </c>
      <c r="B5" s="15">
        <v>889</v>
      </c>
    </row>
    <row r="6" spans="1:2" x14ac:dyDescent="0.35">
      <c r="A6" t="s">
        <v>119</v>
      </c>
      <c r="B6" s="15">
        <v>845.9</v>
      </c>
    </row>
    <row r="7" spans="1:2" x14ac:dyDescent="0.35">
      <c r="A7" t="s">
        <v>52</v>
      </c>
      <c r="B7" s="15">
        <v>745.85</v>
      </c>
    </row>
    <row r="8" spans="1:2" x14ac:dyDescent="0.35">
      <c r="A8" t="s">
        <v>347</v>
      </c>
      <c r="B8" s="15">
        <v>6760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4D53-A565-4F39-A697-7AB7D43E801B}">
  <dimension ref="A2:B22"/>
  <sheetViews>
    <sheetView tabSelected="1" workbookViewId="0">
      <selection activeCell="F21" sqref="F21"/>
    </sheetView>
  </sheetViews>
  <sheetFormatPr defaultRowHeight="14.5" x14ac:dyDescent="0.35"/>
  <cols>
    <col min="1" max="1" width="13.1796875" bestFit="1" customWidth="1"/>
    <col min="2" max="2" width="11.453125" bestFit="1" customWidth="1"/>
  </cols>
  <sheetData>
    <row r="2" spans="1:2" x14ac:dyDescent="0.35">
      <c r="A2" s="3" t="s">
        <v>2</v>
      </c>
      <c r="B2" t="s">
        <v>16</v>
      </c>
    </row>
    <row r="4" spans="1:2" x14ac:dyDescent="0.35">
      <c r="A4" s="3" t="s">
        <v>1</v>
      </c>
      <c r="B4" t="s">
        <v>348</v>
      </c>
    </row>
    <row r="5" spans="1:2" x14ac:dyDescent="0.35">
      <c r="A5" t="s">
        <v>171</v>
      </c>
      <c r="B5">
        <v>781.95</v>
      </c>
    </row>
    <row r="6" spans="1:2" x14ac:dyDescent="0.35">
      <c r="A6" t="s">
        <v>107</v>
      </c>
      <c r="B6">
        <v>403.9</v>
      </c>
    </row>
    <row r="7" spans="1:2" x14ac:dyDescent="0.35">
      <c r="A7" t="s">
        <v>6</v>
      </c>
      <c r="B7">
        <v>280</v>
      </c>
    </row>
    <row r="8" spans="1:2" x14ac:dyDescent="0.35">
      <c r="A8" t="s">
        <v>40</v>
      </c>
      <c r="B8">
        <v>262.85000000000002</v>
      </c>
    </row>
    <row r="9" spans="1:2" x14ac:dyDescent="0.35">
      <c r="A9" t="s">
        <v>57</v>
      </c>
      <c r="B9">
        <v>204</v>
      </c>
    </row>
    <row r="10" spans="1:2" x14ac:dyDescent="0.35">
      <c r="A10" t="s">
        <v>48</v>
      </c>
      <c r="B10">
        <v>169.95</v>
      </c>
    </row>
    <row r="11" spans="1:2" x14ac:dyDescent="0.35">
      <c r="A11" t="s">
        <v>21</v>
      </c>
      <c r="B11">
        <v>160</v>
      </c>
    </row>
    <row r="12" spans="1:2" x14ac:dyDescent="0.35">
      <c r="A12" t="s">
        <v>187</v>
      </c>
      <c r="B12">
        <v>105</v>
      </c>
    </row>
    <row r="13" spans="1:2" x14ac:dyDescent="0.35">
      <c r="A13" t="s">
        <v>179</v>
      </c>
      <c r="B13">
        <v>105</v>
      </c>
    </row>
    <row r="14" spans="1:2" x14ac:dyDescent="0.35">
      <c r="A14" t="s">
        <v>209</v>
      </c>
      <c r="B14">
        <v>103.97</v>
      </c>
    </row>
    <row r="15" spans="1:2" x14ac:dyDescent="0.35">
      <c r="A15" t="s">
        <v>33</v>
      </c>
      <c r="B15">
        <v>64.95</v>
      </c>
    </row>
    <row r="16" spans="1:2" x14ac:dyDescent="0.35">
      <c r="A16" t="s">
        <v>128</v>
      </c>
      <c r="B16">
        <v>50</v>
      </c>
    </row>
    <row r="17" spans="1:2" x14ac:dyDescent="0.35">
      <c r="A17" t="s">
        <v>213</v>
      </c>
      <c r="B17">
        <v>49.99</v>
      </c>
    </row>
    <row r="18" spans="1:2" x14ac:dyDescent="0.35">
      <c r="A18" t="s">
        <v>61</v>
      </c>
      <c r="B18">
        <v>43</v>
      </c>
    </row>
    <row r="19" spans="1:2" x14ac:dyDescent="0.35">
      <c r="A19" t="s">
        <v>66</v>
      </c>
      <c r="B19">
        <v>40</v>
      </c>
    </row>
    <row r="20" spans="1:2" x14ac:dyDescent="0.35">
      <c r="A20" t="s">
        <v>45</v>
      </c>
      <c r="B20">
        <v>35.950000000000003</v>
      </c>
    </row>
    <row r="21" spans="1:2" x14ac:dyDescent="0.35">
      <c r="A21" t="s">
        <v>340</v>
      </c>
      <c r="B21">
        <v>35</v>
      </c>
    </row>
    <row r="22" spans="1:2" x14ac:dyDescent="0.35">
      <c r="A22" t="s">
        <v>347</v>
      </c>
      <c r="B22">
        <v>2895.5100000000007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C2BC7-CBE5-44E7-B629-D1FB49328199}">
  <dimension ref="A3:B20"/>
  <sheetViews>
    <sheetView workbookViewId="0">
      <selection activeCell="F37" sqref="F37"/>
    </sheetView>
  </sheetViews>
  <sheetFormatPr defaultRowHeight="14.5" x14ac:dyDescent="0.35"/>
  <cols>
    <col min="1" max="1" width="63.08984375" bestFit="1" customWidth="1"/>
    <col min="2" max="2" width="11.453125" bestFit="1" customWidth="1"/>
  </cols>
  <sheetData>
    <row r="3" spans="1:2" x14ac:dyDescent="0.35">
      <c r="A3" s="3" t="s">
        <v>346</v>
      </c>
      <c r="B3" t="s">
        <v>348</v>
      </c>
    </row>
    <row r="4" spans="1:2" x14ac:dyDescent="0.35">
      <c r="A4" s="4" t="s">
        <v>323</v>
      </c>
      <c r="B4">
        <v>58</v>
      </c>
    </row>
    <row r="5" spans="1:2" x14ac:dyDescent="0.35">
      <c r="A5" s="4" t="s">
        <v>74</v>
      </c>
      <c r="B5">
        <v>54</v>
      </c>
    </row>
    <row r="6" spans="1:2" x14ac:dyDescent="0.35">
      <c r="A6" s="4" t="s">
        <v>166</v>
      </c>
      <c r="B6">
        <v>44</v>
      </c>
    </row>
    <row r="7" spans="1:2" x14ac:dyDescent="0.35">
      <c r="A7" s="4" t="s">
        <v>307</v>
      </c>
      <c r="B7">
        <v>44</v>
      </c>
    </row>
    <row r="8" spans="1:2" x14ac:dyDescent="0.35">
      <c r="A8" s="4" t="s">
        <v>246</v>
      </c>
      <c r="B8">
        <v>42</v>
      </c>
    </row>
    <row r="9" spans="1:2" x14ac:dyDescent="0.35">
      <c r="A9" s="4" t="s">
        <v>83</v>
      </c>
      <c r="B9">
        <v>32</v>
      </c>
    </row>
    <row r="10" spans="1:2" x14ac:dyDescent="0.35">
      <c r="A10" s="4" t="s">
        <v>93</v>
      </c>
      <c r="B10">
        <v>32</v>
      </c>
    </row>
    <row r="11" spans="1:2" x14ac:dyDescent="0.35">
      <c r="A11" s="4" t="s">
        <v>77</v>
      </c>
      <c r="B11">
        <v>32</v>
      </c>
    </row>
    <row r="12" spans="1:2" x14ac:dyDescent="0.35">
      <c r="A12" s="4" t="s">
        <v>168</v>
      </c>
      <c r="B12">
        <v>30</v>
      </c>
    </row>
    <row r="13" spans="1:2" x14ac:dyDescent="0.35">
      <c r="A13" s="4" t="s">
        <v>329</v>
      </c>
      <c r="B13">
        <v>30</v>
      </c>
    </row>
    <row r="14" spans="1:2" x14ac:dyDescent="0.35">
      <c r="A14" s="4" t="s">
        <v>337</v>
      </c>
      <c r="B14">
        <v>28</v>
      </c>
    </row>
    <row r="15" spans="1:2" x14ac:dyDescent="0.35">
      <c r="A15" s="4" t="s">
        <v>164</v>
      </c>
      <c r="B15">
        <v>26</v>
      </c>
    </row>
    <row r="16" spans="1:2" x14ac:dyDescent="0.35">
      <c r="A16" s="4" t="s">
        <v>81</v>
      </c>
      <c r="B16">
        <v>26</v>
      </c>
    </row>
    <row r="17" spans="1:2" x14ac:dyDescent="0.35">
      <c r="A17" s="4" t="s">
        <v>56</v>
      </c>
      <c r="B17">
        <v>26</v>
      </c>
    </row>
    <row r="18" spans="1:2" x14ac:dyDescent="0.35">
      <c r="A18" s="4" t="s">
        <v>79</v>
      </c>
      <c r="B18">
        <v>26</v>
      </c>
    </row>
    <row r="19" spans="1:2" x14ac:dyDescent="0.35">
      <c r="A19" s="4" t="s">
        <v>327</v>
      </c>
      <c r="B19">
        <v>20</v>
      </c>
    </row>
    <row r="20" spans="1:2" x14ac:dyDescent="0.35">
      <c r="A20" s="4" t="s">
        <v>347</v>
      </c>
      <c r="B20">
        <v>550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4C10A-669A-4B83-A8F2-3FBA1DA016A1}">
  <dimension ref="B2:D15"/>
  <sheetViews>
    <sheetView showGridLines="0" workbookViewId="0">
      <selection activeCell="F35" sqref="F35"/>
    </sheetView>
  </sheetViews>
  <sheetFormatPr defaultRowHeight="14.5" x14ac:dyDescent="0.35"/>
  <cols>
    <col min="2" max="2" width="3.6328125" customWidth="1"/>
    <col min="3" max="3" width="70.6328125" bestFit="1" customWidth="1"/>
    <col min="4" max="4" width="7.1796875" bestFit="1" customWidth="1"/>
  </cols>
  <sheetData>
    <row r="2" spans="2:4" x14ac:dyDescent="0.35">
      <c r="B2" s="9" t="s">
        <v>360</v>
      </c>
    </row>
    <row r="4" spans="2:4" x14ac:dyDescent="0.35">
      <c r="C4" s="3" t="s">
        <v>1</v>
      </c>
      <c r="D4" t="s">
        <v>48</v>
      </c>
    </row>
    <row r="6" spans="2:4" x14ac:dyDescent="0.35">
      <c r="C6" s="3" t="s">
        <v>3</v>
      </c>
    </row>
    <row r="7" spans="2:4" x14ac:dyDescent="0.35">
      <c r="C7" t="s">
        <v>50</v>
      </c>
    </row>
    <row r="8" spans="2:4" x14ac:dyDescent="0.35">
      <c r="C8" t="s">
        <v>53</v>
      </c>
    </row>
    <row r="9" spans="2:4" x14ac:dyDescent="0.35">
      <c r="C9" t="s">
        <v>126</v>
      </c>
    </row>
    <row r="10" spans="2:4" x14ac:dyDescent="0.35">
      <c r="C10" t="s">
        <v>90</v>
      </c>
    </row>
    <row r="11" spans="2:4" x14ac:dyDescent="0.35">
      <c r="C11" t="s">
        <v>122</v>
      </c>
    </row>
    <row r="12" spans="2:4" x14ac:dyDescent="0.35">
      <c r="C12" t="s">
        <v>41</v>
      </c>
    </row>
    <row r="13" spans="2:4" x14ac:dyDescent="0.35">
      <c r="C13" t="s">
        <v>92</v>
      </c>
    </row>
    <row r="14" spans="2:4" x14ac:dyDescent="0.35">
      <c r="C14" t="s">
        <v>124</v>
      </c>
    </row>
    <row r="15" spans="2:4" x14ac:dyDescent="0.35">
      <c r="C15" t="s">
        <v>347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7FEA4-9871-4C97-9FF9-CA694B78321C}">
  <dimension ref="B2:D41"/>
  <sheetViews>
    <sheetView showGridLines="0" workbookViewId="0">
      <selection activeCell="G13" sqref="G13"/>
    </sheetView>
  </sheetViews>
  <sheetFormatPr defaultRowHeight="14.5" x14ac:dyDescent="0.35"/>
  <cols>
    <col min="2" max="2" width="3.6328125" customWidth="1"/>
    <col min="3" max="3" width="17" bestFit="1" customWidth="1"/>
    <col min="4" max="4" width="13.6328125" bestFit="1" customWidth="1"/>
  </cols>
  <sheetData>
    <row r="2" spans="2:4" x14ac:dyDescent="0.35">
      <c r="B2" s="10" t="s">
        <v>361</v>
      </c>
    </row>
    <row r="4" spans="2:4" x14ac:dyDescent="0.35">
      <c r="C4" s="3" t="s">
        <v>1</v>
      </c>
      <c r="D4" t="s">
        <v>362</v>
      </c>
    </row>
    <row r="5" spans="2:4" x14ac:dyDescent="0.35">
      <c r="C5" s="12" t="s">
        <v>57</v>
      </c>
      <c r="D5" s="13">
        <v>0.1111111111111111</v>
      </c>
    </row>
    <row r="6" spans="2:4" x14ac:dyDescent="0.35">
      <c r="C6" t="s">
        <v>66</v>
      </c>
      <c r="D6" s="11">
        <v>8.3333333333333329E-2</v>
      </c>
    </row>
    <row r="7" spans="2:4" x14ac:dyDescent="0.35">
      <c r="C7" t="s">
        <v>107</v>
      </c>
      <c r="D7" s="11">
        <v>7.6388888888888895E-2</v>
      </c>
    </row>
    <row r="8" spans="2:4" x14ac:dyDescent="0.35">
      <c r="C8" t="s">
        <v>269</v>
      </c>
      <c r="D8" s="11">
        <v>5.5555555555555552E-2</v>
      </c>
    </row>
    <row r="9" spans="2:4" x14ac:dyDescent="0.35">
      <c r="C9" t="s">
        <v>45</v>
      </c>
      <c r="D9" s="11">
        <v>5.5555555555555552E-2</v>
      </c>
    </row>
    <row r="10" spans="2:4" x14ac:dyDescent="0.35">
      <c r="C10" t="s">
        <v>48</v>
      </c>
      <c r="D10" s="11">
        <v>5.5555555555555552E-2</v>
      </c>
    </row>
    <row r="11" spans="2:4" x14ac:dyDescent="0.35">
      <c r="C11" t="s">
        <v>209</v>
      </c>
      <c r="D11" s="11">
        <v>5.5555555555555552E-2</v>
      </c>
    </row>
    <row r="12" spans="2:4" x14ac:dyDescent="0.35">
      <c r="C12" t="s">
        <v>96</v>
      </c>
      <c r="D12" s="11">
        <v>5.5555555555555552E-2</v>
      </c>
    </row>
    <row r="13" spans="2:4" x14ac:dyDescent="0.35">
      <c r="C13" t="s">
        <v>150</v>
      </c>
      <c r="D13" s="11">
        <v>4.1666666666666664E-2</v>
      </c>
    </row>
    <row r="14" spans="2:4" x14ac:dyDescent="0.35">
      <c r="C14" t="s">
        <v>171</v>
      </c>
      <c r="D14" s="11">
        <v>4.1666666666666664E-2</v>
      </c>
    </row>
    <row r="15" spans="2:4" x14ac:dyDescent="0.35">
      <c r="C15" t="s">
        <v>21</v>
      </c>
      <c r="D15" s="11">
        <v>4.1666666666666664E-2</v>
      </c>
    </row>
    <row r="16" spans="2:4" x14ac:dyDescent="0.35">
      <c r="C16" t="s">
        <v>6</v>
      </c>
      <c r="D16" s="11">
        <v>3.4722222222222224E-2</v>
      </c>
    </row>
    <row r="17" spans="3:4" x14ac:dyDescent="0.35">
      <c r="C17" t="s">
        <v>138</v>
      </c>
      <c r="D17" s="11">
        <v>2.7777777777777776E-2</v>
      </c>
    </row>
    <row r="18" spans="3:4" x14ac:dyDescent="0.35">
      <c r="C18" t="s">
        <v>198</v>
      </c>
      <c r="D18" s="11">
        <v>2.7777777777777776E-2</v>
      </c>
    </row>
    <row r="19" spans="3:4" x14ac:dyDescent="0.35">
      <c r="C19" t="s">
        <v>242</v>
      </c>
      <c r="D19" s="11">
        <v>2.0833333333333332E-2</v>
      </c>
    </row>
    <row r="20" spans="3:4" x14ac:dyDescent="0.35">
      <c r="C20" t="s">
        <v>40</v>
      </c>
      <c r="D20" s="11">
        <v>2.0833333333333332E-2</v>
      </c>
    </row>
    <row r="21" spans="3:4" x14ac:dyDescent="0.35">
      <c r="C21" t="s">
        <v>227</v>
      </c>
      <c r="D21" s="11">
        <v>2.0833333333333332E-2</v>
      </c>
    </row>
    <row r="22" spans="3:4" x14ac:dyDescent="0.35">
      <c r="C22" t="s">
        <v>33</v>
      </c>
      <c r="D22" s="11">
        <v>2.0833333333333332E-2</v>
      </c>
    </row>
    <row r="23" spans="3:4" x14ac:dyDescent="0.35">
      <c r="C23" t="s">
        <v>187</v>
      </c>
      <c r="D23" s="11">
        <v>1.3888888888888888E-2</v>
      </c>
    </row>
    <row r="24" spans="3:4" x14ac:dyDescent="0.35">
      <c r="C24" t="s">
        <v>61</v>
      </c>
      <c r="D24" s="11">
        <v>1.3888888888888888E-2</v>
      </c>
    </row>
    <row r="25" spans="3:4" x14ac:dyDescent="0.35">
      <c r="C25" t="s">
        <v>340</v>
      </c>
      <c r="D25" s="11">
        <v>1.3888888888888888E-2</v>
      </c>
    </row>
    <row r="26" spans="3:4" x14ac:dyDescent="0.35">
      <c r="C26" t="s">
        <v>131</v>
      </c>
      <c r="D26" s="11">
        <v>1.3888888888888888E-2</v>
      </c>
    </row>
    <row r="27" spans="3:4" x14ac:dyDescent="0.35">
      <c r="C27" t="s">
        <v>219</v>
      </c>
      <c r="D27" s="11">
        <v>6.9444444444444441E-3</v>
      </c>
    </row>
    <row r="28" spans="3:4" x14ac:dyDescent="0.35">
      <c r="C28" t="s">
        <v>146</v>
      </c>
      <c r="D28" s="11">
        <v>6.9444444444444441E-3</v>
      </c>
    </row>
    <row r="29" spans="3:4" x14ac:dyDescent="0.35">
      <c r="C29" t="s">
        <v>114</v>
      </c>
      <c r="D29" s="11">
        <v>6.9444444444444441E-3</v>
      </c>
    </row>
    <row r="30" spans="3:4" x14ac:dyDescent="0.35">
      <c r="C30" t="s">
        <v>306</v>
      </c>
      <c r="D30" s="11">
        <v>6.9444444444444441E-3</v>
      </c>
    </row>
    <row r="31" spans="3:4" x14ac:dyDescent="0.35">
      <c r="C31" t="s">
        <v>339</v>
      </c>
      <c r="D31" s="11">
        <v>6.9444444444444441E-3</v>
      </c>
    </row>
    <row r="32" spans="3:4" x14ac:dyDescent="0.35">
      <c r="C32" t="s">
        <v>224</v>
      </c>
      <c r="D32" s="11">
        <v>6.9444444444444441E-3</v>
      </c>
    </row>
    <row r="33" spans="3:4" x14ac:dyDescent="0.35">
      <c r="C33" t="s">
        <v>110</v>
      </c>
      <c r="D33" s="11">
        <v>6.9444444444444441E-3</v>
      </c>
    </row>
    <row r="34" spans="3:4" x14ac:dyDescent="0.35">
      <c r="C34" t="s">
        <v>213</v>
      </c>
      <c r="D34" s="11">
        <v>6.9444444444444441E-3</v>
      </c>
    </row>
    <row r="35" spans="3:4" x14ac:dyDescent="0.35">
      <c r="C35" t="s">
        <v>135</v>
      </c>
      <c r="D35" s="11">
        <v>6.9444444444444441E-3</v>
      </c>
    </row>
    <row r="36" spans="3:4" x14ac:dyDescent="0.35">
      <c r="C36" t="s">
        <v>194</v>
      </c>
      <c r="D36" s="11">
        <v>6.9444444444444441E-3</v>
      </c>
    </row>
    <row r="37" spans="3:4" x14ac:dyDescent="0.35">
      <c r="C37" t="s">
        <v>179</v>
      </c>
      <c r="D37" s="11">
        <v>6.9444444444444441E-3</v>
      </c>
    </row>
    <row r="38" spans="3:4" x14ac:dyDescent="0.35">
      <c r="C38" t="s">
        <v>128</v>
      </c>
      <c r="D38" s="11">
        <v>6.9444444444444441E-3</v>
      </c>
    </row>
    <row r="39" spans="3:4" x14ac:dyDescent="0.35">
      <c r="C39" t="s">
        <v>177</v>
      </c>
      <c r="D39" s="11">
        <v>6.9444444444444441E-3</v>
      </c>
    </row>
    <row r="40" spans="3:4" x14ac:dyDescent="0.35">
      <c r="C40" t="s">
        <v>281</v>
      </c>
      <c r="D40" s="11">
        <v>6.9444444444444441E-3</v>
      </c>
    </row>
    <row r="41" spans="3:4" x14ac:dyDescent="0.35">
      <c r="C41" t="s">
        <v>347</v>
      </c>
      <c r="D41" s="1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5A46EF-6487-4110-9821-53B6102A8F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statistics</vt:lpstr>
      <vt:lpstr>brand - stock count</vt:lpstr>
      <vt:lpstr>brand - avg price trainer</vt:lpstr>
      <vt:lpstr>brand - avg price- scatter grap</vt:lpstr>
      <vt:lpstr>colour - price</vt:lpstr>
      <vt:lpstr>colour - number</vt:lpstr>
      <vt:lpstr>top 5 colours</vt:lpstr>
      <vt:lpstr>brand - colours</vt:lpstr>
      <vt:lpstr>asostrainer_costs</vt:lpstr>
      <vt:lpstr>Nike Material</vt:lpstr>
      <vt:lpstr>ASOS DESIGN brand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Sherbul Mohammed</dc:creator>
  <cp:lastModifiedBy>Sherbul Mohammed</cp:lastModifiedBy>
  <dcterms:created xsi:type="dcterms:W3CDTF">2023-04-08T23:29:22Z</dcterms:created>
  <dcterms:modified xsi:type="dcterms:W3CDTF">2023-04-13T17:19:09Z</dcterms:modified>
</cp:coreProperties>
</file>