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omments6.xml" ContentType="application/vnd.openxmlformats-officedocument.spreadsheetml.comments+xml"/>
  <Override PartName="/xl/drawings/vmlDrawing1.vml" ContentType="application/vnd.openxmlformats-officedocument.vmlDrawin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6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5"/>
  </bookViews>
  <sheets>
    <sheet name="1月" sheetId="1" state="visible" r:id="rId2"/>
    <sheet name="2月" sheetId="2" state="visible" r:id="rId3"/>
    <sheet name="3月" sheetId="3" state="visible" r:id="rId4"/>
    <sheet name="4月" sheetId="4" state="visible" r:id="rId5"/>
    <sheet name="5月" sheetId="5" state="visible" r:id="rId6"/>
    <sheet name="6月" sheetId="6" state="visible" r:id="rId7"/>
  </sheets>
  <definedNames>
    <definedName function="false" hidden="false" localSheetId="5" name="_xlnm.Print_Area" vbProcedure="false">6月!$A$1:$S$24</definedName>
    <definedName function="false" hidden="false" localSheetId="5" name="_xlnm.Print_Area" vbProcedure="false">6月!$A$1:$S$24</definedName>
    <definedName function="false" hidden="false" localSheetId="5" name="_xlnm.Print_Area_0" vbProcedure="false">6月!$A$1:$S$24</definedName>
    <definedName function="false" hidden="false" localSheetId="5" name="_xlnm.Print_Area_0_0" vbProcedure="false">6月!$A$1:$S$24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6.xml><?xml version="1.0" encoding="utf-8"?>
<comments xmlns="http://schemas.openxmlformats.org/spreadsheetml/2006/main" xmlns:xdr="http://schemas.openxmlformats.org/drawingml/2006/spreadsheetDrawing">
  <authors>
    <author/>
  </authors>
  <commentList>
    <comment ref="A22" authorId="0">
      <text>
        <r>
          <rPr>
            <sz val="11"/>
            <color rgb="FF000000"/>
            <rFont val="Noto Sans CJK SC Regular"/>
            <family val="2"/>
            <charset val="1"/>
          </rPr>
          <t xml:space="preserve">须保持最后一行为空行，以利于自动发送工资明细邮件的脚本自动识别为工资表结束</t>
        </r>
      </text>
    </comment>
  </commentList>
</comments>
</file>

<file path=xl/sharedStrings.xml><?xml version="1.0" encoding="utf-8"?>
<sst xmlns="http://schemas.openxmlformats.org/spreadsheetml/2006/main" count="622" uniqueCount="131">
  <si>
    <t xml:space="preserve">南京机敏软件科技有限公司2017年1月工资表</t>
  </si>
  <si>
    <t xml:space="preserve">序号</t>
  </si>
  <si>
    <t xml:space="preserve">姓名</t>
  </si>
  <si>
    <t xml:space="preserve">身份证号</t>
  </si>
  <si>
    <t xml:space="preserve">基本工资</t>
  </si>
  <si>
    <t xml:space="preserve">岗位工资</t>
  </si>
  <si>
    <t xml:space="preserve">考勤</t>
  </si>
  <si>
    <t xml:space="preserve">绩效奖金</t>
  </si>
  <si>
    <t xml:space="preserve">及时奖励</t>
  </si>
  <si>
    <t xml:space="preserve">就餐补贴</t>
  </si>
  <si>
    <t xml:space="preserve">交通补贴</t>
  </si>
  <si>
    <t xml:space="preserve">通讯补贴</t>
  </si>
  <si>
    <t xml:space="preserve">其他</t>
  </si>
  <si>
    <t xml:space="preserve">应发工资</t>
  </si>
  <si>
    <t xml:space="preserve">代扣公积金</t>
  </si>
  <si>
    <t xml:space="preserve">代扣社保</t>
  </si>
  <si>
    <t xml:space="preserve">计税工资</t>
  </si>
  <si>
    <t xml:space="preserve">个税</t>
  </si>
  <si>
    <t xml:space="preserve">实发工资</t>
  </si>
  <si>
    <t xml:space="preserve">签名</t>
  </si>
  <si>
    <t xml:space="preserve">001</t>
  </si>
  <si>
    <t xml:space="preserve">王阿忠</t>
  </si>
  <si>
    <t xml:space="preserve">321087198010155435</t>
  </si>
  <si>
    <r>
      <rPr>
        <sz val="11"/>
        <color rgb="FF000000"/>
        <rFont val="Noto Sans CJK SC Regular"/>
        <family val="2"/>
        <charset val="1"/>
      </rPr>
      <t xml:space="preserve">代扣社保为</t>
    </r>
    <r>
      <rPr>
        <sz val="11"/>
        <color rgb="FF000000"/>
        <rFont val="宋体"/>
        <family val="0"/>
        <charset val="134"/>
      </rPr>
      <t xml:space="preserve">1</t>
    </r>
    <r>
      <rPr>
        <sz val="11"/>
        <color rgb="FF000000"/>
        <rFont val="Noto Sans CJK SC Regular"/>
        <family val="2"/>
        <charset val="1"/>
      </rPr>
      <t xml:space="preserve">月个人承担金额，公积金为</t>
    </r>
    <r>
      <rPr>
        <sz val="11"/>
        <color rgb="FF000000"/>
        <rFont val="宋体"/>
        <family val="0"/>
        <charset val="134"/>
      </rPr>
      <t xml:space="preserve">1</t>
    </r>
    <r>
      <rPr>
        <sz val="11"/>
        <color rgb="FF000000"/>
        <rFont val="Noto Sans CJK SC Regular"/>
        <family val="2"/>
        <charset val="1"/>
      </rPr>
      <t xml:space="preserve">月个人承担部分</t>
    </r>
  </si>
  <si>
    <t xml:space="preserve">002</t>
  </si>
  <si>
    <t xml:space="preserve">袁进坤</t>
  </si>
  <si>
    <t xml:space="preserve">320106198103082411</t>
  </si>
  <si>
    <t xml:space="preserve">003</t>
  </si>
  <si>
    <t xml:space="preserve">张文剑</t>
  </si>
  <si>
    <t xml:space="preserve">320821198207134310</t>
  </si>
  <si>
    <t xml:space="preserve">004</t>
  </si>
  <si>
    <t xml:space="preserve">王辂乐</t>
  </si>
  <si>
    <t xml:space="preserve">320481197910141619</t>
  </si>
  <si>
    <t xml:space="preserve">005</t>
  </si>
  <si>
    <t xml:space="preserve">成映华</t>
  </si>
  <si>
    <t xml:space="preserve">320621197911102413</t>
  </si>
  <si>
    <t xml:space="preserve">006</t>
  </si>
  <si>
    <t xml:space="preserve">郭婷婷</t>
  </si>
  <si>
    <t xml:space="preserve">321023199204075225</t>
  </si>
  <si>
    <t xml:space="preserve">007</t>
  </si>
  <si>
    <t xml:space="preserve">徐斌</t>
  </si>
  <si>
    <t xml:space="preserve">321201198109280819</t>
  </si>
  <si>
    <t xml:space="preserve">008</t>
  </si>
  <si>
    <t xml:space="preserve">龚协丰</t>
  </si>
  <si>
    <t xml:space="preserve">320681198004220812</t>
  </si>
  <si>
    <t xml:space="preserve">009</t>
  </si>
  <si>
    <t xml:space="preserve">李敏</t>
  </si>
  <si>
    <t xml:space="preserve">321088199111020522</t>
  </si>
  <si>
    <t xml:space="preserve">010</t>
  </si>
  <si>
    <t xml:space="preserve">张成</t>
  </si>
  <si>
    <t xml:space="preserve">321181199010163795</t>
  </si>
  <si>
    <t xml:space="preserve">011</t>
  </si>
  <si>
    <t xml:space="preserve">徐亚运</t>
  </si>
  <si>
    <t xml:space="preserve">32062119900904203X</t>
  </si>
  <si>
    <r>
      <rPr>
        <sz val="11"/>
        <color rgb="FF000000"/>
        <rFont val="宋体"/>
        <family val="0"/>
        <charset val="134"/>
      </rPr>
      <t xml:space="preserve">6214 8312 5985 9269  </t>
    </r>
    <r>
      <rPr>
        <sz val="11"/>
        <color rgb="FF000000"/>
        <rFont val="Noto Sans CJK SC Regular"/>
        <family val="2"/>
        <charset val="1"/>
      </rPr>
      <t xml:space="preserve">招行</t>
    </r>
  </si>
  <si>
    <t xml:space="preserve">012</t>
  </si>
  <si>
    <t xml:space="preserve">陆洋</t>
  </si>
  <si>
    <t xml:space="preserve">320281199103011816</t>
  </si>
  <si>
    <r>
      <rPr>
        <sz val="11"/>
        <color rgb="FF000000"/>
        <rFont val="宋体"/>
        <family val="0"/>
        <charset val="134"/>
      </rPr>
      <t xml:space="preserve">6214 8351 2131 9543 </t>
    </r>
    <r>
      <rPr>
        <sz val="11"/>
        <color rgb="FF000000"/>
        <rFont val="Noto Sans CJK SC Regular"/>
        <family val="2"/>
        <charset val="1"/>
      </rPr>
      <t xml:space="preserve">招行</t>
    </r>
  </si>
  <si>
    <t xml:space="preserve">013</t>
  </si>
  <si>
    <t xml:space="preserve">赵  娣</t>
  </si>
  <si>
    <t xml:space="preserve">411002198211051542</t>
  </si>
  <si>
    <r>
      <rPr>
        <sz val="11"/>
        <color rgb="FF000000"/>
        <rFont val="Noto Sans CJK SC Regular"/>
        <family val="2"/>
        <charset val="1"/>
      </rPr>
      <t xml:space="preserve">卡号：</t>
    </r>
    <r>
      <rPr>
        <sz val="11"/>
        <color rgb="FF000000"/>
        <rFont val="宋体"/>
        <family val="0"/>
        <charset val="134"/>
      </rPr>
      <t xml:space="preserve">4563518011010670144         </t>
    </r>
    <r>
      <rPr>
        <sz val="11"/>
        <color rgb="FF000000"/>
        <rFont val="Noto Sans CJK SC Regular"/>
        <family val="2"/>
        <charset val="1"/>
      </rPr>
      <t xml:space="preserve">中国银行新兴路支行 </t>
    </r>
  </si>
  <si>
    <t xml:space="preserve">014</t>
  </si>
  <si>
    <t xml:space="preserve">李向辉</t>
  </si>
  <si>
    <t xml:space="preserve">411123198108014513</t>
  </si>
  <si>
    <r>
      <rPr>
        <sz val="11"/>
        <color rgb="FF000000"/>
        <rFont val="Noto Sans CJK SC Regular"/>
        <family val="2"/>
        <charset val="1"/>
      </rPr>
      <t xml:space="preserve">卡号：</t>
    </r>
    <r>
      <rPr>
        <sz val="11"/>
        <color rgb="FF000000"/>
        <rFont val="宋体"/>
        <family val="0"/>
        <charset val="134"/>
      </rPr>
      <t xml:space="preserve">6217858000028836937                </t>
    </r>
    <r>
      <rPr>
        <sz val="11"/>
        <color rgb="FF000000"/>
        <rFont val="Noto Sans CJK SC Regular"/>
        <family val="2"/>
        <charset val="1"/>
      </rPr>
      <t xml:space="preserve">中国银行鄢陵支行</t>
    </r>
  </si>
  <si>
    <t xml:space="preserve">015</t>
  </si>
  <si>
    <t xml:space="preserve">张长伟</t>
  </si>
  <si>
    <t xml:space="preserve">411023197908272019</t>
  </si>
  <si>
    <r>
      <rPr>
        <sz val="11"/>
        <color rgb="FF000000"/>
        <rFont val="Noto Sans CJK SC Regular"/>
        <family val="2"/>
        <charset val="1"/>
      </rPr>
      <t xml:space="preserve">卡号：</t>
    </r>
    <r>
      <rPr>
        <sz val="11"/>
        <color rgb="FF000000"/>
        <rFont val="宋体"/>
        <family val="0"/>
        <charset val="134"/>
      </rPr>
      <t xml:space="preserve">6228452050018290519      </t>
    </r>
    <r>
      <rPr>
        <sz val="11"/>
        <color rgb="FF000000"/>
        <rFont val="Noto Sans CJK SC Regular"/>
        <family val="2"/>
        <charset val="1"/>
      </rPr>
      <t xml:space="preserve">农业银行许昌分行莲花支行</t>
    </r>
  </si>
  <si>
    <t xml:space="preserve">016</t>
  </si>
  <si>
    <t xml:space="preserve">程志华</t>
  </si>
  <si>
    <t xml:space="preserve">411002198006152539</t>
  </si>
  <si>
    <r>
      <rPr>
        <sz val="11"/>
        <color rgb="FF000000"/>
        <rFont val="Noto Sans CJK SC Regular"/>
        <family val="2"/>
        <charset val="1"/>
      </rPr>
      <t xml:space="preserve">卡号：</t>
    </r>
    <r>
      <rPr>
        <sz val="11"/>
        <color rgb="FF000000"/>
        <rFont val="宋体"/>
        <family val="0"/>
        <charset val="134"/>
      </rPr>
      <t xml:space="preserve">6217858000000909884         </t>
    </r>
    <r>
      <rPr>
        <sz val="11"/>
        <color rgb="FF000000"/>
        <rFont val="Noto Sans CJK SC Regular"/>
        <family val="2"/>
        <charset val="1"/>
      </rPr>
      <t xml:space="preserve">中国银行华佗路支行</t>
    </r>
  </si>
  <si>
    <t xml:space="preserve">017</t>
  </si>
  <si>
    <t xml:space="preserve">章剑</t>
  </si>
  <si>
    <t xml:space="preserve">360124199008144818</t>
  </si>
  <si>
    <r>
      <rPr>
        <sz val="11"/>
        <color rgb="FF000000"/>
        <rFont val="Noto Sans CJK SC Regular"/>
        <family val="2"/>
        <charset val="1"/>
      </rPr>
      <t xml:space="preserve">卡号：</t>
    </r>
    <r>
      <rPr>
        <sz val="11"/>
        <color rgb="FF000000"/>
        <rFont val="宋体"/>
        <family val="0"/>
        <charset val="134"/>
      </rPr>
      <t xml:space="preserve">6228480402993845914             </t>
    </r>
    <r>
      <rPr>
        <sz val="11"/>
        <color rgb="FF000000"/>
        <rFont val="Noto Sans CJK SC Regular"/>
        <family val="2"/>
        <charset val="1"/>
      </rPr>
      <t xml:space="preserve">农行苏州干将西路阊胥支行</t>
    </r>
  </si>
  <si>
    <t xml:space="preserve">018</t>
  </si>
  <si>
    <t xml:space="preserve">张伟国</t>
  </si>
  <si>
    <t xml:space="preserve">320921199311164675</t>
  </si>
  <si>
    <r>
      <rPr>
        <sz val="11"/>
        <color rgb="FF000000"/>
        <rFont val="Noto Sans CJK SC Regular"/>
        <family val="2"/>
        <charset val="1"/>
      </rPr>
      <t xml:space="preserve">代扣公积金为</t>
    </r>
    <r>
      <rPr>
        <sz val="11"/>
        <color rgb="FF000000"/>
        <rFont val="宋体"/>
        <family val="0"/>
        <charset val="134"/>
      </rPr>
      <t xml:space="preserve">1</t>
    </r>
    <r>
      <rPr>
        <sz val="11"/>
        <color rgb="FF000000"/>
        <rFont val="Noto Sans CJK SC Regular"/>
        <family val="2"/>
        <charset val="1"/>
      </rPr>
      <t xml:space="preserve">月个人承担部分</t>
    </r>
  </si>
  <si>
    <t xml:space="preserve">南京机敏软件科技有限公司2017年2月工资表</t>
  </si>
  <si>
    <r>
      <rPr>
        <sz val="11"/>
        <color rgb="FF000000"/>
        <rFont val="Noto Sans CJK SC Regular"/>
        <family val="2"/>
        <charset val="1"/>
      </rPr>
      <t xml:space="preserve">代扣社保为</t>
    </r>
    <r>
      <rPr>
        <sz val="11"/>
        <color rgb="FF000000"/>
        <rFont val="宋体"/>
        <family val="0"/>
        <charset val="134"/>
      </rPr>
      <t xml:space="preserve">2</t>
    </r>
    <r>
      <rPr>
        <sz val="11"/>
        <color rgb="FF000000"/>
        <rFont val="Noto Sans CJK SC Regular"/>
        <family val="2"/>
        <charset val="1"/>
      </rPr>
      <t xml:space="preserve">月个人承担金额，公积金为</t>
    </r>
    <r>
      <rPr>
        <sz val="11"/>
        <color rgb="FF000000"/>
        <rFont val="宋体"/>
        <family val="0"/>
        <charset val="134"/>
      </rPr>
      <t xml:space="preserve">2</t>
    </r>
    <r>
      <rPr>
        <sz val="11"/>
        <color rgb="FF000000"/>
        <rFont val="Noto Sans CJK SC Regular"/>
        <family val="2"/>
        <charset val="1"/>
      </rPr>
      <t xml:space="preserve">月个人承担部分</t>
    </r>
  </si>
  <si>
    <r>
      <rPr>
        <sz val="11"/>
        <color rgb="FF000000"/>
        <rFont val="Noto Sans CJK SC Regular"/>
        <family val="2"/>
        <charset val="1"/>
      </rPr>
      <t xml:space="preserve">代扣社保为</t>
    </r>
    <r>
      <rPr>
        <sz val="11"/>
        <color rgb="FF000000"/>
        <rFont val="宋体"/>
        <family val="0"/>
        <charset val="134"/>
      </rPr>
      <t xml:space="preserve">2</t>
    </r>
    <r>
      <rPr>
        <sz val="11"/>
        <color rgb="FF000000"/>
        <rFont val="Noto Sans CJK SC Regular"/>
        <family val="2"/>
        <charset val="1"/>
      </rPr>
      <t xml:space="preserve">月个人承担金额，公积金为</t>
    </r>
    <r>
      <rPr>
        <sz val="11"/>
        <color rgb="FF000000"/>
        <rFont val="宋体"/>
        <family val="0"/>
        <charset val="134"/>
      </rPr>
      <t xml:space="preserve">2</t>
    </r>
    <r>
      <rPr>
        <sz val="11"/>
        <color rgb="FF000000"/>
        <rFont val="Noto Sans CJK SC Regular"/>
        <family val="2"/>
        <charset val="1"/>
      </rPr>
      <t xml:space="preserve">月个人承担部分</t>
    </r>
    <r>
      <rPr>
        <sz val="11"/>
        <color rgb="FF000000"/>
        <rFont val="宋体"/>
        <family val="0"/>
        <charset val="134"/>
      </rPr>
      <t xml:space="preserve">,</t>
    </r>
    <r>
      <rPr>
        <sz val="11"/>
        <color rgb="FF000000"/>
        <rFont val="Noto Sans CJK SC Regular"/>
        <family val="2"/>
        <charset val="1"/>
      </rPr>
      <t xml:space="preserve">其他为</t>
    </r>
    <r>
      <rPr>
        <sz val="11"/>
        <color rgb="FF000000"/>
        <rFont val="宋体"/>
        <family val="0"/>
        <charset val="134"/>
      </rPr>
      <t xml:space="preserve">16</t>
    </r>
    <r>
      <rPr>
        <sz val="11"/>
        <color rgb="FF000000"/>
        <rFont val="Noto Sans CJK SC Regular"/>
        <family val="2"/>
        <charset val="1"/>
      </rPr>
      <t xml:space="preserve">年</t>
    </r>
    <r>
      <rPr>
        <sz val="11"/>
        <color rgb="FF000000"/>
        <rFont val="宋体"/>
        <family val="0"/>
        <charset val="134"/>
      </rPr>
      <t xml:space="preserve">12</t>
    </r>
    <r>
      <rPr>
        <sz val="11"/>
        <color rgb="FF000000"/>
        <rFont val="Noto Sans CJK SC Regular"/>
        <family val="2"/>
        <charset val="1"/>
      </rPr>
      <t xml:space="preserve">月</t>
    </r>
    <r>
      <rPr>
        <sz val="11"/>
        <color rgb="FF000000"/>
        <rFont val="宋体"/>
        <family val="0"/>
        <charset val="134"/>
      </rPr>
      <t xml:space="preserve">30</t>
    </r>
    <r>
      <rPr>
        <sz val="11"/>
        <color rgb="FF000000"/>
        <rFont val="Noto Sans CJK SC Regular"/>
        <family val="2"/>
        <charset val="1"/>
      </rPr>
      <t xml:space="preserve">日和</t>
    </r>
    <r>
      <rPr>
        <sz val="11"/>
        <color rgb="FF000000"/>
        <rFont val="宋体"/>
        <family val="0"/>
        <charset val="134"/>
      </rPr>
      <t xml:space="preserve">17</t>
    </r>
    <r>
      <rPr>
        <sz val="11"/>
        <color rgb="FF000000"/>
        <rFont val="Noto Sans CJK SC Regular"/>
        <family val="2"/>
        <charset val="1"/>
      </rPr>
      <t xml:space="preserve">年</t>
    </r>
    <r>
      <rPr>
        <sz val="11"/>
        <color rgb="FF000000"/>
        <rFont val="宋体"/>
        <family val="0"/>
        <charset val="134"/>
      </rPr>
      <t xml:space="preserve">2</t>
    </r>
    <r>
      <rPr>
        <sz val="11"/>
        <color rgb="FF000000"/>
        <rFont val="Noto Sans CJK SC Regular"/>
        <family val="2"/>
        <charset val="1"/>
      </rPr>
      <t xml:space="preserve">月</t>
    </r>
    <r>
      <rPr>
        <sz val="11"/>
        <color rgb="FF000000"/>
        <rFont val="宋体"/>
        <family val="0"/>
        <charset val="134"/>
      </rPr>
      <t xml:space="preserve">25</t>
    </r>
    <r>
      <rPr>
        <sz val="11"/>
        <color rgb="FF000000"/>
        <rFont val="Noto Sans CJK SC Regular"/>
        <family val="2"/>
        <charset val="1"/>
      </rPr>
      <t xml:space="preserve">日未报出差补助</t>
    </r>
  </si>
  <si>
    <r>
      <rPr>
        <sz val="11"/>
        <color rgb="FF000000"/>
        <rFont val="Noto Sans CJK SC Regular"/>
        <family val="2"/>
        <charset val="1"/>
      </rPr>
      <t xml:space="preserve">代扣社保为</t>
    </r>
    <r>
      <rPr>
        <sz val="11"/>
        <color rgb="FF000000"/>
        <rFont val="宋体"/>
        <family val="0"/>
        <charset val="134"/>
      </rPr>
      <t xml:space="preserve">2</t>
    </r>
    <r>
      <rPr>
        <sz val="11"/>
        <color rgb="FF000000"/>
        <rFont val="Noto Sans CJK SC Regular"/>
        <family val="2"/>
        <charset val="1"/>
      </rPr>
      <t xml:space="preserve">月个人承担金额，公积金为</t>
    </r>
    <r>
      <rPr>
        <sz val="11"/>
        <color rgb="FF000000"/>
        <rFont val="宋体"/>
        <family val="0"/>
        <charset val="134"/>
      </rPr>
      <t xml:space="preserve">2</t>
    </r>
    <r>
      <rPr>
        <sz val="11"/>
        <color rgb="FF000000"/>
        <rFont val="Noto Sans CJK SC Regular"/>
        <family val="2"/>
        <charset val="1"/>
      </rPr>
      <t xml:space="preserve">月个人承担部分，其他为</t>
    </r>
    <r>
      <rPr>
        <sz val="11"/>
        <color rgb="FF000000"/>
        <rFont val="宋体"/>
        <family val="0"/>
        <charset val="134"/>
      </rPr>
      <t xml:space="preserve">16</t>
    </r>
    <r>
      <rPr>
        <sz val="11"/>
        <color rgb="FF000000"/>
        <rFont val="Noto Sans CJK SC Regular"/>
        <family val="2"/>
        <charset val="1"/>
      </rPr>
      <t xml:space="preserve">年</t>
    </r>
    <r>
      <rPr>
        <sz val="11"/>
        <color rgb="FF000000"/>
        <rFont val="宋体"/>
        <family val="0"/>
        <charset val="134"/>
      </rPr>
      <t xml:space="preserve">12</t>
    </r>
    <r>
      <rPr>
        <sz val="11"/>
        <color rgb="FF000000"/>
        <rFont val="Noto Sans CJK SC Regular"/>
        <family val="2"/>
        <charset val="1"/>
      </rPr>
      <t xml:space="preserve">月</t>
    </r>
    <r>
      <rPr>
        <sz val="11"/>
        <color rgb="FF000000"/>
        <rFont val="宋体"/>
        <family val="0"/>
        <charset val="134"/>
      </rPr>
      <t xml:space="preserve">30</t>
    </r>
    <r>
      <rPr>
        <sz val="11"/>
        <color rgb="FF000000"/>
        <rFont val="Noto Sans CJK SC Regular"/>
        <family val="2"/>
        <charset val="1"/>
      </rPr>
      <t xml:space="preserve">日未报出差补助</t>
    </r>
  </si>
  <si>
    <r>
      <rPr>
        <sz val="11"/>
        <color rgb="FF000000"/>
        <rFont val="Noto Sans CJK SC Regular"/>
        <family val="2"/>
        <charset val="1"/>
      </rPr>
      <t xml:space="preserve">代扣社保为</t>
    </r>
    <r>
      <rPr>
        <sz val="11"/>
        <color rgb="FF000000"/>
        <rFont val="宋体"/>
        <family val="0"/>
        <charset val="134"/>
      </rPr>
      <t xml:space="preserve">2</t>
    </r>
    <r>
      <rPr>
        <sz val="11"/>
        <color rgb="FF000000"/>
        <rFont val="Noto Sans CJK SC Regular"/>
        <family val="2"/>
        <charset val="1"/>
      </rPr>
      <t xml:space="preserve">月个人承担金额，公积金为</t>
    </r>
    <r>
      <rPr>
        <sz val="11"/>
        <color rgb="FF000000"/>
        <rFont val="宋体"/>
        <family val="0"/>
        <charset val="134"/>
      </rPr>
      <t xml:space="preserve">2</t>
    </r>
    <r>
      <rPr>
        <sz val="11"/>
        <color rgb="FF000000"/>
        <rFont val="Noto Sans CJK SC Regular"/>
        <family val="2"/>
        <charset val="1"/>
      </rPr>
      <t xml:space="preserve">月个人承担部分，其他为</t>
    </r>
    <r>
      <rPr>
        <sz val="11"/>
        <color rgb="FF000000"/>
        <rFont val="宋体"/>
        <family val="0"/>
        <charset val="134"/>
      </rPr>
      <t xml:space="preserve">2</t>
    </r>
    <r>
      <rPr>
        <sz val="11"/>
        <color rgb="FF000000"/>
        <rFont val="Noto Sans CJK SC Regular"/>
        <family val="2"/>
        <charset val="1"/>
      </rPr>
      <t xml:space="preserve">月</t>
    </r>
    <r>
      <rPr>
        <sz val="11"/>
        <color rgb="FF000000"/>
        <rFont val="宋体"/>
        <family val="0"/>
        <charset val="134"/>
      </rPr>
      <t xml:space="preserve">25</t>
    </r>
    <r>
      <rPr>
        <sz val="11"/>
        <color rgb="FF000000"/>
        <rFont val="Noto Sans CJK SC Regular"/>
        <family val="2"/>
        <charset val="1"/>
      </rPr>
      <t xml:space="preserve">日未报出差补助</t>
    </r>
  </si>
  <si>
    <r>
      <rPr>
        <sz val="11"/>
        <color rgb="FF000000"/>
        <rFont val="Noto Sans CJK SC Regular"/>
        <family val="2"/>
        <charset val="1"/>
      </rPr>
      <t xml:space="preserve">代扣公积金为</t>
    </r>
    <r>
      <rPr>
        <sz val="11"/>
        <color rgb="FF000000"/>
        <rFont val="宋体"/>
        <family val="0"/>
        <charset val="134"/>
      </rPr>
      <t xml:space="preserve">2</t>
    </r>
    <r>
      <rPr>
        <sz val="11"/>
        <color rgb="FF000000"/>
        <rFont val="Noto Sans CJK SC Regular"/>
        <family val="2"/>
        <charset val="1"/>
      </rPr>
      <t xml:space="preserve">月个人承担部分</t>
    </r>
  </si>
  <si>
    <t xml:space="preserve">杜俊勇</t>
  </si>
  <si>
    <t xml:space="preserve">510214197803201895</t>
  </si>
  <si>
    <r>
      <rPr>
        <sz val="11"/>
        <color rgb="FF000000"/>
        <rFont val="Noto Sans CJK SC Regular"/>
        <family val="2"/>
        <charset val="1"/>
      </rPr>
      <t xml:space="preserve">卡号：</t>
    </r>
    <r>
      <rPr>
        <sz val="11"/>
        <color rgb="FF000000"/>
        <rFont val="宋体"/>
        <family val="0"/>
        <charset val="134"/>
      </rPr>
      <t xml:space="preserve">6226090250043615                </t>
    </r>
    <r>
      <rPr>
        <sz val="11"/>
        <color rgb="FF000000"/>
        <rFont val="Noto Sans CJK SC Regular"/>
        <family val="2"/>
        <charset val="1"/>
      </rPr>
      <t xml:space="preserve">招商银行</t>
    </r>
  </si>
  <si>
    <t xml:space="preserve">南京机敏软件科技有限公司2017年3月工资表</t>
  </si>
  <si>
    <r>
      <rPr>
        <sz val="11"/>
        <color rgb="FF000000"/>
        <rFont val="Noto Sans CJK SC Regular"/>
        <family val="2"/>
        <charset val="1"/>
      </rPr>
      <t xml:space="preserve">代扣社保为</t>
    </r>
    <r>
      <rPr>
        <sz val="11"/>
        <color rgb="FF000000"/>
        <rFont val="宋体"/>
        <family val="0"/>
        <charset val="134"/>
      </rPr>
      <t xml:space="preserve">3</t>
    </r>
    <r>
      <rPr>
        <sz val="11"/>
        <color rgb="FF000000"/>
        <rFont val="Noto Sans CJK SC Regular"/>
        <family val="2"/>
        <charset val="1"/>
      </rPr>
      <t xml:space="preserve">月个人承担金额，公积金为</t>
    </r>
    <r>
      <rPr>
        <sz val="11"/>
        <color rgb="FF000000"/>
        <rFont val="宋体"/>
        <family val="0"/>
        <charset val="134"/>
      </rPr>
      <t xml:space="preserve">3</t>
    </r>
    <r>
      <rPr>
        <sz val="11"/>
        <color rgb="FF000000"/>
        <rFont val="Noto Sans CJK SC Regular"/>
        <family val="2"/>
        <charset val="1"/>
      </rPr>
      <t xml:space="preserve">月个人承担部分</t>
    </r>
  </si>
  <si>
    <r>
      <rPr>
        <sz val="11"/>
        <color rgb="FF000000"/>
        <rFont val="Noto Sans CJK SC Regular"/>
        <family val="2"/>
        <charset val="1"/>
      </rPr>
      <t xml:space="preserve">代扣社保为</t>
    </r>
    <r>
      <rPr>
        <sz val="11"/>
        <color rgb="FF000000"/>
        <rFont val="宋体"/>
        <family val="0"/>
        <charset val="134"/>
      </rPr>
      <t xml:space="preserve">3</t>
    </r>
    <r>
      <rPr>
        <sz val="11"/>
        <color rgb="FF000000"/>
        <rFont val="Noto Sans CJK SC Regular"/>
        <family val="2"/>
        <charset val="1"/>
      </rPr>
      <t xml:space="preserve">月个人承担金额，公积金为</t>
    </r>
    <r>
      <rPr>
        <sz val="11"/>
        <color rgb="FF000000"/>
        <rFont val="宋体"/>
        <family val="0"/>
        <charset val="134"/>
      </rPr>
      <t xml:space="preserve">3</t>
    </r>
    <r>
      <rPr>
        <sz val="11"/>
        <color rgb="FF000000"/>
        <rFont val="Noto Sans CJK SC Regular"/>
        <family val="2"/>
        <charset val="1"/>
      </rPr>
      <t xml:space="preserve">月个人承担部分，其他为</t>
    </r>
    <r>
      <rPr>
        <sz val="11"/>
        <color rgb="FF000000"/>
        <rFont val="宋体"/>
        <family val="0"/>
        <charset val="134"/>
      </rPr>
      <t xml:space="preserve">2</t>
    </r>
    <r>
      <rPr>
        <sz val="11"/>
        <color rgb="FF000000"/>
        <rFont val="Noto Sans CJK SC Regular"/>
        <family val="2"/>
        <charset val="1"/>
      </rPr>
      <t xml:space="preserve">月</t>
    </r>
    <r>
      <rPr>
        <sz val="11"/>
        <color rgb="FF000000"/>
        <rFont val="宋体"/>
        <family val="0"/>
        <charset val="134"/>
      </rPr>
      <t xml:space="preserve">25</t>
    </r>
    <r>
      <rPr>
        <sz val="11"/>
        <color rgb="FF000000"/>
        <rFont val="Noto Sans CJK SC Regular"/>
        <family val="2"/>
        <charset val="1"/>
      </rPr>
      <t xml:space="preserve">日未报出差补助</t>
    </r>
  </si>
  <si>
    <r>
      <rPr>
        <sz val="11"/>
        <color rgb="FF000000"/>
        <rFont val="Noto Sans CJK SC Regular"/>
        <family val="2"/>
        <charset val="1"/>
      </rPr>
      <t xml:space="preserve">代扣社保为</t>
    </r>
    <r>
      <rPr>
        <sz val="11"/>
        <color rgb="FF000000"/>
        <rFont val="宋体"/>
        <family val="0"/>
        <charset val="134"/>
      </rPr>
      <t xml:space="preserve">1-3</t>
    </r>
    <r>
      <rPr>
        <sz val="11"/>
        <color rgb="FF000000"/>
        <rFont val="Noto Sans CJK SC Regular"/>
        <family val="2"/>
        <charset val="1"/>
      </rPr>
      <t xml:space="preserve">月个人承担金额，公积金为</t>
    </r>
    <r>
      <rPr>
        <sz val="11"/>
        <color rgb="FF000000"/>
        <rFont val="宋体"/>
        <family val="0"/>
        <charset val="134"/>
      </rPr>
      <t xml:space="preserve">3</t>
    </r>
    <r>
      <rPr>
        <sz val="11"/>
        <color rgb="FF000000"/>
        <rFont val="Noto Sans CJK SC Regular"/>
        <family val="2"/>
        <charset val="1"/>
      </rPr>
      <t xml:space="preserve">月个人承担部分</t>
    </r>
  </si>
  <si>
    <r>
      <rPr>
        <sz val="11"/>
        <color rgb="FF000000"/>
        <rFont val="Noto Sans CJK SC Regular"/>
        <family val="2"/>
        <charset val="1"/>
      </rPr>
      <t xml:space="preserve">代扣社保为</t>
    </r>
    <r>
      <rPr>
        <sz val="11"/>
        <color rgb="FF000000"/>
        <rFont val="宋体"/>
        <family val="0"/>
        <charset val="134"/>
      </rPr>
      <t xml:space="preserve">2-3</t>
    </r>
    <r>
      <rPr>
        <sz val="11"/>
        <color rgb="FF000000"/>
        <rFont val="Noto Sans CJK SC Regular"/>
        <family val="2"/>
        <charset val="1"/>
      </rPr>
      <t xml:space="preserve">月个人承担金额，公积金为</t>
    </r>
    <r>
      <rPr>
        <sz val="11"/>
        <color rgb="FF000000"/>
        <rFont val="宋体"/>
        <family val="0"/>
        <charset val="134"/>
      </rPr>
      <t xml:space="preserve">3</t>
    </r>
    <r>
      <rPr>
        <sz val="11"/>
        <color rgb="FF000000"/>
        <rFont val="Noto Sans CJK SC Regular"/>
        <family val="2"/>
        <charset val="1"/>
      </rPr>
      <t xml:space="preserve">月个人承担部分</t>
    </r>
  </si>
  <si>
    <t xml:space="preserve">南京机敏软件科技有限公司2017年4月工资表</t>
  </si>
  <si>
    <r>
      <rPr>
        <sz val="11"/>
        <color rgb="FF000000"/>
        <rFont val="Noto Sans CJK SC Regular"/>
        <family val="2"/>
        <charset val="1"/>
      </rPr>
      <t xml:space="preserve">代扣社保为</t>
    </r>
    <r>
      <rPr>
        <sz val="11"/>
        <color rgb="FF000000"/>
        <rFont val="宋体"/>
        <family val="0"/>
        <charset val="134"/>
      </rPr>
      <t xml:space="preserve">4</t>
    </r>
    <r>
      <rPr>
        <sz val="11"/>
        <color rgb="FF000000"/>
        <rFont val="Noto Sans CJK SC Regular"/>
        <family val="2"/>
        <charset val="1"/>
      </rPr>
      <t xml:space="preserve">月个人承担金额，公积金为</t>
    </r>
    <r>
      <rPr>
        <sz val="11"/>
        <color rgb="FF000000"/>
        <rFont val="宋体"/>
        <family val="0"/>
        <charset val="134"/>
      </rPr>
      <t xml:space="preserve">4</t>
    </r>
    <r>
      <rPr>
        <sz val="11"/>
        <color rgb="FF000000"/>
        <rFont val="Noto Sans CJK SC Regular"/>
        <family val="2"/>
        <charset val="1"/>
      </rPr>
      <t xml:space="preserve">月个人承担部分</t>
    </r>
  </si>
  <si>
    <t xml:space="preserve">周林</t>
  </si>
  <si>
    <t xml:space="preserve">320921199109235978</t>
  </si>
  <si>
    <r>
      <rPr>
        <sz val="11"/>
        <color rgb="FF000000"/>
        <rFont val="Noto Sans CJK SC Regular"/>
        <family val="2"/>
        <charset val="1"/>
      </rPr>
      <t xml:space="preserve">农业银行        </t>
    </r>
    <r>
      <rPr>
        <sz val="11"/>
        <color rgb="FF000000"/>
        <rFont val="宋体"/>
        <family val="0"/>
        <charset val="134"/>
      </rPr>
      <t xml:space="preserve">6228480393137420013</t>
    </r>
  </si>
  <si>
    <t xml:space="preserve">杨军 </t>
  </si>
  <si>
    <t xml:space="preserve">321088199009303956</t>
  </si>
  <si>
    <r>
      <rPr>
        <sz val="11"/>
        <color rgb="FF000000"/>
        <rFont val="Noto Sans CJK SC Regular"/>
        <family val="2"/>
        <charset val="1"/>
      </rPr>
      <t xml:space="preserve">招商银行            </t>
    </r>
    <r>
      <rPr>
        <sz val="11"/>
        <color rgb="FF000000"/>
        <rFont val="宋体"/>
        <family val="0"/>
        <charset val="134"/>
      </rPr>
      <t xml:space="preserve">6225882503506088</t>
    </r>
  </si>
  <si>
    <t xml:space="preserve">019</t>
  </si>
  <si>
    <t xml:space="preserve">谢付龙</t>
  </si>
  <si>
    <t xml:space="preserve">341222198702118498</t>
  </si>
  <si>
    <r>
      <rPr>
        <sz val="11"/>
        <color rgb="FF000000"/>
        <rFont val="Noto Sans CJK SC Regular"/>
        <family val="2"/>
        <charset val="1"/>
      </rPr>
      <t xml:space="preserve">代扣公积金为</t>
    </r>
    <r>
      <rPr>
        <sz val="11"/>
        <color rgb="FF000000"/>
        <rFont val="宋体"/>
        <family val="0"/>
        <charset val="134"/>
      </rPr>
      <t xml:space="preserve">4</t>
    </r>
    <r>
      <rPr>
        <sz val="11"/>
        <color rgb="FF000000"/>
        <rFont val="Noto Sans CJK SC Regular"/>
        <family val="2"/>
        <charset val="1"/>
      </rPr>
      <t xml:space="preserve">月个人承担部分</t>
    </r>
  </si>
  <si>
    <r>
      <rPr>
        <sz val="11"/>
        <color rgb="FF000000"/>
        <rFont val="Noto Sans CJK SC Regular"/>
        <family val="2"/>
        <charset val="1"/>
      </rPr>
      <t xml:space="preserve">农业银行板桥支行     </t>
    </r>
    <r>
      <rPr>
        <sz val="11"/>
        <color rgb="FF000000"/>
        <rFont val="宋体"/>
        <family val="0"/>
        <charset val="134"/>
      </rPr>
      <t xml:space="preserve">622848 0395842562872</t>
    </r>
  </si>
  <si>
    <t xml:space="preserve">020</t>
  </si>
  <si>
    <t xml:space="preserve">顾晓云</t>
  </si>
  <si>
    <t xml:space="preserve">32108819900222792X</t>
  </si>
  <si>
    <r>
      <rPr>
        <sz val="11"/>
        <color rgb="FF000000"/>
        <rFont val="Noto Sans CJK SC Regular"/>
        <family val="2"/>
        <charset val="1"/>
      </rPr>
      <t xml:space="preserve">招商银行鼓楼分行     </t>
    </r>
    <r>
      <rPr>
        <sz val="11"/>
        <color rgb="FF000000"/>
        <rFont val="宋体"/>
        <family val="0"/>
        <charset val="134"/>
      </rPr>
      <t xml:space="preserve">6214830252584965</t>
    </r>
  </si>
  <si>
    <t xml:space="preserve">南京机敏软件科技有限公司2017年5月工资表</t>
  </si>
  <si>
    <r>
      <rPr>
        <sz val="11"/>
        <color rgb="FF000000"/>
        <rFont val="Noto Sans CJK SC Regular"/>
        <family val="2"/>
        <charset val="1"/>
      </rPr>
      <t xml:space="preserve">代扣社保为</t>
    </r>
    <r>
      <rPr>
        <sz val="11"/>
        <color rgb="FF000000"/>
        <rFont val="宋体"/>
        <family val="0"/>
        <charset val="134"/>
      </rPr>
      <t xml:space="preserve">5</t>
    </r>
    <r>
      <rPr>
        <sz val="11"/>
        <color rgb="FF000000"/>
        <rFont val="Noto Sans CJK SC Regular"/>
        <family val="2"/>
        <charset val="1"/>
      </rPr>
      <t xml:space="preserve">月个人承担金额，公积金为</t>
    </r>
    <r>
      <rPr>
        <sz val="11"/>
        <color rgb="FF000000"/>
        <rFont val="宋体"/>
        <family val="0"/>
        <charset val="134"/>
      </rPr>
      <t xml:space="preserve">5</t>
    </r>
    <r>
      <rPr>
        <sz val="11"/>
        <color rgb="FF000000"/>
        <rFont val="Noto Sans CJK SC Regular"/>
        <family val="2"/>
        <charset val="1"/>
      </rPr>
      <t xml:space="preserve">月个人承担部分</t>
    </r>
  </si>
  <si>
    <r>
      <rPr>
        <sz val="11"/>
        <color rgb="FF000000"/>
        <rFont val="Noto Sans CJK SC Regular"/>
        <family val="2"/>
        <charset val="1"/>
      </rPr>
      <t xml:space="preserve">代扣公积金为</t>
    </r>
    <r>
      <rPr>
        <sz val="11"/>
        <color rgb="FF000000"/>
        <rFont val="宋体"/>
        <family val="0"/>
        <charset val="134"/>
      </rPr>
      <t xml:space="preserve">5</t>
    </r>
    <r>
      <rPr>
        <sz val="11"/>
        <color rgb="FF000000"/>
        <rFont val="Noto Sans CJK SC Regular"/>
        <family val="2"/>
        <charset val="1"/>
      </rPr>
      <t xml:space="preserve">月个人承担部分</t>
    </r>
  </si>
  <si>
    <t xml:space="preserve">021</t>
  </si>
  <si>
    <t xml:space="preserve">陈懿</t>
  </si>
  <si>
    <t xml:space="preserve">320382199111142893</t>
  </si>
  <si>
    <r>
      <rPr>
        <sz val="11"/>
        <color rgb="FF000000"/>
        <rFont val="Noto Sans CJK SC Regular"/>
        <family val="2"/>
        <charset val="1"/>
      </rPr>
      <t xml:space="preserve">中国建设银行南京江宁经济开发区支行        </t>
    </r>
    <r>
      <rPr>
        <sz val="11"/>
        <color rgb="FF000000"/>
        <rFont val="宋体"/>
        <family val="0"/>
        <charset val="134"/>
      </rPr>
      <t xml:space="preserve">6217001370032565871</t>
    </r>
  </si>
  <si>
    <t xml:space="preserve">南京机敏软件科技有限公司2017年6月工资表</t>
  </si>
  <si>
    <t xml:space="preserve">备注</t>
  </si>
  <si>
    <t xml:space="preserve">银行账户备注及变更</t>
  </si>
  <si>
    <t xml:space="preserve">电子邮箱</t>
  </si>
  <si>
    <r>
      <rPr>
        <sz val="11"/>
        <color rgb="FF000000"/>
        <rFont val="Noto Sans CJK SC Regular"/>
        <family val="2"/>
        <charset val="1"/>
      </rPr>
      <t xml:space="preserve">代扣社保为</t>
    </r>
    <r>
      <rPr>
        <sz val="11"/>
        <color rgb="FF000000"/>
        <rFont val="宋体"/>
        <family val="0"/>
        <charset val="134"/>
      </rPr>
      <t xml:space="preserve">6</t>
    </r>
    <r>
      <rPr>
        <sz val="11"/>
        <color rgb="FF000000"/>
        <rFont val="Noto Sans CJK SC Regular"/>
        <family val="2"/>
        <charset val="1"/>
      </rPr>
      <t xml:space="preserve">月个人承担金额，公积金为</t>
    </r>
    <r>
      <rPr>
        <sz val="11"/>
        <color rgb="FF000000"/>
        <rFont val="宋体"/>
        <family val="0"/>
        <charset val="134"/>
      </rPr>
      <t xml:space="preserve">6</t>
    </r>
    <r>
      <rPr>
        <sz val="11"/>
        <color rgb="FF000000"/>
        <rFont val="Noto Sans CJK SC Regular"/>
        <family val="2"/>
        <charset val="1"/>
      </rPr>
      <t xml:space="preserve">月个人承担部分</t>
    </r>
  </si>
  <si>
    <t xml:space="preserve">changyunlei@126.com</t>
  </si>
  <si>
    <r>
      <rPr>
        <sz val="11"/>
        <color rgb="FF000000"/>
        <rFont val="Noto Sans CJK SC Regular"/>
        <family val="2"/>
        <charset val="1"/>
      </rPr>
      <t xml:space="preserve">代扣公积金为</t>
    </r>
    <r>
      <rPr>
        <sz val="11"/>
        <color rgb="FF000000"/>
        <rFont val="宋体"/>
        <family val="0"/>
        <charset val="134"/>
      </rPr>
      <t xml:space="preserve">6</t>
    </r>
    <r>
      <rPr>
        <sz val="11"/>
        <color rgb="FF000000"/>
        <rFont val="Noto Sans CJK SC Regular"/>
        <family val="2"/>
        <charset val="1"/>
      </rPr>
      <t xml:space="preserve">月个人承担部分</t>
    </r>
  </si>
  <si>
    <t xml:space="preserve">制表人：郭婷婷</t>
  </si>
  <si>
    <t xml:space="preserve">审核人：袁进坤</t>
  </si>
  <si>
    <t xml:space="preserve">总经理签字：   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</si>
</sst>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0.00_ "/>
  </numFmts>
  <fonts count="15">
    <font>
      <sz val="11"/>
      <color rgb="FF000000"/>
      <name val="Noto Sans CJK SC Regular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2060"/>
      <name val="Noto Sans CJK SC Regular"/>
      <family val="2"/>
      <charset val="1"/>
    </font>
    <font>
      <sz val="28"/>
      <color rgb="FF000000"/>
      <name val="黑体"/>
      <family val="0"/>
      <charset val="134"/>
    </font>
    <font>
      <sz val="10"/>
      <color rgb="FF000000"/>
      <name val="Noto Sans CJK SC Regular"/>
      <family val="2"/>
      <charset val="1"/>
    </font>
    <font>
      <b val="true"/>
      <sz val="10"/>
      <color rgb="FF002060"/>
      <name val="Noto Sans CJK SC Regular"/>
      <family val="2"/>
      <charset val="1"/>
    </font>
    <font>
      <sz val="10"/>
      <name val="Noto Sans CJK SC Regular"/>
      <family val="2"/>
      <charset val="1"/>
    </font>
    <font>
      <sz val="9"/>
      <color rgb="FF000000"/>
      <name val="Noto Sans CJK SC Regular"/>
      <family val="2"/>
      <charset val="1"/>
    </font>
    <font>
      <sz val="10"/>
      <color rgb="FF000000"/>
      <name val="宋体"/>
      <family val="0"/>
      <charset val="134"/>
    </font>
    <font>
      <sz val="9"/>
      <color rgb="FF000000"/>
      <name val="宋体"/>
      <family val="0"/>
      <charset val="134"/>
    </font>
    <font>
      <sz val="10"/>
      <color rgb="FFFF0000"/>
      <name val="宋体"/>
      <family val="0"/>
      <charset val="134"/>
    </font>
    <font>
      <b val="true"/>
      <sz val="10"/>
      <color rgb="FF002060"/>
      <name val="宋体"/>
      <family val="0"/>
      <charset val="134"/>
    </font>
    <font>
      <sz val="11"/>
      <color rgb="FF000000"/>
      <name val="宋体"/>
      <family val="0"/>
      <charset val="134"/>
    </font>
  </fonts>
  <fills count="5">
    <fill>
      <patternFill patternType="none"/>
    </fill>
    <fill>
      <patternFill patternType="gray125"/>
    </fill>
    <fill>
      <patternFill patternType="solid">
        <fgColor rgb="FFCCC1DA"/>
        <bgColor rgb="FFCCCCFF"/>
      </patternFill>
    </fill>
    <fill>
      <patternFill patternType="solid">
        <fgColor rgb="FF92D050"/>
        <bgColor rgb="FF969696"/>
      </patternFill>
    </fill>
    <fill>
      <patternFill patternType="solid">
        <fgColor rgb="FF00B0F0"/>
        <bgColor rgb="FF33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1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1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3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0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1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1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3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0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1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1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3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4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1DA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5"/>
  <cols>
    <col collapsed="false" hidden="false" max="1" min="1" style="1" width="4.8"/>
    <col collapsed="false" hidden="false" max="2" min="2" style="2" width="7.50697674418605"/>
    <col collapsed="false" hidden="false" max="3" min="3" style="1" width="18.8279069767442"/>
    <col collapsed="false" hidden="false" max="4" min="4" style="2" width="9.35348837209302"/>
    <col collapsed="false" hidden="false" max="5" min="5" style="2" width="8.86046511627907"/>
    <col collapsed="false" hidden="false" max="6" min="6" style="2" width="6.4"/>
    <col collapsed="false" hidden="false" max="8" min="7" style="2" width="9.72093023255814"/>
    <col collapsed="false" hidden="false" max="9" min="9" style="2" width="9.10697674418605"/>
    <col collapsed="false" hidden="false" max="10" min="10" style="2" width="8.86046511627907"/>
    <col collapsed="false" hidden="false" max="11" min="11" style="2" width="7.87441860465116"/>
    <col collapsed="false" hidden="false" max="12" min="12" style="2" width="6.15348837209302"/>
    <col collapsed="false" hidden="false" max="13" min="13" style="3" width="10.4604651162791"/>
    <col collapsed="false" hidden="false" max="14" min="14" style="2" width="9.96744186046512"/>
    <col collapsed="false" hidden="false" max="15" min="15" style="2" width="8.98139534883721"/>
    <col collapsed="false" hidden="false" max="16" min="16" style="2" width="9.72093023255814"/>
    <col collapsed="false" hidden="false" max="17" min="17" style="3" width="8"/>
    <col collapsed="false" hidden="false" max="18" min="18" style="4" width="12.553488372093"/>
    <col collapsed="false" hidden="false" max="19" min="19" style="2" width="8.73953488372093"/>
    <col collapsed="false" hidden="false" max="20" min="20" style="2" width="87.0046511627907"/>
    <col collapsed="false" hidden="false" max="21" min="21" style="2" width="79.1302325581395"/>
    <col collapsed="false" hidden="false" max="1025" min="22" style="2" width="10.8279069767442"/>
  </cols>
  <sheetData>
    <row r="1" customFormat="false" ht="32.25" hidden="false" customHeight="true" outlineLevel="0" collapsed="false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s="11" customFormat="true" ht="21" hidden="false" customHeight="true" outlineLevel="0" collapsed="false">
      <c r="A2" s="6" t="s">
        <v>1</v>
      </c>
      <c r="B2" s="7" t="s">
        <v>2</v>
      </c>
      <c r="C2" s="6" t="s">
        <v>3</v>
      </c>
      <c r="D2" s="7" t="s">
        <v>4</v>
      </c>
      <c r="E2" s="7" t="s">
        <v>5</v>
      </c>
      <c r="F2" s="7" t="s">
        <v>6</v>
      </c>
      <c r="G2" s="7" t="s">
        <v>7</v>
      </c>
      <c r="H2" s="7" t="s">
        <v>8</v>
      </c>
      <c r="I2" s="7" t="s">
        <v>9</v>
      </c>
      <c r="J2" s="7" t="s">
        <v>10</v>
      </c>
      <c r="K2" s="7" t="s">
        <v>11</v>
      </c>
      <c r="L2" s="7" t="s">
        <v>12</v>
      </c>
      <c r="M2" s="8" t="s">
        <v>13</v>
      </c>
      <c r="N2" s="7" t="s">
        <v>14</v>
      </c>
      <c r="O2" s="7" t="s">
        <v>15</v>
      </c>
      <c r="P2" s="8" t="s">
        <v>16</v>
      </c>
      <c r="Q2" s="7" t="s">
        <v>17</v>
      </c>
      <c r="R2" s="9" t="s">
        <v>18</v>
      </c>
      <c r="S2" s="10" t="s">
        <v>19</v>
      </c>
    </row>
    <row r="3" customFormat="false" ht="24.95" hidden="false" customHeight="true" outlineLevel="0" collapsed="false">
      <c r="A3" s="12" t="s">
        <v>20</v>
      </c>
      <c r="B3" s="13" t="s">
        <v>21</v>
      </c>
      <c r="C3" s="14" t="s">
        <v>22</v>
      </c>
      <c r="D3" s="13" t="n">
        <v>7920</v>
      </c>
      <c r="E3" s="13" t="n">
        <v>7920</v>
      </c>
      <c r="F3" s="13" t="n">
        <v>21.75</v>
      </c>
      <c r="G3" s="13" t="n">
        <v>3960</v>
      </c>
      <c r="H3" s="13"/>
      <c r="I3" s="13" t="n">
        <v>200</v>
      </c>
      <c r="J3" s="13" t="n">
        <v>600</v>
      </c>
      <c r="K3" s="13"/>
      <c r="L3" s="13" t="n">
        <v>300</v>
      </c>
      <c r="M3" s="15" t="n">
        <f aca="false">(D3+E3)/21.75*F3+L3+G3+H3+I3+J3+K3</f>
        <v>20900</v>
      </c>
      <c r="N3" s="16" t="n">
        <v>634</v>
      </c>
      <c r="O3" s="16" t="n">
        <v>841.6</v>
      </c>
      <c r="P3" s="15" t="n">
        <f aca="false">M3-N3-O3</f>
        <v>19424.4</v>
      </c>
      <c r="Q3" s="17" t="n">
        <f aca="false">ROUND(MAX((P3-3500)*0.05*{0.6,2,4,5,6,7,9}-5*{0,21,111,201,551,1101,2701},0),2)</f>
        <v>2976.1</v>
      </c>
      <c r="R3" s="18" t="n">
        <f aca="false">P3-Q3</f>
        <v>16448.3</v>
      </c>
      <c r="S3" s="16"/>
      <c r="T3" s="2" t="s">
        <v>23</v>
      </c>
      <c r="U3" s="0"/>
    </row>
    <row r="4" customFormat="false" ht="24.95" hidden="false" customHeight="true" outlineLevel="0" collapsed="false">
      <c r="A4" s="12" t="s">
        <v>24</v>
      </c>
      <c r="B4" s="13" t="s">
        <v>25</v>
      </c>
      <c r="C4" s="14" t="s">
        <v>26</v>
      </c>
      <c r="D4" s="13" t="n">
        <v>8960</v>
      </c>
      <c r="E4" s="13" t="n">
        <v>8960</v>
      </c>
      <c r="F4" s="13" t="n">
        <v>21.75</v>
      </c>
      <c r="G4" s="13" t="n">
        <v>4480</v>
      </c>
      <c r="H4" s="13"/>
      <c r="I4" s="13" t="n">
        <v>200</v>
      </c>
      <c r="J4" s="13" t="n">
        <v>600</v>
      </c>
      <c r="K4" s="13" t="n">
        <v>300</v>
      </c>
      <c r="L4" s="13" t="n">
        <v>0</v>
      </c>
      <c r="M4" s="15" t="n">
        <f aca="false">(D4+E4)/21.75*F4+L4+G4+H4+I4+J4+K4</f>
        <v>23500</v>
      </c>
      <c r="N4" s="16" t="n">
        <v>717</v>
      </c>
      <c r="O4" s="16" t="n">
        <v>950.8</v>
      </c>
      <c r="P4" s="15" t="n">
        <f aca="false">M4-N4-O4</f>
        <v>21832.2</v>
      </c>
      <c r="Q4" s="17" t="n">
        <f aca="false">ROUND(MAX((P4-3500)*0.05*{0.6,2,4,5,6,7,9}-5*{0,21,111,201,551,1101,2701},0),2)</f>
        <v>3578.05</v>
      </c>
      <c r="R4" s="18" t="n">
        <f aca="false">P4-Q4</f>
        <v>18254.15</v>
      </c>
      <c r="S4" s="16"/>
      <c r="T4" s="2" t="s">
        <v>23</v>
      </c>
      <c r="U4" s="0"/>
    </row>
    <row r="5" customFormat="false" ht="24.95" hidden="false" customHeight="true" outlineLevel="0" collapsed="false">
      <c r="A5" s="12" t="s">
        <v>27</v>
      </c>
      <c r="B5" s="13" t="s">
        <v>28</v>
      </c>
      <c r="C5" s="14" t="s">
        <v>29</v>
      </c>
      <c r="D5" s="13" t="n">
        <v>6960</v>
      </c>
      <c r="E5" s="13" t="n">
        <v>6960</v>
      </c>
      <c r="F5" s="13" t="n">
        <v>21.75</v>
      </c>
      <c r="G5" s="13" t="n">
        <v>3480</v>
      </c>
      <c r="H5" s="13"/>
      <c r="I5" s="13" t="n">
        <v>200</v>
      </c>
      <c r="J5" s="13" t="n">
        <v>600</v>
      </c>
      <c r="K5" s="13" t="n">
        <v>300</v>
      </c>
      <c r="L5" s="13" t="n">
        <v>0</v>
      </c>
      <c r="M5" s="15" t="n">
        <f aca="false">(D5+E5)/21.75*F5+L5+G5+H5+I5+J5+K5</f>
        <v>18500</v>
      </c>
      <c r="N5" s="16" t="n">
        <v>557</v>
      </c>
      <c r="O5" s="16" t="n">
        <v>740.8</v>
      </c>
      <c r="P5" s="15" t="n">
        <f aca="false">M5-N5-O5</f>
        <v>17202.2</v>
      </c>
      <c r="Q5" s="17" t="n">
        <f aca="false">ROUND(MAX((P5-3500)*0.05*{0.6,2,4,5,6,7,9}-5*{0,21,111,201,551,1101,2701},0),2)</f>
        <v>2420.55</v>
      </c>
      <c r="R5" s="18" t="n">
        <f aca="false">P5-Q5</f>
        <v>14781.65</v>
      </c>
      <c r="S5" s="16"/>
      <c r="T5" s="2" t="s">
        <v>23</v>
      </c>
      <c r="U5" s="0"/>
    </row>
    <row r="6" customFormat="false" ht="24.95" hidden="false" customHeight="true" outlineLevel="0" collapsed="false">
      <c r="A6" s="12" t="s">
        <v>30</v>
      </c>
      <c r="B6" s="13" t="s">
        <v>31</v>
      </c>
      <c r="C6" s="14" t="s">
        <v>32</v>
      </c>
      <c r="D6" s="13" t="n">
        <v>6080</v>
      </c>
      <c r="E6" s="13" t="n">
        <v>6080</v>
      </c>
      <c r="F6" s="13" t="n">
        <v>21.75</v>
      </c>
      <c r="G6" s="13" t="n">
        <v>3040</v>
      </c>
      <c r="H6" s="13"/>
      <c r="I6" s="13" t="n">
        <v>200</v>
      </c>
      <c r="J6" s="13" t="n">
        <v>600</v>
      </c>
      <c r="K6" s="13" t="n">
        <v>300</v>
      </c>
      <c r="L6" s="13" t="n">
        <v>500</v>
      </c>
      <c r="M6" s="15" t="n">
        <f aca="false">(D6+E6)/21.75*F6+L6+G6+H6+I6+J6+K6</f>
        <v>16800</v>
      </c>
      <c r="N6" s="16" t="n">
        <v>486</v>
      </c>
      <c r="O6" s="16" t="n">
        <v>648.4</v>
      </c>
      <c r="P6" s="15" t="n">
        <f aca="false">M6-N6-O6</f>
        <v>15665.6</v>
      </c>
      <c r="Q6" s="17" t="n">
        <f aca="false">ROUND(MAX((P6-3500)*0.05*{0.6,2,4,5,6,7,9}-5*{0,21,111,201,551,1101,2701},0),2)</f>
        <v>2036.4</v>
      </c>
      <c r="R6" s="18" t="n">
        <f aca="false">P6-Q6</f>
        <v>13629.2</v>
      </c>
      <c r="S6" s="16"/>
      <c r="T6" s="2" t="s">
        <v>23</v>
      </c>
      <c r="U6" s="0"/>
    </row>
    <row r="7" customFormat="false" ht="24.95" hidden="false" customHeight="true" outlineLevel="0" collapsed="false">
      <c r="A7" s="19" t="s">
        <v>33</v>
      </c>
      <c r="B7" s="20" t="s">
        <v>34</v>
      </c>
      <c r="C7" s="21" t="s">
        <v>35</v>
      </c>
      <c r="D7" s="20" t="n">
        <v>4560</v>
      </c>
      <c r="E7" s="20" t="n">
        <v>3420</v>
      </c>
      <c r="F7" s="20" t="n">
        <v>21.75</v>
      </c>
      <c r="G7" s="20" t="n">
        <v>3420</v>
      </c>
      <c r="H7" s="20"/>
      <c r="I7" s="20" t="n">
        <v>200</v>
      </c>
      <c r="J7" s="20" t="n">
        <v>200</v>
      </c>
      <c r="K7" s="20"/>
      <c r="L7" s="20" t="n">
        <v>200</v>
      </c>
      <c r="M7" s="22" t="n">
        <f aca="false">(D7+E7)/21.75*F7+L7+G7+H7+I7+J7+K7</f>
        <v>12000</v>
      </c>
      <c r="N7" s="23" t="n">
        <v>365</v>
      </c>
      <c r="O7" s="23" t="n">
        <v>488.8</v>
      </c>
      <c r="P7" s="22" t="n">
        <f aca="false">M7-N7-O7</f>
        <v>11146.2</v>
      </c>
      <c r="Q7" s="24" t="n">
        <f aca="false">ROUND(MAX((P7-3500)*0.05*{0.6,2,4,5,6,7,9}-5*{0,21,111,201,551,1101,2701},0),2)</f>
        <v>974.24</v>
      </c>
      <c r="R7" s="25" t="n">
        <f aca="false">P7-Q7</f>
        <v>10171.96</v>
      </c>
      <c r="S7" s="23"/>
      <c r="T7" s="2" t="s">
        <v>23</v>
      </c>
      <c r="U7" s="0"/>
    </row>
    <row r="8" customFormat="false" ht="24.95" hidden="false" customHeight="true" outlineLevel="0" collapsed="false">
      <c r="A8" s="26" t="s">
        <v>36</v>
      </c>
      <c r="B8" s="27" t="s">
        <v>37</v>
      </c>
      <c r="C8" s="28" t="s">
        <v>38</v>
      </c>
      <c r="D8" s="27" t="n">
        <v>2880</v>
      </c>
      <c r="E8" s="27" t="n">
        <v>360</v>
      </c>
      <c r="F8" s="27" t="n">
        <v>21.75</v>
      </c>
      <c r="G8" s="27" t="n">
        <v>360</v>
      </c>
      <c r="H8" s="27"/>
      <c r="I8" s="27" t="n">
        <v>200</v>
      </c>
      <c r="J8" s="27" t="n">
        <v>100</v>
      </c>
      <c r="K8" s="27" t="n">
        <v>100</v>
      </c>
      <c r="L8" s="27" t="n">
        <v>0</v>
      </c>
      <c r="M8" s="29" t="n">
        <v>4000</v>
      </c>
      <c r="N8" s="30" t="n">
        <v>280</v>
      </c>
      <c r="O8" s="30" t="n">
        <v>377.5</v>
      </c>
      <c r="P8" s="29" t="n">
        <f aca="false">M8-N8-O8</f>
        <v>3342.5</v>
      </c>
      <c r="Q8" s="31" t="n">
        <f aca="false">ROUND(MAX((P8-3500)*0.05*{0.6,2,4,5,6,7,9}-5*{0,21,111,201,551,1101,2701},0),2)</f>
        <v>0</v>
      </c>
      <c r="R8" s="32" t="n">
        <f aca="false">P8-Q8</f>
        <v>3342.5</v>
      </c>
      <c r="S8" s="30"/>
      <c r="T8" s="2" t="s">
        <v>23</v>
      </c>
      <c r="U8" s="0"/>
    </row>
    <row r="9" customFormat="false" ht="21" hidden="false" customHeight="true" outlineLevel="0" collapsed="false">
      <c r="A9" s="12" t="s">
        <v>39</v>
      </c>
      <c r="B9" s="13" t="s">
        <v>40</v>
      </c>
      <c r="C9" s="14" t="s">
        <v>41</v>
      </c>
      <c r="D9" s="13" t="n">
        <v>10080</v>
      </c>
      <c r="E9" s="13" t="n">
        <v>10080</v>
      </c>
      <c r="F9" s="13" t="n">
        <v>21.75</v>
      </c>
      <c r="G9" s="13" t="n">
        <v>5040</v>
      </c>
      <c r="H9" s="13"/>
      <c r="I9" s="13" t="n">
        <v>200</v>
      </c>
      <c r="J9" s="13" t="n">
        <v>600</v>
      </c>
      <c r="K9" s="13" t="n">
        <v>300</v>
      </c>
      <c r="L9" s="13" t="n">
        <v>0</v>
      </c>
      <c r="M9" s="15" t="n">
        <f aca="false">(D9+E9)/21.75*F9+L9+G9+H9+I9+J9+K9</f>
        <v>26300</v>
      </c>
      <c r="N9" s="16" t="n">
        <v>216</v>
      </c>
      <c r="O9" s="16" t="n">
        <v>288.19</v>
      </c>
      <c r="P9" s="15" t="n">
        <f aca="false">M9-N9-O9</f>
        <v>25795.81</v>
      </c>
      <c r="Q9" s="17" t="n">
        <f aca="false">ROUND(MAX((P9-3500)*0.05*{0.6,2,4,5,6,7,9}-5*{0,21,111,201,551,1101,2701},0),2)</f>
        <v>4568.95</v>
      </c>
      <c r="R9" s="18" t="n">
        <f aca="false">P9-Q9</f>
        <v>21226.86</v>
      </c>
      <c r="S9" s="13"/>
      <c r="T9" s="2" t="s">
        <v>23</v>
      </c>
      <c r="U9" s="0"/>
    </row>
    <row r="10" customFormat="false" ht="18.75" hidden="false" customHeight="true" outlineLevel="0" collapsed="false">
      <c r="A10" s="12" t="s">
        <v>42</v>
      </c>
      <c r="B10" s="13" t="s">
        <v>43</v>
      </c>
      <c r="C10" s="14" t="s">
        <v>44</v>
      </c>
      <c r="D10" s="13" t="n">
        <v>6520</v>
      </c>
      <c r="E10" s="13" t="n">
        <v>6520</v>
      </c>
      <c r="F10" s="13" t="n">
        <v>21.75</v>
      </c>
      <c r="G10" s="13" t="n">
        <v>3260</v>
      </c>
      <c r="H10" s="13"/>
      <c r="I10" s="13" t="n">
        <v>200</v>
      </c>
      <c r="J10" s="13" t="n">
        <v>600</v>
      </c>
      <c r="K10" s="13" t="n">
        <v>300</v>
      </c>
      <c r="L10" s="13"/>
      <c r="M10" s="15" t="n">
        <f aca="false">(D10+E10)/21.75*F10+L10+G10+H10+I10+J10+K10</f>
        <v>17400</v>
      </c>
      <c r="N10" s="16" t="n">
        <v>522</v>
      </c>
      <c r="O10" s="16" t="n">
        <v>694.6</v>
      </c>
      <c r="P10" s="15" t="n">
        <f aca="false">M10-N10-O10</f>
        <v>16183.4</v>
      </c>
      <c r="Q10" s="17" t="n">
        <f aca="false">ROUND(MAX((P10-3500)*0.05*{0.6,2,4,5,6,7,9}-5*{0,21,111,201,551,1101,2701},0),2)</f>
        <v>2165.85</v>
      </c>
      <c r="R10" s="18" t="n">
        <f aca="false">P10-Q10</f>
        <v>14017.55</v>
      </c>
      <c r="S10" s="16"/>
      <c r="T10" s="2" t="s">
        <v>23</v>
      </c>
      <c r="U10" s="0"/>
    </row>
    <row r="11" customFormat="false" ht="21" hidden="false" customHeight="true" outlineLevel="0" collapsed="false">
      <c r="A11" s="26" t="s">
        <v>45</v>
      </c>
      <c r="B11" s="27" t="s">
        <v>46</v>
      </c>
      <c r="C11" s="28" t="s">
        <v>47</v>
      </c>
      <c r="D11" s="27" t="n">
        <v>3120</v>
      </c>
      <c r="E11" s="27" t="n">
        <v>2340</v>
      </c>
      <c r="F11" s="27" t="n">
        <v>21.75</v>
      </c>
      <c r="G11" s="27" t="n">
        <v>2340</v>
      </c>
      <c r="H11" s="27"/>
      <c r="I11" s="27" t="n">
        <v>200</v>
      </c>
      <c r="J11" s="27" t="n">
        <v>200</v>
      </c>
      <c r="K11" s="27" t="n">
        <v>200</v>
      </c>
      <c r="L11" s="27"/>
      <c r="M11" s="29" t="n">
        <f aca="false">(D11+E11)/21.75*F11+G11+H11+I11+J11+K11+L11</f>
        <v>8400</v>
      </c>
      <c r="N11" s="30" t="n">
        <v>250</v>
      </c>
      <c r="O11" s="30" t="n">
        <v>337.6</v>
      </c>
      <c r="P11" s="29" t="n">
        <f aca="false">M11-N11-O11</f>
        <v>7812.4</v>
      </c>
      <c r="Q11" s="31" t="n">
        <f aca="false">ROUND(MAX((P11-3500)*0.05*{0.6,2,4,5,6,7,9}-5*{0,21,111,201,551,1101,2701},0),2)</f>
        <v>326.24</v>
      </c>
      <c r="R11" s="32" t="n">
        <f aca="false">P11-Q11</f>
        <v>7486.16</v>
      </c>
      <c r="S11" s="30"/>
      <c r="T11" s="2" t="s">
        <v>23</v>
      </c>
      <c r="U11" s="0"/>
    </row>
    <row r="12" customFormat="false" ht="22.5" hidden="false" customHeight="true" outlineLevel="0" collapsed="false">
      <c r="A12" s="12" t="s">
        <v>48</v>
      </c>
      <c r="B12" s="13" t="s">
        <v>49</v>
      </c>
      <c r="C12" s="14" t="s">
        <v>50</v>
      </c>
      <c r="D12" s="13" t="n">
        <v>4560</v>
      </c>
      <c r="E12" s="13" t="n">
        <v>4560</v>
      </c>
      <c r="F12" s="13" t="n">
        <v>21.26</v>
      </c>
      <c r="G12" s="13" t="n">
        <v>2280</v>
      </c>
      <c r="H12" s="13"/>
      <c r="I12" s="13" t="n">
        <v>200</v>
      </c>
      <c r="J12" s="13" t="n">
        <v>200</v>
      </c>
      <c r="K12" s="13" t="n">
        <v>200</v>
      </c>
      <c r="L12" s="13"/>
      <c r="M12" s="15" t="n">
        <f aca="false">(D12+E12)/21.75*F12+G12+H12+I12+J12+K12+L12</f>
        <v>11794.5379310345</v>
      </c>
      <c r="N12" s="16" t="n">
        <v>365</v>
      </c>
      <c r="O12" s="16" t="n">
        <v>488.8</v>
      </c>
      <c r="P12" s="15" t="n">
        <f aca="false">M12-N12-O12</f>
        <v>10940.7379310345</v>
      </c>
      <c r="Q12" s="17" t="n">
        <f aca="false">ROUND(MAX((P12-3500)*0.05*{0.6,2,4,5,6,7,9}-5*{0,21,111,201,551,1101,2701},0),2)</f>
        <v>933.15</v>
      </c>
      <c r="R12" s="18" t="n">
        <f aca="false">P12-Q12</f>
        <v>10007.5879310345</v>
      </c>
      <c r="S12" s="16"/>
      <c r="T12" s="2" t="s">
        <v>23</v>
      </c>
      <c r="U12" s="0"/>
    </row>
    <row r="13" customFormat="false" ht="24.95" hidden="false" customHeight="true" outlineLevel="0" collapsed="false">
      <c r="A13" s="12" t="s">
        <v>51</v>
      </c>
      <c r="B13" s="13" t="s">
        <v>52</v>
      </c>
      <c r="C13" s="14" t="s">
        <v>53</v>
      </c>
      <c r="D13" s="13" t="n">
        <v>3920</v>
      </c>
      <c r="E13" s="13" t="n">
        <v>3920</v>
      </c>
      <c r="F13" s="13" t="n">
        <v>21.25</v>
      </c>
      <c r="G13" s="13" t="n">
        <v>1960</v>
      </c>
      <c r="H13" s="13"/>
      <c r="I13" s="13" t="n">
        <v>200</v>
      </c>
      <c r="J13" s="13" t="n">
        <v>200</v>
      </c>
      <c r="K13" s="13" t="n">
        <v>200</v>
      </c>
      <c r="L13" s="13"/>
      <c r="M13" s="15" t="n">
        <f aca="false">(D13+E13)/21.75*F13+G13+H13+I13+J13+K13+L13</f>
        <v>10219.7701149425</v>
      </c>
      <c r="N13" s="16" t="n">
        <v>314</v>
      </c>
      <c r="O13" s="16" t="n">
        <v>421.6</v>
      </c>
      <c r="P13" s="15" t="n">
        <f aca="false">M13-N13-O13</f>
        <v>9484.17011494253</v>
      </c>
      <c r="Q13" s="17" t="n">
        <f aca="false">ROUND(MAX((P13-3500)*0.05*{0.6,2,4,5,6,7,9}-5*{0,21,111,201,551,1101,2701},0),2)</f>
        <v>641.83</v>
      </c>
      <c r="R13" s="18" t="n">
        <f aca="false">P13-Q13</f>
        <v>8842.34011494253</v>
      </c>
      <c r="S13" s="16"/>
      <c r="T13" s="2" t="s">
        <v>23</v>
      </c>
      <c r="U13" s="33" t="s">
        <v>54</v>
      </c>
    </row>
    <row r="14" customFormat="false" ht="21.75" hidden="false" customHeight="true" outlineLevel="0" collapsed="false">
      <c r="A14" s="12" t="s">
        <v>55</v>
      </c>
      <c r="B14" s="13" t="s">
        <v>56</v>
      </c>
      <c r="C14" s="14" t="s">
        <v>57</v>
      </c>
      <c r="D14" s="13" t="n">
        <v>2628</v>
      </c>
      <c r="E14" s="13" t="n">
        <v>2332</v>
      </c>
      <c r="F14" s="13" t="n">
        <v>21.75</v>
      </c>
      <c r="G14" s="13" t="n">
        <v>1240</v>
      </c>
      <c r="H14" s="13"/>
      <c r="I14" s="13" t="n">
        <v>200</v>
      </c>
      <c r="J14" s="13" t="n">
        <v>200</v>
      </c>
      <c r="K14" s="13" t="n">
        <v>200</v>
      </c>
      <c r="L14" s="13"/>
      <c r="M14" s="15" t="n">
        <f aca="false">(D14+E14)/21.75*F14+G14+H14+I14+J14+K14+L14</f>
        <v>6800</v>
      </c>
      <c r="N14" s="16" t="n">
        <v>216</v>
      </c>
      <c r="O14" s="16" t="n">
        <v>288.19</v>
      </c>
      <c r="P14" s="15" t="n">
        <f aca="false">M14-N14-O14</f>
        <v>6295.81</v>
      </c>
      <c r="Q14" s="17" t="n">
        <f aca="false">ROUND(MAX((P14-3500)*0.05*{0.6,2,4,5,6,7,9}-5*{0,21,111,201,551,1101,2701},0),2)</f>
        <v>174.58</v>
      </c>
      <c r="R14" s="18" t="n">
        <f aca="false">P14-Q14</f>
        <v>6121.23</v>
      </c>
      <c r="S14" s="16"/>
      <c r="T14" s="2" t="s">
        <v>23</v>
      </c>
      <c r="U14" s="33" t="s">
        <v>58</v>
      </c>
    </row>
    <row r="15" customFormat="false" ht="24.95" hidden="false" customHeight="true" outlineLevel="0" collapsed="false">
      <c r="A15" s="19" t="s">
        <v>59</v>
      </c>
      <c r="B15" s="20" t="s">
        <v>60</v>
      </c>
      <c r="C15" s="21" t="s">
        <v>61</v>
      </c>
      <c r="D15" s="20" t="n">
        <v>1440</v>
      </c>
      <c r="E15" s="20" t="n">
        <v>1080</v>
      </c>
      <c r="F15" s="20" t="n">
        <v>21.75</v>
      </c>
      <c r="G15" s="20" t="n">
        <v>1080</v>
      </c>
      <c r="H15" s="20"/>
      <c r="I15" s="20" t="n">
        <v>200</v>
      </c>
      <c r="J15" s="20" t="n">
        <v>100</v>
      </c>
      <c r="K15" s="20" t="n">
        <v>100</v>
      </c>
      <c r="L15" s="20"/>
      <c r="M15" s="22" t="n">
        <f aca="false">(D15+E15)/21.75*F15+G15+H15+I15+J15+K15+L15</f>
        <v>4000</v>
      </c>
      <c r="N15" s="23" t="n">
        <v>109.5</v>
      </c>
      <c r="O15" s="23" t="n">
        <v>225.57</v>
      </c>
      <c r="P15" s="22" t="n">
        <f aca="false">M15-N15-O15</f>
        <v>3664.93</v>
      </c>
      <c r="Q15" s="24" t="n">
        <f aca="false">ROUND(MAX((P15-3500)*0.05*{0.6,2,4,5,6,7,9}-5*{0,21,111,201,551,1101,2701},0),2)</f>
        <v>4.95</v>
      </c>
      <c r="R15" s="25" t="n">
        <f aca="false">P15-Q15</f>
        <v>3659.98</v>
      </c>
      <c r="S15" s="23"/>
      <c r="T15" s="2" t="s">
        <v>23</v>
      </c>
      <c r="U15" s="2" t="s">
        <v>62</v>
      </c>
    </row>
    <row r="16" customFormat="false" ht="24.95" hidden="false" customHeight="true" outlineLevel="0" collapsed="false">
      <c r="A16" s="19" t="s">
        <v>63</v>
      </c>
      <c r="B16" s="20" t="s">
        <v>64</v>
      </c>
      <c r="C16" s="21" t="s">
        <v>65</v>
      </c>
      <c r="D16" s="20" t="n">
        <v>1440</v>
      </c>
      <c r="E16" s="20" t="n">
        <v>1080</v>
      </c>
      <c r="F16" s="20" t="n">
        <v>21.75</v>
      </c>
      <c r="G16" s="20" t="n">
        <v>1080</v>
      </c>
      <c r="H16" s="20"/>
      <c r="I16" s="20" t="n">
        <v>200</v>
      </c>
      <c r="J16" s="20" t="n">
        <v>100</v>
      </c>
      <c r="K16" s="20" t="n">
        <v>100</v>
      </c>
      <c r="L16" s="20"/>
      <c r="M16" s="22" t="n">
        <f aca="false">(D16+E16)/21.75*F16+G16+H16+I16+J16+K16+L16</f>
        <v>4000</v>
      </c>
      <c r="N16" s="23" t="n">
        <v>109.5</v>
      </c>
      <c r="O16" s="23" t="n">
        <v>225.57</v>
      </c>
      <c r="P16" s="22" t="n">
        <f aca="false">M16-N16-O16</f>
        <v>3664.93</v>
      </c>
      <c r="Q16" s="24" t="n">
        <f aca="false">ROUND(MAX((P16-3500)*0.05*{0.6,2,4,5,6,7,9}-5*{0,21,111,201,551,1101,2701},0),2)</f>
        <v>4.95</v>
      </c>
      <c r="R16" s="25" t="n">
        <f aca="false">P16-Q16</f>
        <v>3659.98</v>
      </c>
      <c r="S16" s="23"/>
      <c r="T16" s="2" t="s">
        <v>23</v>
      </c>
      <c r="U16" s="2" t="s">
        <v>66</v>
      </c>
    </row>
    <row r="17" customFormat="false" ht="24.95" hidden="false" customHeight="true" outlineLevel="0" collapsed="false">
      <c r="A17" s="19" t="s">
        <v>67</v>
      </c>
      <c r="B17" s="20" t="s">
        <v>68</v>
      </c>
      <c r="C17" s="21" t="s">
        <v>69</v>
      </c>
      <c r="D17" s="20" t="n">
        <v>1440</v>
      </c>
      <c r="E17" s="20" t="n">
        <v>1080</v>
      </c>
      <c r="F17" s="20" t="n">
        <v>21.75</v>
      </c>
      <c r="G17" s="20" t="n">
        <v>1080</v>
      </c>
      <c r="H17" s="20"/>
      <c r="I17" s="20" t="n">
        <v>200</v>
      </c>
      <c r="J17" s="20" t="n">
        <v>100</v>
      </c>
      <c r="K17" s="20" t="n">
        <v>100</v>
      </c>
      <c r="L17" s="20"/>
      <c r="M17" s="22" t="n">
        <f aca="false">(D17+E17)/21.75*F17+G17+H17+I17+J17+K17+L17</f>
        <v>4000</v>
      </c>
      <c r="N17" s="23" t="n">
        <v>109.5</v>
      </c>
      <c r="O17" s="23" t="n">
        <v>225.57</v>
      </c>
      <c r="P17" s="22" t="n">
        <f aca="false">M17-N17-O17</f>
        <v>3664.93</v>
      </c>
      <c r="Q17" s="24" t="n">
        <f aca="false">ROUND(MAX((P17-3500)*0.05*{0.6,2,4,5,6,7,9}-5*{0,21,111,201,551,1101,2701},0),2)</f>
        <v>4.95</v>
      </c>
      <c r="R17" s="25" t="n">
        <f aca="false">P17-Q17</f>
        <v>3659.98</v>
      </c>
      <c r="S17" s="23"/>
      <c r="T17" s="2" t="s">
        <v>23</v>
      </c>
      <c r="U17" s="2" t="s">
        <v>70</v>
      </c>
    </row>
    <row r="18" customFormat="false" ht="20.25" hidden="false" customHeight="true" outlineLevel="0" collapsed="false">
      <c r="A18" s="19" t="s">
        <v>71</v>
      </c>
      <c r="B18" s="20" t="s">
        <v>72</v>
      </c>
      <c r="C18" s="21" t="s">
        <v>73</v>
      </c>
      <c r="D18" s="20" t="n">
        <v>1440</v>
      </c>
      <c r="E18" s="20" t="n">
        <v>1080</v>
      </c>
      <c r="F18" s="20" t="n">
        <v>21.75</v>
      </c>
      <c r="G18" s="20" t="n">
        <v>1080</v>
      </c>
      <c r="H18" s="20"/>
      <c r="I18" s="20" t="n">
        <v>200</v>
      </c>
      <c r="J18" s="20" t="n">
        <v>100</v>
      </c>
      <c r="K18" s="20" t="n">
        <v>100</v>
      </c>
      <c r="L18" s="20"/>
      <c r="M18" s="22" t="n">
        <f aca="false">(D18+E18)/21.75*F18+G18+H18+I18+J18+K18+L18</f>
        <v>4000</v>
      </c>
      <c r="N18" s="23" t="n">
        <v>109.5</v>
      </c>
      <c r="O18" s="23" t="n">
        <v>225.57</v>
      </c>
      <c r="P18" s="22" t="n">
        <f aca="false">M18-N18-O18</f>
        <v>3664.93</v>
      </c>
      <c r="Q18" s="24" t="n">
        <f aca="false">ROUND(MAX((P18-3500)*0.05*{0.6,2,4,5,6,7,9}-5*{0,21,111,201,551,1101,2701},0),2)</f>
        <v>4.95</v>
      </c>
      <c r="R18" s="25" t="n">
        <f aca="false">P18-Q18</f>
        <v>3659.98</v>
      </c>
      <c r="S18" s="23"/>
      <c r="T18" s="2" t="s">
        <v>23</v>
      </c>
      <c r="U18" s="2" t="s">
        <v>74</v>
      </c>
    </row>
    <row r="19" customFormat="false" ht="21.75" hidden="false" customHeight="true" outlineLevel="0" collapsed="false">
      <c r="A19" s="12" t="s">
        <v>75</v>
      </c>
      <c r="B19" s="13" t="s">
        <v>76</v>
      </c>
      <c r="C19" s="14" t="s">
        <v>77</v>
      </c>
      <c r="D19" s="13" t="n">
        <v>6080</v>
      </c>
      <c r="E19" s="13" t="n">
        <v>6080</v>
      </c>
      <c r="F19" s="13" t="n">
        <v>21.75</v>
      </c>
      <c r="G19" s="13" t="n">
        <v>3040</v>
      </c>
      <c r="H19" s="13"/>
      <c r="I19" s="13" t="n">
        <v>200</v>
      </c>
      <c r="J19" s="13" t="n">
        <v>600</v>
      </c>
      <c r="K19" s="13" t="n">
        <v>300</v>
      </c>
      <c r="L19" s="13"/>
      <c r="M19" s="15" t="n">
        <f aca="false">(D19+E19)/21.75*F19+G19+H19+I19+J19+K19+L19</f>
        <v>16300</v>
      </c>
      <c r="N19" s="16" t="n">
        <v>487</v>
      </c>
      <c r="O19" s="16" t="n">
        <v>643.4</v>
      </c>
      <c r="P19" s="15" t="n">
        <f aca="false">M19-N19-O19</f>
        <v>15169.6</v>
      </c>
      <c r="Q19" s="17" t="n">
        <f aca="false">ROUND(MAX((P19-3500)*0.05*{0.6,2,4,5,6,7,9}-5*{0,21,111,201,551,1101,2701},0),2)</f>
        <v>1912.4</v>
      </c>
      <c r="R19" s="18" t="n">
        <f aca="false">P19-Q19</f>
        <v>13257.2</v>
      </c>
      <c r="S19" s="16"/>
      <c r="T19" s="2" t="s">
        <v>23</v>
      </c>
      <c r="U19" s="2" t="s">
        <v>78</v>
      </c>
    </row>
    <row r="20" customFormat="false" ht="24.95" hidden="false" customHeight="true" outlineLevel="0" collapsed="false">
      <c r="A20" s="12" t="s">
        <v>79</v>
      </c>
      <c r="B20" s="13" t="s">
        <v>80</v>
      </c>
      <c r="C20" s="14" t="s">
        <v>81</v>
      </c>
      <c r="D20" s="13" t="n">
        <v>3120</v>
      </c>
      <c r="E20" s="13" t="n">
        <v>3000</v>
      </c>
      <c r="F20" s="13" t="n">
        <v>21.75</v>
      </c>
      <c r="G20" s="13"/>
      <c r="H20" s="13"/>
      <c r="I20" s="13" t="n">
        <v>200</v>
      </c>
      <c r="J20" s="13" t="n">
        <v>200</v>
      </c>
      <c r="K20" s="13" t="n">
        <v>200</v>
      </c>
      <c r="L20" s="13"/>
      <c r="M20" s="15" t="n">
        <f aca="false">(D20+E20)/21.75*F20+G20+H20+I20+J20+K20+L20</f>
        <v>6720</v>
      </c>
      <c r="N20" s="16" t="n">
        <v>250</v>
      </c>
      <c r="O20" s="16"/>
      <c r="P20" s="15" t="n">
        <f aca="false">M20-N20-O20</f>
        <v>6470</v>
      </c>
      <c r="Q20" s="17" t="n">
        <f aca="false">ROUND(MAX((P20-3500)*0.05*{0.6,2,4,5,6,7,9}-5*{0,21,111,201,551,1101,2701},0),2)</f>
        <v>192</v>
      </c>
      <c r="R20" s="18" t="n">
        <f aca="false">P20-Q20</f>
        <v>6278</v>
      </c>
      <c r="S20" s="16"/>
      <c r="T20" s="2" t="s">
        <v>82</v>
      </c>
    </row>
  </sheetData>
  <mergeCells count="1">
    <mergeCell ref="A1:S1"/>
  </mergeCells>
  <printOptions headings="false" gridLines="false" gridLinesSet="true" horizontalCentered="false" verticalCentered="false"/>
  <pageMargins left="0.25" right="0.25" top="0.75" bottom="0.75" header="0.511805555555555" footer="0.51180555555555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1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5"/>
  <cols>
    <col collapsed="false" hidden="false" max="1" min="1" style="1" width="4.8"/>
    <col collapsed="false" hidden="false" max="2" min="2" style="2" width="7.50697674418605"/>
    <col collapsed="false" hidden="false" max="3" min="3" style="1" width="18.8279069767442"/>
    <col collapsed="false" hidden="false" max="4" min="4" style="2" width="9.35348837209302"/>
    <col collapsed="false" hidden="false" max="5" min="5" style="2" width="8.86046511627907"/>
    <col collapsed="false" hidden="false" max="6" min="6" style="2" width="6.4"/>
    <col collapsed="false" hidden="false" max="8" min="7" style="2" width="9.72093023255814"/>
    <col collapsed="false" hidden="false" max="9" min="9" style="2" width="9.10697674418605"/>
    <col collapsed="false" hidden="false" max="10" min="10" style="2" width="8.86046511627907"/>
    <col collapsed="false" hidden="false" max="11" min="11" style="2" width="7.87441860465116"/>
    <col collapsed="false" hidden="false" max="12" min="12" style="2" width="6.15348837209302"/>
    <col collapsed="false" hidden="false" max="13" min="13" style="3" width="10.4604651162791"/>
    <col collapsed="false" hidden="false" max="14" min="14" style="2" width="9.96744186046512"/>
    <col collapsed="false" hidden="false" max="15" min="15" style="2" width="8.98139534883721"/>
    <col collapsed="false" hidden="false" max="16" min="16" style="2" width="9.72093023255814"/>
    <col collapsed="false" hidden="false" max="17" min="17" style="3" width="8"/>
    <col collapsed="false" hidden="false" max="18" min="18" style="4" width="12.553488372093"/>
    <col collapsed="false" hidden="false" max="19" min="19" style="2" width="8.73953488372093"/>
    <col collapsed="false" hidden="false" max="20" min="20" style="2" width="122.079069767442"/>
    <col collapsed="false" hidden="false" max="21" min="21" style="2" width="79.1302325581395"/>
    <col collapsed="false" hidden="false" max="1025" min="22" style="2" width="10.8279069767442"/>
  </cols>
  <sheetData>
    <row r="1" customFormat="false" ht="32.25" hidden="false" customHeight="true" outlineLevel="0" collapsed="false">
      <c r="A1" s="5" t="s">
        <v>83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s="11" customFormat="true" ht="21" hidden="false" customHeight="true" outlineLevel="0" collapsed="false">
      <c r="A2" s="6" t="s">
        <v>1</v>
      </c>
      <c r="B2" s="7" t="s">
        <v>2</v>
      </c>
      <c r="C2" s="6" t="s">
        <v>3</v>
      </c>
      <c r="D2" s="7" t="s">
        <v>4</v>
      </c>
      <c r="E2" s="7" t="s">
        <v>5</v>
      </c>
      <c r="F2" s="7" t="s">
        <v>6</v>
      </c>
      <c r="G2" s="7" t="s">
        <v>7</v>
      </c>
      <c r="H2" s="7" t="s">
        <v>8</v>
      </c>
      <c r="I2" s="7" t="s">
        <v>9</v>
      </c>
      <c r="J2" s="7" t="s">
        <v>10</v>
      </c>
      <c r="K2" s="7" t="s">
        <v>11</v>
      </c>
      <c r="L2" s="7" t="s">
        <v>12</v>
      </c>
      <c r="M2" s="8" t="s">
        <v>13</v>
      </c>
      <c r="N2" s="7" t="s">
        <v>14</v>
      </c>
      <c r="O2" s="7" t="s">
        <v>15</v>
      </c>
      <c r="P2" s="8" t="s">
        <v>16</v>
      </c>
      <c r="Q2" s="7" t="s">
        <v>17</v>
      </c>
      <c r="R2" s="9" t="s">
        <v>18</v>
      </c>
      <c r="S2" s="10" t="s">
        <v>19</v>
      </c>
    </row>
    <row r="3" customFormat="false" ht="24.95" hidden="false" customHeight="true" outlineLevel="0" collapsed="false">
      <c r="A3" s="12" t="s">
        <v>20</v>
      </c>
      <c r="B3" s="13" t="s">
        <v>21</v>
      </c>
      <c r="C3" s="14" t="s">
        <v>22</v>
      </c>
      <c r="D3" s="13" t="n">
        <v>7920</v>
      </c>
      <c r="E3" s="13" t="n">
        <v>7920</v>
      </c>
      <c r="F3" s="13" t="n">
        <v>21.75</v>
      </c>
      <c r="G3" s="13" t="n">
        <v>3960</v>
      </c>
      <c r="H3" s="13"/>
      <c r="I3" s="13" t="n">
        <v>200</v>
      </c>
      <c r="J3" s="13" t="n">
        <v>600</v>
      </c>
      <c r="K3" s="13"/>
      <c r="L3" s="13" t="n">
        <v>300</v>
      </c>
      <c r="M3" s="15" t="n">
        <f aca="false">(D3+E3)/21.75*F3+L3+G3+H3+I3+J3+K3</f>
        <v>20900</v>
      </c>
      <c r="N3" s="16" t="n">
        <v>634</v>
      </c>
      <c r="O3" s="16" t="n">
        <v>841.6</v>
      </c>
      <c r="P3" s="15" t="n">
        <f aca="false">M3-N3-O3</f>
        <v>19424.4</v>
      </c>
      <c r="Q3" s="17" t="n">
        <f aca="false">ROUND(MAX((P3-3500+10)*0.05*{0.6,2,4,5,6,7,9}-5*{0,21,111,201,551,1101,2701},0),2)</f>
        <v>2978.6</v>
      </c>
      <c r="R3" s="18" t="n">
        <f aca="false">P3-Q3</f>
        <v>16445.8</v>
      </c>
      <c r="S3" s="16"/>
      <c r="T3" s="2" t="s">
        <v>84</v>
      </c>
      <c r="U3" s="0"/>
    </row>
    <row r="4" customFormat="false" ht="24.95" hidden="false" customHeight="true" outlineLevel="0" collapsed="false">
      <c r="A4" s="12" t="s">
        <v>24</v>
      </c>
      <c r="B4" s="13" t="s">
        <v>25</v>
      </c>
      <c r="C4" s="14" t="s">
        <v>26</v>
      </c>
      <c r="D4" s="13" t="n">
        <v>8960</v>
      </c>
      <c r="E4" s="13" t="n">
        <v>8960</v>
      </c>
      <c r="F4" s="13" t="n">
        <v>21.75</v>
      </c>
      <c r="G4" s="13" t="n">
        <v>4480</v>
      </c>
      <c r="H4" s="13"/>
      <c r="I4" s="13" t="n">
        <v>200</v>
      </c>
      <c r="J4" s="13" t="n">
        <v>600</v>
      </c>
      <c r="K4" s="13" t="n">
        <v>300</v>
      </c>
      <c r="L4" s="13" t="n">
        <v>0</v>
      </c>
      <c r="M4" s="15" t="n">
        <f aca="false">(D4+E4)/21.75*F4+L4+G4+H4+I4+J4+K4</f>
        <v>23500</v>
      </c>
      <c r="N4" s="16" t="n">
        <v>717</v>
      </c>
      <c r="O4" s="16" t="n">
        <v>950.8</v>
      </c>
      <c r="P4" s="15" t="n">
        <f aca="false">M4-N4-O4</f>
        <v>21832.2</v>
      </c>
      <c r="Q4" s="17" t="n">
        <f aca="false">ROUND(MAX((P4-3500+10)*0.05*{0.6,2,4,5,6,7,9}-5*{0,21,111,201,551,1101,2701},0),2)</f>
        <v>3580.55</v>
      </c>
      <c r="R4" s="18" t="n">
        <f aca="false">P4-Q4</f>
        <v>18251.65</v>
      </c>
      <c r="S4" s="16"/>
      <c r="T4" s="2" t="s">
        <v>84</v>
      </c>
      <c r="U4" s="0"/>
    </row>
    <row r="5" customFormat="false" ht="24.95" hidden="false" customHeight="true" outlineLevel="0" collapsed="false">
      <c r="A5" s="12" t="s">
        <v>27</v>
      </c>
      <c r="B5" s="13" t="s">
        <v>28</v>
      </c>
      <c r="C5" s="14" t="s">
        <v>29</v>
      </c>
      <c r="D5" s="13" t="n">
        <v>6960</v>
      </c>
      <c r="E5" s="13" t="n">
        <v>6960</v>
      </c>
      <c r="F5" s="13" t="n">
        <v>21.75</v>
      </c>
      <c r="G5" s="13" t="n">
        <v>3480</v>
      </c>
      <c r="H5" s="13"/>
      <c r="I5" s="13" t="n">
        <v>200</v>
      </c>
      <c r="J5" s="13" t="n">
        <v>600</v>
      </c>
      <c r="K5" s="13" t="n">
        <v>300</v>
      </c>
      <c r="L5" s="13" t="n">
        <v>0</v>
      </c>
      <c r="M5" s="15" t="n">
        <f aca="false">(D5+E5)/21.75*F5+L5+G5+H5+I5+J5+K5</f>
        <v>18500</v>
      </c>
      <c r="N5" s="16" t="n">
        <v>557</v>
      </c>
      <c r="O5" s="16" t="n">
        <v>740.8</v>
      </c>
      <c r="P5" s="15" t="n">
        <f aca="false">M5-N5-O5</f>
        <v>17202.2</v>
      </c>
      <c r="Q5" s="17" t="n">
        <f aca="false">ROUND(MAX((P5-3500+10)*0.05*{0.6,2,4,5,6,7,9}-5*{0,21,111,201,551,1101,2701},0),2)</f>
        <v>2423.05</v>
      </c>
      <c r="R5" s="18" t="n">
        <f aca="false">P5-Q5</f>
        <v>14779.15</v>
      </c>
      <c r="S5" s="16"/>
      <c r="T5" s="2" t="s">
        <v>84</v>
      </c>
      <c r="U5" s="0"/>
    </row>
    <row r="6" customFormat="false" ht="24.95" hidden="false" customHeight="true" outlineLevel="0" collapsed="false">
      <c r="A6" s="12" t="s">
        <v>30</v>
      </c>
      <c r="B6" s="13" t="s">
        <v>31</v>
      </c>
      <c r="C6" s="14" t="s">
        <v>32</v>
      </c>
      <c r="D6" s="13" t="n">
        <v>6080</v>
      </c>
      <c r="E6" s="13" t="n">
        <v>6080</v>
      </c>
      <c r="F6" s="13" t="n">
        <v>21.75</v>
      </c>
      <c r="G6" s="13" t="n">
        <v>3040</v>
      </c>
      <c r="H6" s="13"/>
      <c r="I6" s="13" t="n">
        <v>200</v>
      </c>
      <c r="J6" s="13" t="n">
        <v>600</v>
      </c>
      <c r="K6" s="13" t="n">
        <v>300</v>
      </c>
      <c r="L6" s="13" t="n">
        <v>500</v>
      </c>
      <c r="M6" s="15" t="n">
        <f aca="false">(D6+E6)/21.75*F6+L6+G6+H6+I6+J6+K6</f>
        <v>16800</v>
      </c>
      <c r="N6" s="16" t="n">
        <v>486</v>
      </c>
      <c r="O6" s="16" t="n">
        <v>648.4</v>
      </c>
      <c r="P6" s="15" t="n">
        <f aca="false">M6-N6-O6</f>
        <v>15665.6</v>
      </c>
      <c r="Q6" s="17" t="n">
        <f aca="false">ROUND(MAX((P6-3500+10)*0.05*{0.6,2,4,5,6,7,9}-5*{0,21,111,201,551,1101,2701},0),2)</f>
        <v>2038.9</v>
      </c>
      <c r="R6" s="18" t="n">
        <f aca="false">P6-Q6</f>
        <v>13626.7</v>
      </c>
      <c r="S6" s="16"/>
      <c r="T6" s="2" t="s">
        <v>84</v>
      </c>
      <c r="U6" s="0"/>
    </row>
    <row r="7" customFormat="false" ht="24.95" hidden="false" customHeight="true" outlineLevel="0" collapsed="false">
      <c r="A7" s="19" t="s">
        <v>33</v>
      </c>
      <c r="B7" s="20" t="s">
        <v>34</v>
      </c>
      <c r="C7" s="21" t="s">
        <v>35</v>
      </c>
      <c r="D7" s="20" t="n">
        <v>4560</v>
      </c>
      <c r="E7" s="20" t="n">
        <v>3420</v>
      </c>
      <c r="F7" s="20" t="n">
        <v>21.75</v>
      </c>
      <c r="G7" s="20" t="n">
        <v>3420</v>
      </c>
      <c r="H7" s="20"/>
      <c r="I7" s="20" t="n">
        <v>200</v>
      </c>
      <c r="J7" s="20" t="n">
        <v>200</v>
      </c>
      <c r="K7" s="20"/>
      <c r="L7" s="20" t="n">
        <v>200</v>
      </c>
      <c r="M7" s="22" t="n">
        <f aca="false">(D7+E7)/21.75*F7+L7+G7+H7+I7+J7+K7</f>
        <v>12000</v>
      </c>
      <c r="N7" s="23" t="n">
        <v>365</v>
      </c>
      <c r="O7" s="23" t="n">
        <v>488.8</v>
      </c>
      <c r="P7" s="22" t="n">
        <f aca="false">M7-N7-O7</f>
        <v>11146.2</v>
      </c>
      <c r="Q7" s="24" t="n">
        <f aca="false">ROUND(MAX((P7-3500+10)*0.05*{0.6,2,4,5,6,7,9}-5*{0,21,111,201,551,1101,2701},0),2)</f>
        <v>976.24</v>
      </c>
      <c r="R7" s="25" t="n">
        <f aca="false">P7-Q7</f>
        <v>10169.96</v>
      </c>
      <c r="S7" s="23"/>
      <c r="T7" s="2" t="s">
        <v>84</v>
      </c>
      <c r="U7" s="0"/>
    </row>
    <row r="8" customFormat="false" ht="24.95" hidden="false" customHeight="true" outlineLevel="0" collapsed="false">
      <c r="A8" s="26" t="s">
        <v>36</v>
      </c>
      <c r="B8" s="27" t="s">
        <v>37</v>
      </c>
      <c r="C8" s="28" t="s">
        <v>38</v>
      </c>
      <c r="D8" s="27" t="n">
        <v>2880</v>
      </c>
      <c r="E8" s="27" t="n">
        <v>360</v>
      </c>
      <c r="F8" s="27" t="n">
        <v>20.78</v>
      </c>
      <c r="G8" s="27" t="n">
        <v>360</v>
      </c>
      <c r="H8" s="27"/>
      <c r="I8" s="27" t="n">
        <v>200</v>
      </c>
      <c r="J8" s="27" t="n">
        <v>100</v>
      </c>
      <c r="K8" s="27" t="n">
        <v>100</v>
      </c>
      <c r="L8" s="27" t="n">
        <v>0</v>
      </c>
      <c r="M8" s="29" t="n">
        <f aca="false">(D8+E8)/21.75*F8+G8+I8+J8+K8+L8+H8</f>
        <v>3855.50344827586</v>
      </c>
      <c r="N8" s="30" t="n">
        <v>280</v>
      </c>
      <c r="O8" s="30" t="n">
        <v>377.5</v>
      </c>
      <c r="P8" s="29" t="n">
        <f aca="false">M8-N8-O8</f>
        <v>3198.00344827586</v>
      </c>
      <c r="Q8" s="31" t="n">
        <f aca="false">ROUND(MAX((P8-3500+10)*0.05*{0.6,2,4,5,6,7,9}-5*{0,21,111,201,551,1101,2701},0),2)</f>
        <v>0</v>
      </c>
      <c r="R8" s="32" t="n">
        <f aca="false">P8-Q8</f>
        <v>3198.00344827586</v>
      </c>
      <c r="S8" s="30"/>
      <c r="T8" s="2" t="s">
        <v>84</v>
      </c>
      <c r="U8" s="0"/>
    </row>
    <row r="9" customFormat="false" ht="21" hidden="false" customHeight="true" outlineLevel="0" collapsed="false">
      <c r="A9" s="12" t="s">
        <v>39</v>
      </c>
      <c r="B9" s="13" t="s">
        <v>40</v>
      </c>
      <c r="C9" s="14" t="s">
        <v>41</v>
      </c>
      <c r="D9" s="13" t="n">
        <v>10080</v>
      </c>
      <c r="E9" s="13" t="n">
        <v>10080</v>
      </c>
      <c r="F9" s="13" t="n">
        <v>17.75</v>
      </c>
      <c r="G9" s="13" t="n">
        <v>5040</v>
      </c>
      <c r="H9" s="13"/>
      <c r="I9" s="13" t="n">
        <v>200</v>
      </c>
      <c r="J9" s="13" t="n">
        <v>600</v>
      </c>
      <c r="K9" s="13" t="n">
        <v>300</v>
      </c>
      <c r="L9" s="13" t="n">
        <v>850</v>
      </c>
      <c r="M9" s="15" t="n">
        <f aca="false">(D9+E9)/21.75*F9+L9+G9+H9+I9+J9+K9</f>
        <v>23442.4137931034</v>
      </c>
      <c r="N9" s="16" t="n">
        <v>216</v>
      </c>
      <c r="O9" s="16" t="n">
        <v>288.19</v>
      </c>
      <c r="P9" s="15" t="n">
        <f aca="false">M9-N9-O9</f>
        <v>22938.2237931034</v>
      </c>
      <c r="Q9" s="17" t="n">
        <f aca="false">ROUND(MAX((P9-3500+5)*0.05*{0.6,2,4,5,6,7,9}-5*{0,21,111,201,551,1101,2701},0),2)</f>
        <v>3855.81</v>
      </c>
      <c r="R9" s="18" t="n">
        <f aca="false">P9-Q9</f>
        <v>19082.4137931035</v>
      </c>
      <c r="S9" s="13"/>
      <c r="T9" s="2" t="s">
        <v>85</v>
      </c>
      <c r="U9" s="0"/>
    </row>
    <row r="10" customFormat="false" ht="18.75" hidden="false" customHeight="true" outlineLevel="0" collapsed="false">
      <c r="A10" s="12" t="s">
        <v>42</v>
      </c>
      <c r="B10" s="13" t="s">
        <v>43</v>
      </c>
      <c r="C10" s="14" t="s">
        <v>44</v>
      </c>
      <c r="D10" s="13" t="n">
        <v>6520</v>
      </c>
      <c r="E10" s="13" t="n">
        <v>6520</v>
      </c>
      <c r="F10" s="13" t="n">
        <v>21.75</v>
      </c>
      <c r="G10" s="13" t="n">
        <v>3260</v>
      </c>
      <c r="H10" s="13"/>
      <c r="I10" s="13" t="n">
        <v>200</v>
      </c>
      <c r="J10" s="13" t="n">
        <v>600</v>
      </c>
      <c r="K10" s="13" t="n">
        <v>300</v>
      </c>
      <c r="L10" s="13"/>
      <c r="M10" s="15" t="n">
        <f aca="false">(D10+E10)/21.75*F10+L10+G10+H10+I10+J10+K10</f>
        <v>17400</v>
      </c>
      <c r="N10" s="16" t="n">
        <v>522</v>
      </c>
      <c r="O10" s="16" t="n">
        <v>694.6</v>
      </c>
      <c r="P10" s="15" t="n">
        <f aca="false">M10-N10-O10</f>
        <v>16183.4</v>
      </c>
      <c r="Q10" s="17" t="n">
        <f aca="false">ROUND(MAX((P10-3500+10)*0.05*{0.6,2,4,5,6,7,9}-5*{0,21,111,201,551,1101,2701},0),2)</f>
        <v>2168.35</v>
      </c>
      <c r="R10" s="18" t="n">
        <f aca="false">P10-Q10</f>
        <v>14015.05</v>
      </c>
      <c r="S10" s="16"/>
      <c r="T10" s="2" t="s">
        <v>84</v>
      </c>
      <c r="U10" s="0"/>
    </row>
    <row r="11" customFormat="false" ht="21" hidden="false" customHeight="true" outlineLevel="0" collapsed="false">
      <c r="A11" s="26" t="s">
        <v>45</v>
      </c>
      <c r="B11" s="27" t="s">
        <v>46</v>
      </c>
      <c r="C11" s="28" t="s">
        <v>47</v>
      </c>
      <c r="D11" s="27" t="n">
        <v>3120</v>
      </c>
      <c r="E11" s="27" t="n">
        <v>2340</v>
      </c>
      <c r="F11" s="27" t="n">
        <v>21.75</v>
      </c>
      <c r="G11" s="27" t="n">
        <v>2340</v>
      </c>
      <c r="H11" s="27"/>
      <c r="I11" s="27" t="n">
        <v>200</v>
      </c>
      <c r="J11" s="27" t="n">
        <v>200</v>
      </c>
      <c r="K11" s="27" t="n">
        <v>200</v>
      </c>
      <c r="L11" s="27"/>
      <c r="M11" s="29" t="n">
        <f aca="false">(D11+E11)/21.75*F11+G11+H11+I11+J11+K11+L11</f>
        <v>8400</v>
      </c>
      <c r="N11" s="30" t="n">
        <v>250</v>
      </c>
      <c r="O11" s="30" t="n">
        <v>337.6</v>
      </c>
      <c r="P11" s="29" t="n">
        <f aca="false">M11-N11-O11</f>
        <v>7812.4</v>
      </c>
      <c r="Q11" s="31" t="n">
        <f aca="false">ROUND(MAX((P11-3500+10)*0.05*{0.6,2,4,5,6,7,9}-5*{0,21,111,201,551,1101,2701},0),2)</f>
        <v>327.24</v>
      </c>
      <c r="R11" s="32" t="n">
        <f aca="false">P11-Q11</f>
        <v>7485.16</v>
      </c>
      <c r="S11" s="30"/>
      <c r="T11" s="2" t="s">
        <v>84</v>
      </c>
      <c r="U11" s="0"/>
    </row>
    <row r="12" customFormat="false" ht="22.5" hidden="false" customHeight="true" outlineLevel="0" collapsed="false">
      <c r="A12" s="12" t="s">
        <v>48</v>
      </c>
      <c r="B12" s="13" t="s">
        <v>49</v>
      </c>
      <c r="C12" s="14" t="s">
        <v>50</v>
      </c>
      <c r="D12" s="13" t="n">
        <v>4560</v>
      </c>
      <c r="E12" s="13" t="n">
        <v>4560</v>
      </c>
      <c r="F12" s="13" t="n">
        <v>21.75</v>
      </c>
      <c r="G12" s="13" t="n">
        <v>2280</v>
      </c>
      <c r="H12" s="13"/>
      <c r="I12" s="13" t="n">
        <v>200</v>
      </c>
      <c r="J12" s="13" t="n">
        <v>200</v>
      </c>
      <c r="K12" s="13" t="n">
        <v>200</v>
      </c>
      <c r="L12" s="13"/>
      <c r="M12" s="15" t="n">
        <f aca="false">(D12+E12)/21.75*F12+G12+H12+I12+J12+K12+L12</f>
        <v>12000</v>
      </c>
      <c r="N12" s="16" t="n">
        <v>365</v>
      </c>
      <c r="O12" s="16" t="n">
        <v>488.8</v>
      </c>
      <c r="P12" s="15" t="n">
        <f aca="false">M12-N12-O12</f>
        <v>11146.2</v>
      </c>
      <c r="Q12" s="17" t="n">
        <f aca="false">ROUND(MAX((P12-3500+10)*0.05*{0.6,2,4,5,6,7,9}-5*{0,21,111,201,551,1101,2701},0),2)</f>
        <v>976.24</v>
      </c>
      <c r="R12" s="18" t="n">
        <f aca="false">P12-Q12</f>
        <v>10169.96</v>
      </c>
      <c r="S12" s="16"/>
      <c r="T12" s="2" t="s">
        <v>84</v>
      </c>
      <c r="U12" s="0"/>
    </row>
    <row r="13" customFormat="false" ht="24.95" hidden="false" customHeight="true" outlineLevel="0" collapsed="false">
      <c r="A13" s="12" t="s">
        <v>51</v>
      </c>
      <c r="B13" s="13" t="s">
        <v>52</v>
      </c>
      <c r="C13" s="14" t="s">
        <v>53</v>
      </c>
      <c r="D13" s="13" t="n">
        <v>3920</v>
      </c>
      <c r="E13" s="13" t="n">
        <v>3920</v>
      </c>
      <c r="F13" s="13" t="n">
        <v>21.75</v>
      </c>
      <c r="G13" s="13" t="n">
        <v>1960</v>
      </c>
      <c r="H13" s="13"/>
      <c r="I13" s="13" t="n">
        <v>200</v>
      </c>
      <c r="J13" s="13" t="n">
        <v>200</v>
      </c>
      <c r="K13" s="13" t="n">
        <v>200</v>
      </c>
      <c r="L13" s="13"/>
      <c r="M13" s="15" t="n">
        <f aca="false">(D13+E13)/21.75*F13+G13+H13+I13+J13+K13+L13</f>
        <v>10400</v>
      </c>
      <c r="N13" s="16" t="n">
        <v>314</v>
      </c>
      <c r="O13" s="16" t="n">
        <v>421.6</v>
      </c>
      <c r="P13" s="15" t="n">
        <f aca="false">M13-N13-O13</f>
        <v>9664.4</v>
      </c>
      <c r="Q13" s="17" t="n">
        <f aca="false">ROUND(MAX((P13-3500+10)*0.05*{0.6,2,4,5,6,7,9}-5*{0,21,111,201,551,1101,2701},0),2)</f>
        <v>679.88</v>
      </c>
      <c r="R13" s="18" t="n">
        <f aca="false">P13-Q13</f>
        <v>8984.52</v>
      </c>
      <c r="S13" s="16"/>
      <c r="T13" s="2" t="s">
        <v>84</v>
      </c>
      <c r="U13" s="33" t="s">
        <v>54</v>
      </c>
    </row>
    <row r="14" customFormat="false" ht="21.75" hidden="false" customHeight="true" outlineLevel="0" collapsed="false">
      <c r="A14" s="12" t="s">
        <v>55</v>
      </c>
      <c r="B14" s="13" t="s">
        <v>56</v>
      </c>
      <c r="C14" s="14" t="s">
        <v>57</v>
      </c>
      <c r="D14" s="13" t="n">
        <v>2628</v>
      </c>
      <c r="E14" s="13" t="n">
        <v>2332</v>
      </c>
      <c r="F14" s="13" t="n">
        <v>20.75</v>
      </c>
      <c r="G14" s="13" t="n">
        <v>1240</v>
      </c>
      <c r="H14" s="13"/>
      <c r="I14" s="13" t="n">
        <v>200</v>
      </c>
      <c r="J14" s="13" t="n">
        <v>200</v>
      </c>
      <c r="K14" s="13" t="n">
        <v>200</v>
      </c>
      <c r="L14" s="13" t="n">
        <v>3600</v>
      </c>
      <c r="M14" s="15" t="n">
        <f aca="false">(D14+E14)/21.75*F14+G14+H14+I14+J14+K14+L14</f>
        <v>10171.9540229885</v>
      </c>
      <c r="N14" s="16" t="n">
        <v>216</v>
      </c>
      <c r="O14" s="16" t="n">
        <v>288.19</v>
      </c>
      <c r="P14" s="15" t="n">
        <f aca="false">M14-N14-O14</f>
        <v>9667.76402298851</v>
      </c>
      <c r="Q14" s="17" t="n">
        <f aca="false">ROUND(MAX((P14-3500+5)*0.05*{0.6,2,4,5,6,7,9}-5*{0,21,111,201,551,1101,2701},0),2)</f>
        <v>679.55</v>
      </c>
      <c r="R14" s="18" t="n">
        <f aca="false">P14-Q14</f>
        <v>8988.21402298851</v>
      </c>
      <c r="S14" s="16"/>
      <c r="T14" s="2" t="s">
        <v>86</v>
      </c>
      <c r="U14" s="33" t="s">
        <v>58</v>
      </c>
    </row>
    <row r="15" customFormat="false" ht="24.95" hidden="false" customHeight="true" outlineLevel="0" collapsed="false">
      <c r="A15" s="19" t="s">
        <v>59</v>
      </c>
      <c r="B15" s="20" t="s">
        <v>60</v>
      </c>
      <c r="C15" s="21" t="s">
        <v>61</v>
      </c>
      <c r="D15" s="20" t="n">
        <v>1440</v>
      </c>
      <c r="E15" s="20" t="n">
        <v>1080</v>
      </c>
      <c r="F15" s="20" t="n">
        <v>21.75</v>
      </c>
      <c r="G15" s="20" t="n">
        <v>1080</v>
      </c>
      <c r="H15" s="20"/>
      <c r="I15" s="20" t="n">
        <v>200</v>
      </c>
      <c r="J15" s="20" t="n">
        <v>100</v>
      </c>
      <c r="K15" s="20" t="n">
        <v>100</v>
      </c>
      <c r="L15" s="20"/>
      <c r="M15" s="22" t="n">
        <f aca="false">(D15+E15)/21.75*F15+G15+H15+I15+J15+K15+L15</f>
        <v>4000</v>
      </c>
      <c r="N15" s="23" t="n">
        <v>109.5</v>
      </c>
      <c r="O15" s="23" t="n">
        <v>225.57</v>
      </c>
      <c r="P15" s="22" t="n">
        <f aca="false">M15-N15-O15</f>
        <v>3664.93</v>
      </c>
      <c r="Q15" s="24" t="n">
        <f aca="false">ROUND(MAX((P15-3500)*0.05*{0.6,2,4,5,6,7,9}-5*{0,21,111,201,551,1101,2701},0),2)</f>
        <v>4.95</v>
      </c>
      <c r="R15" s="25" t="n">
        <f aca="false">P15-Q15</f>
        <v>3659.98</v>
      </c>
      <c r="S15" s="23"/>
      <c r="T15" s="2" t="s">
        <v>84</v>
      </c>
      <c r="U15" s="2" t="s">
        <v>62</v>
      </c>
    </row>
    <row r="16" customFormat="false" ht="21.75" hidden="false" customHeight="true" outlineLevel="0" collapsed="false">
      <c r="A16" s="12" t="s">
        <v>63</v>
      </c>
      <c r="B16" s="13" t="s">
        <v>76</v>
      </c>
      <c r="C16" s="14" t="s">
        <v>77</v>
      </c>
      <c r="D16" s="13" t="n">
        <v>6080</v>
      </c>
      <c r="E16" s="13" t="n">
        <v>6080</v>
      </c>
      <c r="F16" s="13" t="n">
        <v>21.75</v>
      </c>
      <c r="G16" s="13" t="n">
        <v>3040</v>
      </c>
      <c r="H16" s="13"/>
      <c r="I16" s="13" t="n">
        <v>200</v>
      </c>
      <c r="J16" s="13" t="n">
        <v>600</v>
      </c>
      <c r="K16" s="13" t="n">
        <v>300</v>
      </c>
      <c r="L16" s="13" t="n">
        <v>1850</v>
      </c>
      <c r="M16" s="15" t="n">
        <f aca="false">(D16+E16)/21.75*F16+G16+H16+I16+J16+K16+L16</f>
        <v>18150</v>
      </c>
      <c r="N16" s="16" t="n">
        <v>487</v>
      </c>
      <c r="O16" s="16" t="n">
        <v>643.4</v>
      </c>
      <c r="P16" s="15" t="n">
        <f aca="false">M16-N16-O16</f>
        <v>17019.6</v>
      </c>
      <c r="Q16" s="17" t="n">
        <f aca="false">ROUND(MAX((P16-3500+5)*0.05*{0.6,2,4,5,6,7,9}-5*{0,21,111,201,551,1101,2701},0),2)</f>
        <v>2376.15</v>
      </c>
      <c r="R16" s="18" t="n">
        <f aca="false">P16-Q16</f>
        <v>14643.45</v>
      </c>
      <c r="S16" s="16"/>
      <c r="T16" s="2" t="s">
        <v>87</v>
      </c>
      <c r="U16" s="2" t="s">
        <v>78</v>
      </c>
    </row>
    <row r="17" customFormat="false" ht="24.95" hidden="false" customHeight="true" outlineLevel="0" collapsed="false">
      <c r="A17" s="12" t="s">
        <v>67</v>
      </c>
      <c r="B17" s="13" t="s">
        <v>80</v>
      </c>
      <c r="C17" s="14" t="s">
        <v>81</v>
      </c>
      <c r="D17" s="13" t="n">
        <v>3120</v>
      </c>
      <c r="E17" s="13" t="n">
        <v>3120</v>
      </c>
      <c r="F17" s="13" t="n">
        <v>21.75</v>
      </c>
      <c r="G17" s="13" t="n">
        <v>1560</v>
      </c>
      <c r="H17" s="13"/>
      <c r="I17" s="13" t="n">
        <v>200</v>
      </c>
      <c r="J17" s="13" t="n">
        <v>200</v>
      </c>
      <c r="K17" s="13" t="n">
        <v>200</v>
      </c>
      <c r="L17" s="13"/>
      <c r="M17" s="15" t="n">
        <f aca="false">(D17+E17)/21.75*2+(4560/21.75)*(F17-2)+G17+H17+I17+J17+K17+L17</f>
        <v>6874.48275862069</v>
      </c>
      <c r="N17" s="16" t="n">
        <v>250</v>
      </c>
      <c r="O17" s="16"/>
      <c r="P17" s="15" t="n">
        <f aca="false">M17-N17-O17</f>
        <v>6624.48275862069</v>
      </c>
      <c r="Q17" s="17" t="n">
        <f aca="false">ROUND(MAX((P17-3500)*0.05*{0.6,2,4,5,6,7,9}-5*{0,21,111,201,551,1101,2701},0),2)</f>
        <v>207.45</v>
      </c>
      <c r="R17" s="18" t="n">
        <f aca="false">P17-Q17</f>
        <v>6417.03275862069</v>
      </c>
      <c r="S17" s="16"/>
      <c r="T17" s="2" t="s">
        <v>88</v>
      </c>
      <c r="U17" s="0"/>
    </row>
    <row r="18" customFormat="false" ht="24.95" hidden="false" customHeight="true" outlineLevel="0" collapsed="false">
      <c r="A18" s="12" t="s">
        <v>71</v>
      </c>
      <c r="B18" s="13" t="s">
        <v>89</v>
      </c>
      <c r="C18" s="14" t="s">
        <v>90</v>
      </c>
      <c r="D18" s="13" t="n">
        <v>6080</v>
      </c>
      <c r="E18" s="13" t="n">
        <v>6080</v>
      </c>
      <c r="F18" s="13" t="n">
        <v>21.75</v>
      </c>
      <c r="G18" s="13" t="n">
        <v>3040</v>
      </c>
      <c r="H18" s="13"/>
      <c r="I18" s="13" t="n">
        <v>200</v>
      </c>
      <c r="J18" s="13" t="n">
        <v>600</v>
      </c>
      <c r="K18" s="13" t="n">
        <v>300</v>
      </c>
      <c r="L18" s="13"/>
      <c r="M18" s="15" t="n">
        <f aca="false">(D18+E18)/21.75*F18+G18+H18+I18+J18+K18+L18</f>
        <v>16300</v>
      </c>
      <c r="N18" s="16" t="n">
        <v>486</v>
      </c>
      <c r="O18" s="16"/>
      <c r="P18" s="15" t="n">
        <f aca="false">M18-N18-O18</f>
        <v>15814</v>
      </c>
      <c r="Q18" s="17" t="n">
        <f aca="false">ROUND(MAX((P18-3500)*0.05*{0.6,2,4,5,6,7,9}-5*{0,21,111,201,551,1101,2701},0),2)</f>
        <v>2073.5</v>
      </c>
      <c r="R18" s="18" t="n">
        <f aca="false">P18-Q18</f>
        <v>13740.5</v>
      </c>
      <c r="S18" s="16"/>
      <c r="T18" s="2" t="s">
        <v>88</v>
      </c>
      <c r="U18" s="2" t="s">
        <v>91</v>
      </c>
    </row>
  </sheetData>
  <mergeCells count="1">
    <mergeCell ref="A1:S1"/>
  </mergeCells>
  <printOptions headings="false" gridLines="false" gridLinesSet="true" horizontalCentered="false" verticalCentered="false"/>
  <pageMargins left="0.25" right="0.25" top="0.75" bottom="0.75" header="0.511805555555555" footer="0.51180555555555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1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5" activeCellId="0" sqref="D25"/>
    </sheetView>
  </sheetViews>
  <sheetFormatPr defaultRowHeight="13.5"/>
  <cols>
    <col collapsed="false" hidden="false" max="1" min="1" style="1" width="4.8"/>
    <col collapsed="false" hidden="false" max="2" min="2" style="2" width="7.50697674418605"/>
    <col collapsed="false" hidden="false" max="3" min="3" style="1" width="18.8279069767442"/>
    <col collapsed="false" hidden="false" max="4" min="4" style="2" width="9.35348837209302"/>
    <col collapsed="false" hidden="false" max="5" min="5" style="2" width="8.86046511627907"/>
    <col collapsed="false" hidden="false" max="6" min="6" style="2" width="6.4"/>
    <col collapsed="false" hidden="false" max="8" min="7" style="2" width="9.72093023255814"/>
    <col collapsed="false" hidden="false" max="9" min="9" style="2" width="9.10697674418605"/>
    <col collapsed="false" hidden="false" max="10" min="10" style="2" width="8.86046511627907"/>
    <col collapsed="false" hidden="false" max="11" min="11" style="2" width="7.87441860465116"/>
    <col collapsed="false" hidden="false" max="12" min="12" style="2" width="6.15348837209302"/>
    <col collapsed="false" hidden="false" max="13" min="13" style="3" width="10.4604651162791"/>
    <col collapsed="false" hidden="false" max="14" min="14" style="2" width="9.96744186046512"/>
    <col collapsed="false" hidden="false" max="15" min="15" style="2" width="8.98139534883721"/>
    <col collapsed="false" hidden="false" max="16" min="16" style="2" width="9.72093023255814"/>
    <col collapsed="false" hidden="false" max="17" min="17" style="3" width="8"/>
    <col collapsed="false" hidden="false" max="18" min="18" style="4" width="12.553488372093"/>
    <col collapsed="false" hidden="false" max="19" min="19" style="2" width="8.73953488372093"/>
    <col collapsed="false" hidden="false" max="20" min="20" style="2" width="122.079069767442"/>
    <col collapsed="false" hidden="false" max="21" min="21" style="2" width="79.1302325581395"/>
    <col collapsed="false" hidden="false" max="1025" min="22" style="2" width="10.8279069767442"/>
  </cols>
  <sheetData>
    <row r="1" customFormat="false" ht="32.25" hidden="false" customHeight="true" outlineLevel="0" collapsed="false">
      <c r="A1" s="5" t="s">
        <v>92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s="11" customFormat="true" ht="21" hidden="false" customHeight="true" outlineLevel="0" collapsed="false">
      <c r="A2" s="6" t="s">
        <v>1</v>
      </c>
      <c r="B2" s="7" t="s">
        <v>2</v>
      </c>
      <c r="C2" s="6" t="s">
        <v>3</v>
      </c>
      <c r="D2" s="7" t="s">
        <v>4</v>
      </c>
      <c r="E2" s="7" t="s">
        <v>5</v>
      </c>
      <c r="F2" s="7" t="s">
        <v>6</v>
      </c>
      <c r="G2" s="7" t="s">
        <v>7</v>
      </c>
      <c r="H2" s="7" t="s">
        <v>8</v>
      </c>
      <c r="I2" s="7" t="s">
        <v>9</v>
      </c>
      <c r="J2" s="7" t="s">
        <v>10</v>
      </c>
      <c r="K2" s="7" t="s">
        <v>11</v>
      </c>
      <c r="L2" s="7" t="s">
        <v>12</v>
      </c>
      <c r="M2" s="8" t="s">
        <v>13</v>
      </c>
      <c r="N2" s="7" t="s">
        <v>14</v>
      </c>
      <c r="O2" s="7" t="s">
        <v>15</v>
      </c>
      <c r="P2" s="8" t="s">
        <v>16</v>
      </c>
      <c r="Q2" s="7" t="s">
        <v>17</v>
      </c>
      <c r="R2" s="9" t="s">
        <v>18</v>
      </c>
      <c r="S2" s="10" t="s">
        <v>19</v>
      </c>
    </row>
    <row r="3" customFormat="false" ht="24.95" hidden="false" customHeight="true" outlineLevel="0" collapsed="false">
      <c r="A3" s="12" t="s">
        <v>20</v>
      </c>
      <c r="B3" s="13" t="s">
        <v>21</v>
      </c>
      <c r="C3" s="14" t="s">
        <v>22</v>
      </c>
      <c r="D3" s="13" t="n">
        <v>7920</v>
      </c>
      <c r="E3" s="13" t="n">
        <v>7920</v>
      </c>
      <c r="F3" s="13" t="n">
        <v>21.75</v>
      </c>
      <c r="G3" s="13" t="n">
        <v>3960</v>
      </c>
      <c r="H3" s="13"/>
      <c r="I3" s="13" t="n">
        <v>200</v>
      </c>
      <c r="J3" s="13" t="n">
        <v>600</v>
      </c>
      <c r="K3" s="13"/>
      <c r="L3" s="13" t="n">
        <v>300</v>
      </c>
      <c r="M3" s="15" t="n">
        <f aca="false">(D3+E3)/21.75*F3+L3+G3+H3+I3+J3+K3</f>
        <v>20900</v>
      </c>
      <c r="N3" s="16" t="n">
        <v>634</v>
      </c>
      <c r="O3" s="16" t="n">
        <v>841.6</v>
      </c>
      <c r="P3" s="15" t="n">
        <f aca="false">M3-N3-O3</f>
        <v>19424.4</v>
      </c>
      <c r="Q3" s="17" t="n">
        <f aca="false">ROUND(MAX((P3-3500+10)*0.05*{0.6,2,4,5,6,7,9}-5*{0,21,111,201,551,1101,2701},0),2)</f>
        <v>2978.6</v>
      </c>
      <c r="R3" s="18" t="n">
        <f aca="false">P3-Q3</f>
        <v>16445.8</v>
      </c>
      <c r="S3" s="16"/>
      <c r="T3" s="2" t="s">
        <v>93</v>
      </c>
      <c r="U3" s="0"/>
    </row>
    <row r="4" customFormat="false" ht="24.95" hidden="false" customHeight="true" outlineLevel="0" collapsed="false">
      <c r="A4" s="12" t="s">
        <v>24</v>
      </c>
      <c r="B4" s="13" t="s">
        <v>25</v>
      </c>
      <c r="C4" s="14" t="s">
        <v>26</v>
      </c>
      <c r="D4" s="13" t="n">
        <v>8960</v>
      </c>
      <c r="E4" s="13" t="n">
        <v>8960</v>
      </c>
      <c r="F4" s="13" t="n">
        <v>21.75</v>
      </c>
      <c r="G4" s="13" t="n">
        <v>4480</v>
      </c>
      <c r="H4" s="13"/>
      <c r="I4" s="13" t="n">
        <v>200</v>
      </c>
      <c r="J4" s="13" t="n">
        <v>600</v>
      </c>
      <c r="K4" s="13" t="n">
        <v>300</v>
      </c>
      <c r="L4" s="13" t="n">
        <v>0</v>
      </c>
      <c r="M4" s="15" t="n">
        <f aca="false">(D4+E4)/21.75*F4+L4+G4+H4+I4+J4+K4</f>
        <v>23500</v>
      </c>
      <c r="N4" s="16" t="n">
        <v>717</v>
      </c>
      <c r="O4" s="16" t="n">
        <v>950.8</v>
      </c>
      <c r="P4" s="15" t="n">
        <f aca="false">M4-N4-O4</f>
        <v>21832.2</v>
      </c>
      <c r="Q4" s="17" t="n">
        <f aca="false">ROUND(MAX((P4-3500+10)*0.05*{0.6,2,4,5,6,7,9}-5*{0,21,111,201,551,1101,2701},0),2)</f>
        <v>3580.55</v>
      </c>
      <c r="R4" s="18" t="n">
        <f aca="false">P4-Q4</f>
        <v>18251.65</v>
      </c>
      <c r="S4" s="16"/>
      <c r="T4" s="2" t="s">
        <v>93</v>
      </c>
      <c r="U4" s="0"/>
    </row>
    <row r="5" customFormat="false" ht="24.95" hidden="false" customHeight="true" outlineLevel="0" collapsed="false">
      <c r="A5" s="12" t="s">
        <v>27</v>
      </c>
      <c r="B5" s="13" t="s">
        <v>28</v>
      </c>
      <c r="C5" s="14" t="s">
        <v>29</v>
      </c>
      <c r="D5" s="13" t="n">
        <v>6960</v>
      </c>
      <c r="E5" s="13" t="n">
        <v>6960</v>
      </c>
      <c r="F5" s="13" t="n">
        <v>21.75</v>
      </c>
      <c r="G5" s="13" t="n">
        <v>3480</v>
      </c>
      <c r="H5" s="13"/>
      <c r="I5" s="13" t="n">
        <v>200</v>
      </c>
      <c r="J5" s="13" t="n">
        <v>600</v>
      </c>
      <c r="K5" s="13" t="n">
        <v>300</v>
      </c>
      <c r="L5" s="13" t="n">
        <v>0</v>
      </c>
      <c r="M5" s="15" t="n">
        <f aca="false">(D5+E5)/21.75*F5+L5+G5+H5+I5+J5+K5</f>
        <v>18500</v>
      </c>
      <c r="N5" s="16" t="n">
        <v>557</v>
      </c>
      <c r="O5" s="16" t="n">
        <v>740.8</v>
      </c>
      <c r="P5" s="15" t="n">
        <f aca="false">M5-N5-O5</f>
        <v>17202.2</v>
      </c>
      <c r="Q5" s="17" t="n">
        <f aca="false">ROUND(MAX((P5-3500+10)*0.05*{0.6,2,4,5,6,7,9}-5*{0,21,111,201,551,1101,2701},0),2)</f>
        <v>2423.05</v>
      </c>
      <c r="R5" s="18" t="n">
        <f aca="false">P5-Q5</f>
        <v>14779.15</v>
      </c>
      <c r="S5" s="16"/>
      <c r="T5" s="2" t="s">
        <v>93</v>
      </c>
      <c r="U5" s="0"/>
    </row>
    <row r="6" customFormat="false" ht="24.95" hidden="false" customHeight="true" outlineLevel="0" collapsed="false">
      <c r="A6" s="12" t="s">
        <v>30</v>
      </c>
      <c r="B6" s="13" t="s">
        <v>31</v>
      </c>
      <c r="C6" s="14" t="s">
        <v>32</v>
      </c>
      <c r="D6" s="13" t="n">
        <v>6080</v>
      </c>
      <c r="E6" s="13" t="n">
        <v>6080</v>
      </c>
      <c r="F6" s="13" t="n">
        <v>21.75</v>
      </c>
      <c r="G6" s="13" t="n">
        <v>3040</v>
      </c>
      <c r="H6" s="13"/>
      <c r="I6" s="13" t="n">
        <v>200</v>
      </c>
      <c r="J6" s="13" t="n">
        <v>600</v>
      </c>
      <c r="K6" s="13" t="n">
        <v>300</v>
      </c>
      <c r="L6" s="13" t="n">
        <v>500</v>
      </c>
      <c r="M6" s="15" t="n">
        <f aca="false">(D6+E6)/21.75*F6+L6+G6+H6+I6+J6+K6</f>
        <v>16800</v>
      </c>
      <c r="N6" s="16" t="n">
        <v>486</v>
      </c>
      <c r="O6" s="16" t="n">
        <v>648.4</v>
      </c>
      <c r="P6" s="15" t="n">
        <f aca="false">M6-N6-O6</f>
        <v>15665.6</v>
      </c>
      <c r="Q6" s="17" t="n">
        <f aca="false">ROUND(MAX((P6-3500+10)*0.05*{0.6,2,4,5,6,7,9}-5*{0,21,111,201,551,1101,2701},0),2)</f>
        <v>2038.9</v>
      </c>
      <c r="R6" s="18" t="n">
        <f aca="false">P6-Q6</f>
        <v>13626.7</v>
      </c>
      <c r="S6" s="16"/>
      <c r="T6" s="2" t="s">
        <v>93</v>
      </c>
      <c r="U6" s="0"/>
    </row>
    <row r="7" customFormat="false" ht="24.95" hidden="false" customHeight="true" outlineLevel="0" collapsed="false">
      <c r="A7" s="19" t="s">
        <v>33</v>
      </c>
      <c r="B7" s="20" t="s">
        <v>34</v>
      </c>
      <c r="C7" s="21" t="s">
        <v>35</v>
      </c>
      <c r="D7" s="20" t="n">
        <v>4560</v>
      </c>
      <c r="E7" s="20" t="n">
        <v>3420</v>
      </c>
      <c r="F7" s="20" t="n">
        <v>21.75</v>
      </c>
      <c r="G7" s="20" t="n">
        <v>3420</v>
      </c>
      <c r="H7" s="20"/>
      <c r="I7" s="20" t="n">
        <v>200</v>
      </c>
      <c r="J7" s="20" t="n">
        <v>200</v>
      </c>
      <c r="K7" s="20"/>
      <c r="L7" s="20" t="n">
        <v>200</v>
      </c>
      <c r="M7" s="22" t="n">
        <f aca="false">(D7+E7)/21.75*F7+L7+G7+H7+I7+J7+K7</f>
        <v>12000</v>
      </c>
      <c r="N7" s="23" t="n">
        <v>365</v>
      </c>
      <c r="O7" s="23" t="n">
        <v>488.8</v>
      </c>
      <c r="P7" s="22" t="n">
        <f aca="false">M7-N7-O7</f>
        <v>11146.2</v>
      </c>
      <c r="Q7" s="24" t="n">
        <f aca="false">ROUND(MAX((P7-3500+10)*0.05*{0.6,2,4,5,6,7,9}-5*{0,21,111,201,551,1101,2701},0),2)</f>
        <v>976.24</v>
      </c>
      <c r="R7" s="25" t="n">
        <f aca="false">P7-Q7</f>
        <v>10169.96</v>
      </c>
      <c r="S7" s="23"/>
      <c r="T7" s="2" t="s">
        <v>93</v>
      </c>
      <c r="U7" s="0"/>
    </row>
    <row r="8" customFormat="false" ht="24.95" hidden="false" customHeight="true" outlineLevel="0" collapsed="false">
      <c r="A8" s="26" t="s">
        <v>36</v>
      </c>
      <c r="B8" s="27" t="s">
        <v>37</v>
      </c>
      <c r="C8" s="28" t="s">
        <v>38</v>
      </c>
      <c r="D8" s="27" t="n">
        <v>2880</v>
      </c>
      <c r="E8" s="27" t="n">
        <v>360</v>
      </c>
      <c r="F8" s="27" t="n">
        <v>21.05</v>
      </c>
      <c r="G8" s="27" t="n">
        <v>360</v>
      </c>
      <c r="H8" s="27"/>
      <c r="I8" s="27" t="n">
        <v>200</v>
      </c>
      <c r="J8" s="27" t="n">
        <v>100</v>
      </c>
      <c r="K8" s="27" t="n">
        <v>100</v>
      </c>
      <c r="L8" s="27" t="n">
        <v>0</v>
      </c>
      <c r="M8" s="29" t="n">
        <f aca="false">(D8+E8)/21.75*F8+G8+I8+J8+K8+L8+H8</f>
        <v>3895.72413793103</v>
      </c>
      <c r="N8" s="30" t="n">
        <v>280</v>
      </c>
      <c r="O8" s="30" t="n">
        <v>377.5</v>
      </c>
      <c r="P8" s="29" t="n">
        <f aca="false">M8-N8-O8</f>
        <v>3238.22413793103</v>
      </c>
      <c r="Q8" s="31" t="n">
        <f aca="false">ROUND(MAX((P8-3500+10)*0.05*{0.6,2,4,5,6,7,9}-5*{0,21,111,201,551,1101,2701},0),2)</f>
        <v>0</v>
      </c>
      <c r="R8" s="32" t="n">
        <f aca="false">P8-Q8</f>
        <v>3238.22413793103</v>
      </c>
      <c r="S8" s="30"/>
      <c r="T8" s="2" t="s">
        <v>93</v>
      </c>
      <c r="U8" s="0"/>
    </row>
    <row r="9" customFormat="false" ht="21" hidden="false" customHeight="true" outlineLevel="0" collapsed="false">
      <c r="A9" s="12" t="s">
        <v>39</v>
      </c>
      <c r="B9" s="13" t="s">
        <v>40</v>
      </c>
      <c r="C9" s="14" t="s">
        <v>41</v>
      </c>
      <c r="D9" s="13" t="n">
        <v>10080</v>
      </c>
      <c r="E9" s="13" t="n">
        <v>10080</v>
      </c>
      <c r="F9" s="13" t="n">
        <v>21.75</v>
      </c>
      <c r="G9" s="13" t="n">
        <v>5040</v>
      </c>
      <c r="H9" s="13"/>
      <c r="I9" s="13" t="n">
        <v>200</v>
      </c>
      <c r="J9" s="13" t="n">
        <v>600</v>
      </c>
      <c r="K9" s="13" t="n">
        <v>300</v>
      </c>
      <c r="L9" s="13"/>
      <c r="M9" s="15" t="n">
        <f aca="false">(D9+E9)/21.75*F9+L9+G9+H9+I9+J9+K9</f>
        <v>26300</v>
      </c>
      <c r="N9" s="16" t="n">
        <v>216</v>
      </c>
      <c r="O9" s="16" t="n">
        <v>288.19</v>
      </c>
      <c r="P9" s="15" t="n">
        <f aca="false">M9-N9-O9</f>
        <v>25795.81</v>
      </c>
      <c r="Q9" s="17" t="n">
        <f aca="false">ROUND(MAX((P9-3500+5)*0.05*{0.6,2,4,5,6,7,9}-5*{0,21,111,201,551,1101,2701},0),2)</f>
        <v>4570.2</v>
      </c>
      <c r="R9" s="18" t="n">
        <f aca="false">P9-Q9</f>
        <v>21225.61</v>
      </c>
      <c r="S9" s="13"/>
      <c r="T9" s="2" t="s">
        <v>93</v>
      </c>
      <c r="U9" s="0"/>
    </row>
    <row r="10" customFormat="false" ht="18.75" hidden="false" customHeight="true" outlineLevel="0" collapsed="false">
      <c r="A10" s="12" t="s">
        <v>42</v>
      </c>
      <c r="B10" s="13" t="s">
        <v>43</v>
      </c>
      <c r="C10" s="14" t="s">
        <v>44</v>
      </c>
      <c r="D10" s="13" t="n">
        <v>6520</v>
      </c>
      <c r="E10" s="13" t="n">
        <v>6520</v>
      </c>
      <c r="F10" s="13" t="n">
        <v>21.75</v>
      </c>
      <c r="G10" s="13" t="n">
        <v>3260</v>
      </c>
      <c r="H10" s="13"/>
      <c r="I10" s="13" t="n">
        <v>200</v>
      </c>
      <c r="J10" s="13" t="n">
        <v>600</v>
      </c>
      <c r="K10" s="13" t="n">
        <v>300</v>
      </c>
      <c r="L10" s="13"/>
      <c r="M10" s="15" t="n">
        <f aca="false">(D10+E10)/21.75*F10+L10+G10+H10+I10+J10+K10</f>
        <v>17400</v>
      </c>
      <c r="N10" s="16" t="n">
        <v>522</v>
      </c>
      <c r="O10" s="16" t="n">
        <v>694.6</v>
      </c>
      <c r="P10" s="15" t="n">
        <f aca="false">M10-N10-O10</f>
        <v>16183.4</v>
      </c>
      <c r="Q10" s="17" t="n">
        <f aca="false">ROUND(MAX((P10-3500+10)*0.05*{0.6,2,4,5,6,7,9}-5*{0,21,111,201,551,1101,2701},0),2)</f>
        <v>2168.35</v>
      </c>
      <c r="R10" s="18" t="n">
        <f aca="false">P10-Q10</f>
        <v>14015.05</v>
      </c>
      <c r="S10" s="16"/>
      <c r="T10" s="2" t="s">
        <v>93</v>
      </c>
      <c r="U10" s="0"/>
    </row>
    <row r="11" customFormat="false" ht="21" hidden="false" customHeight="true" outlineLevel="0" collapsed="false">
      <c r="A11" s="26" t="s">
        <v>45</v>
      </c>
      <c r="B11" s="27" t="s">
        <v>46</v>
      </c>
      <c r="C11" s="28" t="s">
        <v>47</v>
      </c>
      <c r="D11" s="27" t="n">
        <v>3120</v>
      </c>
      <c r="E11" s="27" t="n">
        <v>2340</v>
      </c>
      <c r="F11" s="27" t="n">
        <v>21.75</v>
      </c>
      <c r="G11" s="27" t="n">
        <v>2340</v>
      </c>
      <c r="H11" s="27"/>
      <c r="I11" s="27" t="n">
        <v>200</v>
      </c>
      <c r="J11" s="27" t="n">
        <v>200</v>
      </c>
      <c r="K11" s="27" t="n">
        <v>200</v>
      </c>
      <c r="L11" s="27"/>
      <c r="M11" s="29" t="n">
        <f aca="false">(D11+E11)/21.75*F11+G11+H11+I11+J11+K11+L11</f>
        <v>8400</v>
      </c>
      <c r="N11" s="30" t="n">
        <v>250</v>
      </c>
      <c r="O11" s="30" t="n">
        <v>337.6</v>
      </c>
      <c r="P11" s="29" t="n">
        <f aca="false">M11-N11-O11</f>
        <v>7812.4</v>
      </c>
      <c r="Q11" s="31" t="n">
        <f aca="false">ROUND(MAX((P11-3500+10)*0.05*{0.6,2,4,5,6,7,9}-5*{0,21,111,201,551,1101,2701},0),2)</f>
        <v>327.24</v>
      </c>
      <c r="R11" s="32" t="n">
        <f aca="false">P11-Q11</f>
        <v>7485.16</v>
      </c>
      <c r="S11" s="30"/>
      <c r="T11" s="2" t="s">
        <v>93</v>
      </c>
      <c r="U11" s="0"/>
    </row>
    <row r="12" customFormat="false" ht="22.5" hidden="false" customHeight="true" outlineLevel="0" collapsed="false">
      <c r="A12" s="12" t="s">
        <v>48</v>
      </c>
      <c r="B12" s="13" t="s">
        <v>49</v>
      </c>
      <c r="C12" s="14" t="s">
        <v>50</v>
      </c>
      <c r="D12" s="13" t="n">
        <v>4560</v>
      </c>
      <c r="E12" s="13" t="n">
        <v>4560</v>
      </c>
      <c r="F12" s="13" t="n">
        <v>21.75</v>
      </c>
      <c r="G12" s="13" t="n">
        <v>2280</v>
      </c>
      <c r="H12" s="13"/>
      <c r="I12" s="13" t="n">
        <v>200</v>
      </c>
      <c r="J12" s="13" t="n">
        <v>200</v>
      </c>
      <c r="K12" s="13" t="n">
        <v>200</v>
      </c>
      <c r="L12" s="13"/>
      <c r="M12" s="15" t="n">
        <f aca="false">(D12+E12)/21.75*F12+G12+H12+I12+J12+K12+L12</f>
        <v>12000</v>
      </c>
      <c r="N12" s="16" t="n">
        <v>365</v>
      </c>
      <c r="O12" s="16" t="n">
        <v>488.8</v>
      </c>
      <c r="P12" s="15" t="n">
        <f aca="false">M12-N12-O12</f>
        <v>11146.2</v>
      </c>
      <c r="Q12" s="17" t="n">
        <f aca="false">ROUND(MAX((P12-3500+10)*0.05*{0.6,2,4,5,6,7,9}-5*{0,21,111,201,551,1101,2701},0),2)</f>
        <v>976.24</v>
      </c>
      <c r="R12" s="18" t="n">
        <f aca="false">P12-Q12</f>
        <v>10169.96</v>
      </c>
      <c r="S12" s="16"/>
      <c r="T12" s="2" t="s">
        <v>93</v>
      </c>
      <c r="U12" s="0"/>
    </row>
    <row r="13" customFormat="false" ht="24.95" hidden="false" customHeight="true" outlineLevel="0" collapsed="false">
      <c r="A13" s="12" t="s">
        <v>51</v>
      </c>
      <c r="B13" s="13" t="s">
        <v>52</v>
      </c>
      <c r="C13" s="14" t="s">
        <v>53</v>
      </c>
      <c r="D13" s="13" t="n">
        <v>3920</v>
      </c>
      <c r="E13" s="13" t="n">
        <v>3920</v>
      </c>
      <c r="F13" s="13" t="n">
        <v>21.75</v>
      </c>
      <c r="G13" s="13" t="n">
        <v>1960</v>
      </c>
      <c r="H13" s="13"/>
      <c r="I13" s="13" t="n">
        <v>200</v>
      </c>
      <c r="J13" s="13" t="n">
        <v>200</v>
      </c>
      <c r="K13" s="13" t="n">
        <v>200</v>
      </c>
      <c r="L13" s="13"/>
      <c r="M13" s="15" t="n">
        <f aca="false">(D13+E13)/21.75*F13+G13+H13+I13+J13+K13+L13</f>
        <v>10400</v>
      </c>
      <c r="N13" s="16" t="n">
        <v>314</v>
      </c>
      <c r="O13" s="16" t="n">
        <v>421.6</v>
      </c>
      <c r="P13" s="15" t="n">
        <f aca="false">M13-N13-O13</f>
        <v>9664.4</v>
      </c>
      <c r="Q13" s="17" t="n">
        <f aca="false">ROUND(MAX((P13-3500+10)*0.05*{0.6,2,4,5,6,7,9}-5*{0,21,111,201,551,1101,2701},0),2)</f>
        <v>679.88</v>
      </c>
      <c r="R13" s="18" t="n">
        <f aca="false">P13-Q13</f>
        <v>8984.52</v>
      </c>
      <c r="S13" s="16"/>
      <c r="T13" s="2" t="s">
        <v>93</v>
      </c>
      <c r="U13" s="33" t="s">
        <v>54</v>
      </c>
    </row>
    <row r="14" customFormat="false" ht="21.75" hidden="false" customHeight="true" outlineLevel="0" collapsed="false">
      <c r="A14" s="12" t="s">
        <v>55</v>
      </c>
      <c r="B14" s="13" t="s">
        <v>56</v>
      </c>
      <c r="C14" s="14" t="s">
        <v>57</v>
      </c>
      <c r="D14" s="13" t="n">
        <v>2628</v>
      </c>
      <c r="E14" s="13" t="n">
        <v>2332</v>
      </c>
      <c r="F14" s="13" t="n">
        <v>21.75</v>
      </c>
      <c r="G14" s="13" t="n">
        <v>1240</v>
      </c>
      <c r="H14" s="13"/>
      <c r="I14" s="13" t="n">
        <v>200</v>
      </c>
      <c r="J14" s="13" t="n">
        <v>200</v>
      </c>
      <c r="K14" s="13" t="n">
        <v>200</v>
      </c>
      <c r="L14" s="13" t="n">
        <v>3750</v>
      </c>
      <c r="M14" s="15" t="n">
        <f aca="false">(D14+E14)/21.75*F14+G14+H14+I14+J14+K14+L14</f>
        <v>10550</v>
      </c>
      <c r="N14" s="16" t="n">
        <v>216</v>
      </c>
      <c r="O14" s="16" t="n">
        <v>288.19</v>
      </c>
      <c r="P14" s="15" t="n">
        <f aca="false">M14-N14-O14</f>
        <v>10045.81</v>
      </c>
      <c r="Q14" s="17" t="n">
        <f aca="false">ROUND(MAX((P14-3500+5)*0.05*{0.6,2,4,5,6,7,9}-5*{0,21,111,201,551,1101,2701},0),2)</f>
        <v>755.16</v>
      </c>
      <c r="R14" s="18" t="n">
        <f aca="false">P14-Q14</f>
        <v>9290.65</v>
      </c>
      <c r="S14" s="16"/>
      <c r="T14" s="2" t="s">
        <v>94</v>
      </c>
      <c r="U14" s="33" t="s">
        <v>58</v>
      </c>
    </row>
    <row r="15" customFormat="false" ht="24.95" hidden="false" customHeight="true" outlineLevel="0" collapsed="false">
      <c r="A15" s="19" t="s">
        <v>59</v>
      </c>
      <c r="B15" s="20" t="s">
        <v>60</v>
      </c>
      <c r="C15" s="21" t="s">
        <v>61</v>
      </c>
      <c r="D15" s="20" t="n">
        <v>1440</v>
      </c>
      <c r="E15" s="20" t="n">
        <v>1080</v>
      </c>
      <c r="F15" s="20" t="n">
        <v>21.75</v>
      </c>
      <c r="G15" s="20" t="n">
        <v>1080</v>
      </c>
      <c r="H15" s="20"/>
      <c r="I15" s="20" t="n">
        <v>200</v>
      </c>
      <c r="J15" s="20" t="n">
        <v>100</v>
      </c>
      <c r="K15" s="20" t="n">
        <v>100</v>
      </c>
      <c r="L15" s="20"/>
      <c r="M15" s="22" t="n">
        <f aca="false">(D15+E15)/21.75*F15+G15+H15+I15+J15+K15+L15</f>
        <v>4000</v>
      </c>
      <c r="N15" s="23" t="n">
        <v>109.5</v>
      </c>
      <c r="O15" s="23" t="n">
        <v>225.57</v>
      </c>
      <c r="P15" s="22" t="n">
        <f aca="false">M15-N15-O15</f>
        <v>3664.93</v>
      </c>
      <c r="Q15" s="24" t="n">
        <f aca="false">ROUND(MAX((P15-3500)*0.05*{0.6,2,4,5,6,7,9}-5*{0,21,111,201,551,1101,2701},0),2)</f>
        <v>4.95</v>
      </c>
      <c r="R15" s="25" t="n">
        <f aca="false">P15-Q15</f>
        <v>3659.98</v>
      </c>
      <c r="S15" s="23"/>
      <c r="T15" s="2" t="s">
        <v>93</v>
      </c>
      <c r="U15" s="2" t="s">
        <v>62</v>
      </c>
    </row>
    <row r="16" customFormat="false" ht="21.75" hidden="false" customHeight="true" outlineLevel="0" collapsed="false">
      <c r="A16" s="12" t="s">
        <v>63</v>
      </c>
      <c r="B16" s="13" t="s">
        <v>76</v>
      </c>
      <c r="C16" s="14" t="s">
        <v>77</v>
      </c>
      <c r="D16" s="13" t="n">
        <v>6080</v>
      </c>
      <c r="E16" s="13" t="n">
        <v>6080</v>
      </c>
      <c r="F16" s="13" t="n">
        <v>21.75</v>
      </c>
      <c r="G16" s="13" t="n">
        <v>3040</v>
      </c>
      <c r="H16" s="13"/>
      <c r="I16" s="13" t="n">
        <v>200</v>
      </c>
      <c r="J16" s="13" t="n">
        <v>600</v>
      </c>
      <c r="K16" s="13" t="n">
        <v>300</v>
      </c>
      <c r="L16" s="13"/>
      <c r="M16" s="15" t="n">
        <f aca="false">(D16+E16)/21.75*F16+G16+H16+I16+J16+K16+L16</f>
        <v>16300</v>
      </c>
      <c r="N16" s="16" t="n">
        <v>487</v>
      </c>
      <c r="O16" s="16" t="n">
        <v>643.4</v>
      </c>
      <c r="P16" s="15" t="n">
        <f aca="false">M16-N16-O16</f>
        <v>15169.6</v>
      </c>
      <c r="Q16" s="17" t="n">
        <f aca="false">ROUND(MAX((P16-3500+5)*0.05*{0.6,2,4,5,6,7,9}-5*{0,21,111,201,551,1101,2701},0),2)</f>
        <v>1913.65</v>
      </c>
      <c r="R16" s="18" t="n">
        <f aca="false">P16-Q16</f>
        <v>13255.95</v>
      </c>
      <c r="S16" s="16"/>
      <c r="T16" s="2" t="s">
        <v>93</v>
      </c>
      <c r="U16" s="2" t="s">
        <v>78</v>
      </c>
    </row>
    <row r="17" customFormat="false" ht="24.95" hidden="false" customHeight="true" outlineLevel="0" collapsed="false">
      <c r="A17" s="12" t="s">
        <v>67</v>
      </c>
      <c r="B17" s="13" t="s">
        <v>80</v>
      </c>
      <c r="C17" s="14" t="s">
        <v>81</v>
      </c>
      <c r="D17" s="13" t="n">
        <v>3120</v>
      </c>
      <c r="E17" s="13" t="n">
        <v>3120</v>
      </c>
      <c r="F17" s="13" t="n">
        <v>21.75</v>
      </c>
      <c r="G17" s="13" t="n">
        <v>1560</v>
      </c>
      <c r="H17" s="13"/>
      <c r="I17" s="13" t="n">
        <v>200</v>
      </c>
      <c r="J17" s="13" t="n">
        <v>200</v>
      </c>
      <c r="K17" s="13" t="n">
        <v>200</v>
      </c>
      <c r="L17" s="13"/>
      <c r="M17" s="15" t="n">
        <f aca="false">(D17+E17)/21.75*F17+G17+H17+I17+J17+K17+L17</f>
        <v>8400</v>
      </c>
      <c r="N17" s="16" t="n">
        <v>250</v>
      </c>
      <c r="O17" s="16" t="n">
        <v>1012.8</v>
      </c>
      <c r="P17" s="15" t="n">
        <f aca="false">M17-N17-O17</f>
        <v>7137.2</v>
      </c>
      <c r="Q17" s="17" t="n">
        <f aca="false">ROUND(MAX((P17-3500+30)*0.05*{0.6,2,4,5,6,7,9}-5*{0,21,111,201,551,1101,2701},0),2)</f>
        <v>261.72</v>
      </c>
      <c r="R17" s="18" t="n">
        <f aca="false">P17-Q17</f>
        <v>6875.48</v>
      </c>
      <c r="S17" s="16"/>
      <c r="T17" s="2" t="s">
        <v>95</v>
      </c>
      <c r="U17" s="0"/>
    </row>
    <row r="18" customFormat="false" ht="24.95" hidden="false" customHeight="true" outlineLevel="0" collapsed="false">
      <c r="A18" s="12" t="s">
        <v>71</v>
      </c>
      <c r="B18" s="13" t="s">
        <v>89</v>
      </c>
      <c r="C18" s="14" t="s">
        <v>90</v>
      </c>
      <c r="D18" s="13" t="n">
        <v>6080</v>
      </c>
      <c r="E18" s="13" t="n">
        <v>6080</v>
      </c>
      <c r="F18" s="13" t="n">
        <v>21.75</v>
      </c>
      <c r="G18" s="13" t="n">
        <v>3040</v>
      </c>
      <c r="H18" s="13"/>
      <c r="I18" s="13" t="n">
        <v>200</v>
      </c>
      <c r="J18" s="13" t="n">
        <v>600</v>
      </c>
      <c r="K18" s="13" t="n">
        <v>300</v>
      </c>
      <c r="L18" s="13"/>
      <c r="M18" s="15" t="n">
        <f aca="false">(D18+E18)/21.75*F18+G18+H18+I18+J18+K18+L18</f>
        <v>16300</v>
      </c>
      <c r="N18" s="16" t="n">
        <v>486</v>
      </c>
      <c r="O18" s="16" t="n">
        <v>1296.8</v>
      </c>
      <c r="P18" s="15" t="n">
        <f aca="false">M18-N18-O18</f>
        <v>14517.2</v>
      </c>
      <c r="Q18" s="17" t="n">
        <f aca="false">ROUND(MAX((P18-3500+20)*0.05*{0.6,2,4,5,6,7,9}-5*{0,21,111,201,551,1101,2701},0),2)</f>
        <v>1754.3</v>
      </c>
      <c r="R18" s="18" t="n">
        <f aca="false">P18-Q18</f>
        <v>12762.9</v>
      </c>
      <c r="S18" s="16"/>
      <c r="T18" s="2" t="s">
        <v>96</v>
      </c>
      <c r="U18" s="2" t="s">
        <v>91</v>
      </c>
    </row>
  </sheetData>
  <mergeCells count="1">
    <mergeCell ref="A1:S1"/>
  </mergeCells>
  <printOptions headings="false" gridLines="false" gridLinesSet="true" horizontalCentered="false" verticalCentered="false"/>
  <pageMargins left="0.25" right="0.25" top="0.75" bottom="0.75" header="0.511805555555555" footer="0.51180555555555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2"/>
  <sheetViews>
    <sheetView windowProtection="false"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A21" activeCellId="0" sqref="A21"/>
    </sheetView>
  </sheetViews>
  <sheetFormatPr defaultRowHeight="13.5"/>
  <cols>
    <col collapsed="false" hidden="false" max="1" min="1" style="1" width="4.8"/>
    <col collapsed="false" hidden="false" max="2" min="2" style="2" width="7.50697674418605"/>
    <col collapsed="false" hidden="false" max="3" min="3" style="1" width="18.8279069767442"/>
    <col collapsed="false" hidden="false" max="5" min="4" style="2" width="9.72093023255814"/>
    <col collapsed="false" hidden="false" max="6" min="6" style="2" width="6.4"/>
    <col collapsed="false" hidden="false" max="7" min="7" style="2" width="9.72093023255814"/>
    <col collapsed="false" hidden="true" max="8" min="8" style="2" width="0"/>
    <col collapsed="false" hidden="false" max="11" min="9" style="2" width="9.72093023255814"/>
    <col collapsed="false" hidden="false" max="12" min="12" style="2" width="6.15348837209302"/>
    <col collapsed="false" hidden="false" max="13" min="13" style="3" width="10.4604651162791"/>
    <col collapsed="false" hidden="false" max="14" min="14" style="2" width="11.9348837209302"/>
    <col collapsed="false" hidden="false" max="16" min="15" style="2" width="9.72093023255814"/>
    <col collapsed="false" hidden="false" max="17" min="17" style="3" width="8"/>
    <col collapsed="false" hidden="false" max="18" min="18" style="4" width="12.553488372093"/>
    <col collapsed="false" hidden="false" max="19" min="19" style="2" width="8.73953488372093"/>
    <col collapsed="false" hidden="false" max="20" min="20" style="2" width="122.079069767442"/>
    <col collapsed="false" hidden="false" max="21" min="21" style="2" width="79.1302325581395"/>
    <col collapsed="false" hidden="false" max="1025" min="22" style="2" width="10.8279069767442"/>
  </cols>
  <sheetData>
    <row r="1" customFormat="false" ht="32.25" hidden="false" customHeight="true" outlineLevel="0" collapsed="false">
      <c r="A1" s="5" t="s">
        <v>97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s="11" customFormat="true" ht="21" hidden="false" customHeight="true" outlineLevel="0" collapsed="false">
      <c r="A2" s="6" t="s">
        <v>1</v>
      </c>
      <c r="B2" s="7" t="s">
        <v>2</v>
      </c>
      <c r="C2" s="6" t="s">
        <v>3</v>
      </c>
      <c r="D2" s="7" t="s">
        <v>4</v>
      </c>
      <c r="E2" s="7" t="s">
        <v>5</v>
      </c>
      <c r="F2" s="7" t="s">
        <v>6</v>
      </c>
      <c r="G2" s="7" t="s">
        <v>7</v>
      </c>
      <c r="H2" s="7" t="s">
        <v>8</v>
      </c>
      <c r="I2" s="7" t="s">
        <v>9</v>
      </c>
      <c r="J2" s="7" t="s">
        <v>10</v>
      </c>
      <c r="K2" s="7" t="s">
        <v>11</v>
      </c>
      <c r="L2" s="7" t="s">
        <v>12</v>
      </c>
      <c r="M2" s="8" t="s">
        <v>13</v>
      </c>
      <c r="N2" s="7" t="s">
        <v>14</v>
      </c>
      <c r="O2" s="7" t="s">
        <v>15</v>
      </c>
      <c r="P2" s="8" t="s">
        <v>16</v>
      </c>
      <c r="Q2" s="7" t="s">
        <v>17</v>
      </c>
      <c r="R2" s="9" t="s">
        <v>18</v>
      </c>
      <c r="S2" s="10" t="s">
        <v>19</v>
      </c>
    </row>
    <row r="3" customFormat="false" ht="24.95" hidden="false" customHeight="true" outlineLevel="0" collapsed="false">
      <c r="A3" s="12" t="s">
        <v>20</v>
      </c>
      <c r="B3" s="13" t="s">
        <v>21</v>
      </c>
      <c r="C3" s="14" t="s">
        <v>22</v>
      </c>
      <c r="D3" s="13" t="n">
        <v>7920</v>
      </c>
      <c r="E3" s="13" t="n">
        <v>7920</v>
      </c>
      <c r="F3" s="13" t="n">
        <v>21.75</v>
      </c>
      <c r="G3" s="13" t="n">
        <v>3960</v>
      </c>
      <c r="H3" s="13"/>
      <c r="I3" s="13" t="n">
        <v>200</v>
      </c>
      <c r="J3" s="13" t="n">
        <v>600</v>
      </c>
      <c r="K3" s="13"/>
      <c r="L3" s="13" t="n">
        <v>300</v>
      </c>
      <c r="M3" s="15" t="n">
        <f aca="false">(D3+E3)/21.75*F3+L3+G3+H3+I3+J3+K3</f>
        <v>20900</v>
      </c>
      <c r="N3" s="16" t="n">
        <v>634</v>
      </c>
      <c r="O3" s="16" t="n">
        <v>841.6</v>
      </c>
      <c r="P3" s="15" t="n">
        <f aca="false">M3-N3-O3</f>
        <v>19424.4</v>
      </c>
      <c r="Q3" s="17" t="n">
        <f aca="false">ROUND(MAX((P3-3500+10)*0.05*{0.6,2,4,5,6,7,9}-5*{0,21,111,201,551,1101,2701},0),2)</f>
        <v>2978.6</v>
      </c>
      <c r="R3" s="18" t="n">
        <f aca="false">P3-Q3</f>
        <v>16445.8</v>
      </c>
      <c r="S3" s="16"/>
      <c r="T3" s="2" t="s">
        <v>98</v>
      </c>
      <c r="U3" s="0"/>
    </row>
    <row r="4" customFormat="false" ht="24.95" hidden="false" customHeight="true" outlineLevel="0" collapsed="false">
      <c r="A4" s="12" t="s">
        <v>24</v>
      </c>
      <c r="B4" s="13" t="s">
        <v>25</v>
      </c>
      <c r="C4" s="14" t="s">
        <v>26</v>
      </c>
      <c r="D4" s="13" t="n">
        <v>8960</v>
      </c>
      <c r="E4" s="13" t="n">
        <v>8960</v>
      </c>
      <c r="F4" s="13" t="n">
        <v>21.75</v>
      </c>
      <c r="G4" s="13" t="n">
        <v>4480</v>
      </c>
      <c r="H4" s="13"/>
      <c r="I4" s="13" t="n">
        <v>200</v>
      </c>
      <c r="J4" s="13" t="n">
        <v>600</v>
      </c>
      <c r="K4" s="13" t="n">
        <v>300</v>
      </c>
      <c r="L4" s="13" t="n">
        <v>0</v>
      </c>
      <c r="M4" s="15" t="n">
        <f aca="false">(D4+E4)/21.75*F4+L4+G4+H4+I4+J4+K4</f>
        <v>23500</v>
      </c>
      <c r="N4" s="16" t="n">
        <v>717</v>
      </c>
      <c r="O4" s="16" t="n">
        <v>950.8</v>
      </c>
      <c r="P4" s="15" t="n">
        <f aca="false">M4-N4-O4</f>
        <v>21832.2</v>
      </c>
      <c r="Q4" s="17" t="n">
        <f aca="false">ROUND(MAX((P4-3500+10)*0.05*{0.6,2,4,5,6,7,9}-5*{0,21,111,201,551,1101,2701},0),2)</f>
        <v>3580.55</v>
      </c>
      <c r="R4" s="18" t="n">
        <f aca="false">P4-Q4</f>
        <v>18251.65</v>
      </c>
      <c r="S4" s="16"/>
      <c r="T4" s="2" t="s">
        <v>98</v>
      </c>
      <c r="U4" s="0"/>
    </row>
    <row r="5" customFormat="false" ht="24.95" hidden="false" customHeight="true" outlineLevel="0" collapsed="false">
      <c r="A5" s="12" t="s">
        <v>27</v>
      </c>
      <c r="B5" s="13" t="s">
        <v>28</v>
      </c>
      <c r="C5" s="14" t="s">
        <v>29</v>
      </c>
      <c r="D5" s="13" t="n">
        <v>6960</v>
      </c>
      <c r="E5" s="13" t="n">
        <v>6960</v>
      </c>
      <c r="F5" s="13" t="n">
        <v>21.75</v>
      </c>
      <c r="G5" s="13" t="n">
        <v>3480</v>
      </c>
      <c r="H5" s="13"/>
      <c r="I5" s="13" t="n">
        <v>200</v>
      </c>
      <c r="J5" s="13" t="n">
        <v>600</v>
      </c>
      <c r="K5" s="13" t="n">
        <v>300</v>
      </c>
      <c r="L5" s="13" t="n">
        <v>0</v>
      </c>
      <c r="M5" s="15" t="n">
        <f aca="false">(D5+E5)/21.75*F5+L5+G5+H5+I5+J5+K5</f>
        <v>18500</v>
      </c>
      <c r="N5" s="16" t="n">
        <v>557</v>
      </c>
      <c r="O5" s="16" t="n">
        <v>740.8</v>
      </c>
      <c r="P5" s="15" t="n">
        <f aca="false">M5-N5-O5</f>
        <v>17202.2</v>
      </c>
      <c r="Q5" s="17" t="n">
        <f aca="false">ROUND(MAX((P5-3500+10)*0.05*{0.6,2,4,5,6,7,9}-5*{0,21,111,201,551,1101,2701},0),2)</f>
        <v>2423.05</v>
      </c>
      <c r="R5" s="18" t="n">
        <f aca="false">P5-Q5</f>
        <v>14779.15</v>
      </c>
      <c r="S5" s="16"/>
      <c r="T5" s="2" t="s">
        <v>98</v>
      </c>
      <c r="U5" s="0"/>
    </row>
    <row r="6" customFormat="false" ht="24.95" hidden="false" customHeight="true" outlineLevel="0" collapsed="false">
      <c r="A6" s="12" t="s">
        <v>30</v>
      </c>
      <c r="B6" s="13" t="s">
        <v>31</v>
      </c>
      <c r="C6" s="14" t="s">
        <v>32</v>
      </c>
      <c r="D6" s="13" t="n">
        <v>6080</v>
      </c>
      <c r="E6" s="13" t="n">
        <v>6080</v>
      </c>
      <c r="F6" s="13" t="n">
        <v>21.48</v>
      </c>
      <c r="G6" s="13" t="n">
        <v>3040</v>
      </c>
      <c r="H6" s="13"/>
      <c r="I6" s="13" t="n">
        <v>200</v>
      </c>
      <c r="J6" s="13" t="n">
        <v>600</v>
      </c>
      <c r="K6" s="13" t="n">
        <v>300</v>
      </c>
      <c r="L6" s="13" t="n">
        <v>500</v>
      </c>
      <c r="M6" s="15" t="n">
        <f aca="false">(D6+E6)/21.75*F6+L6+G6+H6+I6+J6+K6</f>
        <v>16649.0482758621</v>
      </c>
      <c r="N6" s="16" t="n">
        <v>486</v>
      </c>
      <c r="O6" s="16" t="n">
        <v>648.4</v>
      </c>
      <c r="P6" s="15" t="n">
        <f aca="false">M6-N6-O6</f>
        <v>15514.6482758621</v>
      </c>
      <c r="Q6" s="17" t="n">
        <f aca="false">ROUND(MAX((P6-3500+10)*0.05*{0.6,2,4,5,6,7,9}-5*{0,21,111,201,551,1101,2701},0),2)</f>
        <v>2001.16</v>
      </c>
      <c r="R6" s="18" t="n">
        <f aca="false">P6-Q6</f>
        <v>13513.4882758621</v>
      </c>
      <c r="S6" s="16"/>
      <c r="T6" s="2" t="s">
        <v>98</v>
      </c>
      <c r="U6" s="0"/>
    </row>
    <row r="7" customFormat="false" ht="24.95" hidden="false" customHeight="true" outlineLevel="0" collapsed="false">
      <c r="A7" s="19" t="s">
        <v>33</v>
      </c>
      <c r="B7" s="20" t="s">
        <v>34</v>
      </c>
      <c r="C7" s="21" t="s">
        <v>35</v>
      </c>
      <c r="D7" s="20" t="n">
        <v>4560</v>
      </c>
      <c r="E7" s="20" t="n">
        <v>3420</v>
      </c>
      <c r="F7" s="20" t="n">
        <v>21.75</v>
      </c>
      <c r="G7" s="20" t="n">
        <v>3420</v>
      </c>
      <c r="H7" s="20"/>
      <c r="I7" s="20" t="n">
        <v>200</v>
      </c>
      <c r="J7" s="20" t="n">
        <v>200</v>
      </c>
      <c r="K7" s="20"/>
      <c r="L7" s="20" t="n">
        <v>200</v>
      </c>
      <c r="M7" s="22" t="n">
        <f aca="false">(D7+E7)/21.75*F7+L7+G7+H7+I7+J7+K7</f>
        <v>12000</v>
      </c>
      <c r="N7" s="23" t="n">
        <v>365</v>
      </c>
      <c r="O7" s="23" t="n">
        <v>488.8</v>
      </c>
      <c r="P7" s="22" t="n">
        <f aca="false">M7-N7-O7</f>
        <v>11146.2</v>
      </c>
      <c r="Q7" s="24" t="n">
        <f aca="false">ROUND(MAX((P7-3500+10)*0.05*{0.6,2,4,5,6,7,9}-5*{0,21,111,201,551,1101,2701},0),2)</f>
        <v>976.24</v>
      </c>
      <c r="R7" s="25" t="n">
        <f aca="false">P7-Q7</f>
        <v>10169.96</v>
      </c>
      <c r="S7" s="23"/>
      <c r="T7" s="2" t="s">
        <v>98</v>
      </c>
      <c r="U7" s="0"/>
    </row>
    <row r="8" customFormat="false" ht="24.95" hidden="false" customHeight="true" outlineLevel="0" collapsed="false">
      <c r="A8" s="26" t="s">
        <v>36</v>
      </c>
      <c r="B8" s="27" t="s">
        <v>37</v>
      </c>
      <c r="C8" s="28" t="s">
        <v>38</v>
      </c>
      <c r="D8" s="27" t="n">
        <v>2880</v>
      </c>
      <c r="E8" s="27" t="n">
        <v>360</v>
      </c>
      <c r="F8" s="27" t="n">
        <v>21.75</v>
      </c>
      <c r="G8" s="27" t="n">
        <v>360</v>
      </c>
      <c r="H8" s="27"/>
      <c r="I8" s="27" t="n">
        <v>200</v>
      </c>
      <c r="J8" s="27" t="n">
        <v>100</v>
      </c>
      <c r="K8" s="27" t="n">
        <v>100</v>
      </c>
      <c r="L8" s="27" t="n">
        <v>0</v>
      </c>
      <c r="M8" s="29" t="n">
        <f aca="false">(D8+E8)/21.75*F8+G8+I8+J8+K8+L8+H8</f>
        <v>4000</v>
      </c>
      <c r="N8" s="30" t="n">
        <v>280</v>
      </c>
      <c r="O8" s="30" t="n">
        <v>377.5</v>
      </c>
      <c r="P8" s="29" t="n">
        <f aca="false">M8-N8-O8</f>
        <v>3342.5</v>
      </c>
      <c r="Q8" s="31" t="n">
        <f aca="false">ROUND(MAX((P8-3500+10)*0.05*{0.6,2,4,5,6,7,9}-5*{0,21,111,201,551,1101,2701},0),2)</f>
        <v>0</v>
      </c>
      <c r="R8" s="32" t="n">
        <f aca="false">P8-Q8</f>
        <v>3342.5</v>
      </c>
      <c r="S8" s="30"/>
      <c r="T8" s="2" t="s">
        <v>98</v>
      </c>
      <c r="U8" s="0"/>
    </row>
    <row r="9" customFormat="false" ht="24.95" hidden="false" customHeight="true" outlineLevel="0" collapsed="false">
      <c r="A9" s="12" t="s">
        <v>39</v>
      </c>
      <c r="B9" s="13" t="s">
        <v>40</v>
      </c>
      <c r="C9" s="14" t="s">
        <v>41</v>
      </c>
      <c r="D9" s="13" t="n">
        <v>10080</v>
      </c>
      <c r="E9" s="13" t="n">
        <v>10080</v>
      </c>
      <c r="F9" s="13" t="n">
        <v>21.75</v>
      </c>
      <c r="G9" s="13" t="n">
        <v>5040</v>
      </c>
      <c r="H9" s="13"/>
      <c r="I9" s="13" t="n">
        <v>200</v>
      </c>
      <c r="J9" s="13" t="n">
        <v>600</v>
      </c>
      <c r="K9" s="13" t="n">
        <v>300</v>
      </c>
      <c r="L9" s="13"/>
      <c r="M9" s="15" t="n">
        <f aca="false">(D9+E9)/21.75*F9+L9+G9+H9+I9+J9+K9</f>
        <v>26300</v>
      </c>
      <c r="N9" s="16" t="n">
        <v>216</v>
      </c>
      <c r="O9" s="16" t="n">
        <v>299.21</v>
      </c>
      <c r="P9" s="15" t="n">
        <f aca="false">M9-N9-O9</f>
        <v>25784.79</v>
      </c>
      <c r="Q9" s="17" t="n">
        <f aca="false">ROUND(MAX((P9-3500+5)*0.05*{0.6,2,4,5,6,7,9}-5*{0,21,111,201,551,1101,2701},0),2)</f>
        <v>4567.45</v>
      </c>
      <c r="R9" s="18" t="n">
        <f aca="false">P9-Q9</f>
        <v>21217.34</v>
      </c>
      <c r="S9" s="13"/>
      <c r="T9" s="2" t="s">
        <v>98</v>
      </c>
      <c r="U9" s="0"/>
    </row>
    <row r="10" customFormat="false" ht="24.95" hidden="false" customHeight="true" outlineLevel="0" collapsed="false">
      <c r="A10" s="12" t="s">
        <v>42</v>
      </c>
      <c r="B10" s="13" t="s">
        <v>43</v>
      </c>
      <c r="C10" s="14" t="s">
        <v>44</v>
      </c>
      <c r="D10" s="13" t="n">
        <v>6520</v>
      </c>
      <c r="E10" s="13" t="n">
        <v>6520</v>
      </c>
      <c r="F10" s="13" t="n">
        <v>21.52</v>
      </c>
      <c r="G10" s="13" t="n">
        <v>3260</v>
      </c>
      <c r="H10" s="13"/>
      <c r="I10" s="13" t="n">
        <v>200</v>
      </c>
      <c r="J10" s="13" t="n">
        <v>600</v>
      </c>
      <c r="K10" s="13" t="n">
        <v>300</v>
      </c>
      <c r="L10" s="13"/>
      <c r="M10" s="15" t="n">
        <f aca="false">(D10+E10)/21.75*F10+L10+G10+H10+I10+J10+K10</f>
        <v>17262.1057471264</v>
      </c>
      <c r="N10" s="16" t="n">
        <v>522</v>
      </c>
      <c r="O10" s="16" t="n">
        <v>694.6</v>
      </c>
      <c r="P10" s="15" t="n">
        <f aca="false">M10-N10-O10</f>
        <v>16045.5057471264</v>
      </c>
      <c r="Q10" s="17" t="n">
        <f aca="false">ROUND(MAX((P10-3500+10)*0.05*{0.6,2,4,5,6,7,9}-5*{0,21,111,201,551,1101,2701},0),2)</f>
        <v>2133.88</v>
      </c>
      <c r="R10" s="18" t="n">
        <f aca="false">P10-Q10</f>
        <v>13911.6257471264</v>
      </c>
      <c r="S10" s="16"/>
      <c r="T10" s="2" t="s">
        <v>98</v>
      </c>
      <c r="U10" s="0"/>
    </row>
    <row r="11" customFormat="false" ht="24.95" hidden="false" customHeight="true" outlineLevel="0" collapsed="false">
      <c r="A11" s="26" t="s">
        <v>45</v>
      </c>
      <c r="B11" s="27" t="s">
        <v>46</v>
      </c>
      <c r="C11" s="28" t="s">
        <v>47</v>
      </c>
      <c r="D11" s="27" t="n">
        <v>3120</v>
      </c>
      <c r="E11" s="27" t="n">
        <v>2340</v>
      </c>
      <c r="F11" s="27" t="n">
        <v>21.75</v>
      </c>
      <c r="G11" s="27" t="n">
        <v>2340</v>
      </c>
      <c r="H11" s="27"/>
      <c r="I11" s="27" t="n">
        <v>200</v>
      </c>
      <c r="J11" s="27" t="n">
        <v>200</v>
      </c>
      <c r="K11" s="27" t="n">
        <v>200</v>
      </c>
      <c r="L11" s="27"/>
      <c r="M11" s="29" t="n">
        <f aca="false">(D11+E11)/21.75*F11+G11+H11+I11+J11+K11+L11</f>
        <v>8400</v>
      </c>
      <c r="N11" s="30" t="n">
        <v>250</v>
      </c>
      <c r="O11" s="30" t="n">
        <v>337.6</v>
      </c>
      <c r="P11" s="29" t="n">
        <f aca="false">M11-N11-O11</f>
        <v>7812.4</v>
      </c>
      <c r="Q11" s="31" t="n">
        <f aca="false">ROUND(MAX((P11-3500+10)*0.05*{0.6,2,4,5,6,7,9}-5*{0,21,111,201,551,1101,2701},0),2)</f>
        <v>327.24</v>
      </c>
      <c r="R11" s="32" t="n">
        <f aca="false">P11-Q11</f>
        <v>7485.16</v>
      </c>
      <c r="S11" s="30"/>
      <c r="T11" s="2" t="s">
        <v>98</v>
      </c>
      <c r="U11" s="0"/>
    </row>
    <row r="12" customFormat="false" ht="24.95" hidden="false" customHeight="true" outlineLevel="0" collapsed="false">
      <c r="A12" s="12" t="s">
        <v>48</v>
      </c>
      <c r="B12" s="13" t="s">
        <v>49</v>
      </c>
      <c r="C12" s="14" t="s">
        <v>50</v>
      </c>
      <c r="D12" s="13" t="n">
        <v>4560</v>
      </c>
      <c r="E12" s="13" t="n">
        <v>4560</v>
      </c>
      <c r="F12" s="13" t="n">
        <v>21.75</v>
      </c>
      <c r="G12" s="13" t="n">
        <v>2280</v>
      </c>
      <c r="H12" s="13"/>
      <c r="I12" s="13" t="n">
        <v>200</v>
      </c>
      <c r="J12" s="13" t="n">
        <v>200</v>
      </c>
      <c r="K12" s="13" t="n">
        <v>200</v>
      </c>
      <c r="L12" s="13"/>
      <c r="M12" s="15" t="n">
        <f aca="false">(D12+E12)/21.75*F12+G12+H12+I12+J12+K12+L12</f>
        <v>12000</v>
      </c>
      <c r="N12" s="16" t="n">
        <v>365</v>
      </c>
      <c r="O12" s="16" t="n">
        <v>488.8</v>
      </c>
      <c r="P12" s="15" t="n">
        <f aca="false">M12-N12-O12</f>
        <v>11146.2</v>
      </c>
      <c r="Q12" s="17" t="n">
        <f aca="false">ROUND(MAX((P12-3500+10)*0.05*{0.6,2,4,5,6,7,9}-5*{0,21,111,201,551,1101,2701},0),2)</f>
        <v>976.24</v>
      </c>
      <c r="R12" s="18" t="n">
        <f aca="false">P12-Q12</f>
        <v>10169.96</v>
      </c>
      <c r="S12" s="16"/>
      <c r="T12" s="2" t="s">
        <v>98</v>
      </c>
      <c r="U12" s="0"/>
    </row>
    <row r="13" customFormat="false" ht="24.95" hidden="false" customHeight="true" outlineLevel="0" collapsed="false">
      <c r="A13" s="12" t="s">
        <v>51</v>
      </c>
      <c r="B13" s="13" t="s">
        <v>52</v>
      </c>
      <c r="C13" s="14" t="s">
        <v>53</v>
      </c>
      <c r="D13" s="13" t="n">
        <v>3920</v>
      </c>
      <c r="E13" s="13" t="n">
        <v>3920</v>
      </c>
      <c r="F13" s="13" t="n">
        <v>21.75</v>
      </c>
      <c r="G13" s="13" t="n">
        <v>1960</v>
      </c>
      <c r="H13" s="13"/>
      <c r="I13" s="13" t="n">
        <v>200</v>
      </c>
      <c r="J13" s="13" t="n">
        <v>200</v>
      </c>
      <c r="K13" s="13" t="n">
        <v>200</v>
      </c>
      <c r="L13" s="13"/>
      <c r="M13" s="15" t="n">
        <f aca="false">(D13+E13)/21.75*F13+G13+H13+I13+J13+K13+L13</f>
        <v>10400</v>
      </c>
      <c r="N13" s="16" t="n">
        <v>314</v>
      </c>
      <c r="O13" s="16" t="n">
        <v>421.6</v>
      </c>
      <c r="P13" s="15" t="n">
        <f aca="false">M13-N13-O13</f>
        <v>9664.4</v>
      </c>
      <c r="Q13" s="17" t="n">
        <f aca="false">ROUND(MAX((P13-3500+10)*0.05*{0.6,2,4,5,6,7,9}-5*{0,21,111,201,551,1101,2701},0),2)</f>
        <v>679.88</v>
      </c>
      <c r="R13" s="18" t="n">
        <f aca="false">P13-Q13</f>
        <v>8984.52</v>
      </c>
      <c r="S13" s="16"/>
      <c r="T13" s="2" t="s">
        <v>98</v>
      </c>
      <c r="U13" s="33" t="s">
        <v>54</v>
      </c>
    </row>
    <row r="14" customFormat="false" ht="24.95" hidden="false" customHeight="true" outlineLevel="0" collapsed="false">
      <c r="A14" s="12" t="s">
        <v>55</v>
      </c>
      <c r="B14" s="13" t="s">
        <v>56</v>
      </c>
      <c r="C14" s="14" t="s">
        <v>57</v>
      </c>
      <c r="D14" s="13" t="n">
        <v>2628</v>
      </c>
      <c r="E14" s="13" t="n">
        <v>2332</v>
      </c>
      <c r="F14" s="13" t="n">
        <v>21.75</v>
      </c>
      <c r="G14" s="13" t="n">
        <v>1240</v>
      </c>
      <c r="H14" s="13"/>
      <c r="I14" s="13" t="n">
        <v>200</v>
      </c>
      <c r="J14" s="13" t="n">
        <v>200</v>
      </c>
      <c r="K14" s="13" t="n">
        <v>200</v>
      </c>
      <c r="L14" s="13"/>
      <c r="M14" s="15" t="n">
        <f aca="false">(D14+E14)/21.75*F14+G14+H14+I14+J14+K14+L14</f>
        <v>6800</v>
      </c>
      <c r="N14" s="16" t="n">
        <v>216</v>
      </c>
      <c r="O14" s="16" t="n">
        <v>299.21</v>
      </c>
      <c r="P14" s="15" t="n">
        <f aca="false">M14-N14-O14</f>
        <v>6284.79</v>
      </c>
      <c r="Q14" s="17" t="n">
        <f aca="false">ROUND(MAX((P14-3500+5)*0.05*{0.6,2,4,5,6,7,9}-5*{0,21,111,201,551,1101,2701},0),2)</f>
        <v>173.98</v>
      </c>
      <c r="R14" s="18" t="n">
        <f aca="false">P14-Q14</f>
        <v>6110.81</v>
      </c>
      <c r="S14" s="16"/>
      <c r="T14" s="2" t="s">
        <v>98</v>
      </c>
      <c r="U14" s="33" t="s">
        <v>58</v>
      </c>
    </row>
    <row r="15" customFormat="false" ht="24.95" hidden="false" customHeight="true" outlineLevel="0" collapsed="false">
      <c r="A15" s="19" t="s">
        <v>59</v>
      </c>
      <c r="B15" s="20" t="s">
        <v>60</v>
      </c>
      <c r="C15" s="21" t="s">
        <v>61</v>
      </c>
      <c r="D15" s="20" t="n">
        <v>1440</v>
      </c>
      <c r="E15" s="20" t="n">
        <v>1080</v>
      </c>
      <c r="F15" s="20" t="n">
        <v>21.75</v>
      </c>
      <c r="G15" s="20" t="n">
        <v>1080</v>
      </c>
      <c r="H15" s="20"/>
      <c r="I15" s="20" t="n">
        <v>200</v>
      </c>
      <c r="J15" s="20" t="n">
        <v>100</v>
      </c>
      <c r="K15" s="20" t="n">
        <v>100</v>
      </c>
      <c r="L15" s="20"/>
      <c r="M15" s="22" t="n">
        <f aca="false">(D15+E15)/21.75*F15+G15+H15+I15+J15+K15+L15</f>
        <v>4000</v>
      </c>
      <c r="N15" s="23" t="n">
        <v>109.5</v>
      </c>
      <c r="O15" s="23" t="n">
        <v>225.57</v>
      </c>
      <c r="P15" s="22" t="n">
        <f aca="false">M15-N15-O15</f>
        <v>3664.93</v>
      </c>
      <c r="Q15" s="24" t="n">
        <f aca="false">ROUND(MAX((P15-3500)*0.05*{0.6,2,4,5,6,7,9}-5*{0,21,111,201,551,1101,2701},0),2)</f>
        <v>4.95</v>
      </c>
      <c r="R15" s="25" t="n">
        <f aca="false">P15-Q15</f>
        <v>3659.98</v>
      </c>
      <c r="S15" s="23"/>
      <c r="T15" s="2" t="s">
        <v>98</v>
      </c>
      <c r="U15" s="2" t="s">
        <v>62</v>
      </c>
    </row>
    <row r="16" customFormat="false" ht="24.95" hidden="false" customHeight="true" outlineLevel="0" collapsed="false">
      <c r="A16" s="12" t="s">
        <v>63</v>
      </c>
      <c r="B16" s="13" t="s">
        <v>76</v>
      </c>
      <c r="C16" s="14" t="s">
        <v>77</v>
      </c>
      <c r="D16" s="13" t="n">
        <v>6080</v>
      </c>
      <c r="E16" s="13" t="n">
        <v>6080</v>
      </c>
      <c r="F16" s="13" t="n">
        <v>21.75</v>
      </c>
      <c r="G16" s="13" t="n">
        <v>3040</v>
      </c>
      <c r="H16" s="13"/>
      <c r="I16" s="13" t="n">
        <v>200</v>
      </c>
      <c r="J16" s="13" t="n">
        <v>600</v>
      </c>
      <c r="K16" s="13" t="n">
        <v>300</v>
      </c>
      <c r="L16" s="13"/>
      <c r="M16" s="15" t="n">
        <f aca="false">(D16+E16)/21.75*F16+G16+H16+I16+J16+K16+L16</f>
        <v>16300</v>
      </c>
      <c r="N16" s="16" t="n">
        <v>487</v>
      </c>
      <c r="O16" s="16" t="n">
        <v>643.4</v>
      </c>
      <c r="P16" s="15" t="n">
        <f aca="false">M16-N16-O16</f>
        <v>15169.6</v>
      </c>
      <c r="Q16" s="17" t="n">
        <f aca="false">ROUND(MAX((P16-3500+5)*0.05*{0.6,2,4,5,6,7,9}-5*{0,21,111,201,551,1101,2701},0),2)</f>
        <v>1913.65</v>
      </c>
      <c r="R16" s="18" t="n">
        <f aca="false">P16-Q16</f>
        <v>13255.95</v>
      </c>
      <c r="S16" s="16"/>
      <c r="T16" s="2" t="s">
        <v>98</v>
      </c>
      <c r="U16" s="2" t="s">
        <v>78</v>
      </c>
    </row>
    <row r="17" customFormat="false" ht="24.95" hidden="false" customHeight="true" outlineLevel="0" collapsed="false">
      <c r="A17" s="12" t="s">
        <v>67</v>
      </c>
      <c r="B17" s="13" t="s">
        <v>80</v>
      </c>
      <c r="C17" s="14" t="s">
        <v>81</v>
      </c>
      <c r="D17" s="13" t="n">
        <v>3120</v>
      </c>
      <c r="E17" s="13" t="n">
        <v>3120</v>
      </c>
      <c r="F17" s="13" t="n">
        <v>21.75</v>
      </c>
      <c r="G17" s="13" t="n">
        <v>1560</v>
      </c>
      <c r="H17" s="13"/>
      <c r="I17" s="13" t="n">
        <v>200</v>
      </c>
      <c r="J17" s="13" t="n">
        <v>200</v>
      </c>
      <c r="K17" s="13" t="n">
        <v>200</v>
      </c>
      <c r="L17" s="13"/>
      <c r="M17" s="15" t="n">
        <f aca="false">(D17+E17)/21.75*F17+G17+H17+I17+J17+K17+L17</f>
        <v>8400</v>
      </c>
      <c r="N17" s="16" t="n">
        <v>250</v>
      </c>
      <c r="O17" s="16" t="n">
        <v>337.6</v>
      </c>
      <c r="P17" s="15" t="n">
        <f aca="false">M17-N17-O17</f>
        <v>7812.4</v>
      </c>
      <c r="Q17" s="17" t="n">
        <f aca="false">ROUND(MAX((P17-3500+10)*0.05*{0.6,2,4,5,6,7,9}-5*{0,21,111,201,551,1101,2701},0),2)</f>
        <v>327.24</v>
      </c>
      <c r="R17" s="18" t="n">
        <f aca="false">P17-Q17</f>
        <v>7485.16</v>
      </c>
      <c r="S17" s="16"/>
      <c r="T17" s="2" t="s">
        <v>98</v>
      </c>
      <c r="U17" s="0"/>
    </row>
    <row r="18" customFormat="false" ht="24.95" hidden="false" customHeight="true" outlineLevel="0" collapsed="false">
      <c r="A18" s="12" t="s">
        <v>71</v>
      </c>
      <c r="B18" s="13" t="s">
        <v>89</v>
      </c>
      <c r="C18" s="14" t="s">
        <v>90</v>
      </c>
      <c r="D18" s="13" t="n">
        <v>6080</v>
      </c>
      <c r="E18" s="13" t="n">
        <v>6080</v>
      </c>
      <c r="F18" s="13" t="n">
        <v>21.75</v>
      </c>
      <c r="G18" s="13" t="n">
        <v>3040</v>
      </c>
      <c r="H18" s="13"/>
      <c r="I18" s="13" t="n">
        <v>200</v>
      </c>
      <c r="J18" s="13" t="n">
        <v>600</v>
      </c>
      <c r="K18" s="13" t="n">
        <v>300</v>
      </c>
      <c r="L18" s="13"/>
      <c r="M18" s="15" t="n">
        <f aca="false">(D18+E18)/21.75*F18+G18+H18+I18+J18+K18+L18</f>
        <v>16300</v>
      </c>
      <c r="N18" s="16" t="n">
        <v>486</v>
      </c>
      <c r="O18" s="16" t="n">
        <v>648.4</v>
      </c>
      <c r="P18" s="15" t="n">
        <f aca="false">M18-N18-O18</f>
        <v>15165.6</v>
      </c>
      <c r="Q18" s="17" t="n">
        <f aca="false">ROUND(MAX((P18-3500+10)*0.05*{0.6,2,4,5,6,7,9}-5*{0,21,111,201,551,1101,2701},0),2)</f>
        <v>1913.9</v>
      </c>
      <c r="R18" s="18" t="n">
        <f aca="false">P18-Q18</f>
        <v>13251.7</v>
      </c>
      <c r="S18" s="16"/>
      <c r="T18" s="2" t="s">
        <v>98</v>
      </c>
      <c r="U18" s="2" t="s">
        <v>91</v>
      </c>
    </row>
    <row r="19" customFormat="false" ht="24.95" hidden="false" customHeight="true" outlineLevel="0" collapsed="false">
      <c r="A19" s="12" t="s">
        <v>75</v>
      </c>
      <c r="B19" s="13" t="s">
        <v>99</v>
      </c>
      <c r="C19" s="14" t="s">
        <v>100</v>
      </c>
      <c r="D19" s="13" t="n">
        <v>2000</v>
      </c>
      <c r="E19" s="13"/>
      <c r="F19" s="13" t="n">
        <v>17.22</v>
      </c>
      <c r="G19" s="13"/>
      <c r="H19" s="13"/>
      <c r="I19" s="13"/>
      <c r="J19" s="13"/>
      <c r="K19" s="13"/>
      <c r="L19" s="13"/>
      <c r="M19" s="15" t="n">
        <f aca="false">(D19+E19)/21.75*F19+G19+H19+I19+J19+K19+L19</f>
        <v>1583.44827586207</v>
      </c>
      <c r="N19" s="16"/>
      <c r="O19" s="16"/>
      <c r="P19" s="15" t="n">
        <f aca="false">M19-N19-O19</f>
        <v>1583.44827586207</v>
      </c>
      <c r="Q19" s="17" t="n">
        <f aca="false">ROUND(MAX((P19-3500)*0.05*{0.6,2,4,5,6,7,9}-5*{0,21,111,201,551,1101,2701},0),2)</f>
        <v>0</v>
      </c>
      <c r="R19" s="18" t="n">
        <f aca="false">P19-Q19</f>
        <v>1583.44827586207</v>
      </c>
      <c r="S19" s="16"/>
      <c r="T19" s="0"/>
      <c r="U19" s="2" t="s">
        <v>101</v>
      </c>
    </row>
    <row r="20" customFormat="false" ht="24.95" hidden="false" customHeight="true" outlineLevel="0" collapsed="false">
      <c r="A20" s="12" t="s">
        <v>79</v>
      </c>
      <c r="B20" s="13" t="s">
        <v>102</v>
      </c>
      <c r="C20" s="14" t="s">
        <v>103</v>
      </c>
      <c r="D20" s="13" t="n">
        <v>2304</v>
      </c>
      <c r="E20" s="13" t="n">
        <v>2304</v>
      </c>
      <c r="F20" s="13" t="n">
        <v>18.75</v>
      </c>
      <c r="G20" s="13" t="n">
        <v>1152</v>
      </c>
      <c r="H20" s="13"/>
      <c r="I20" s="13" t="n">
        <v>160</v>
      </c>
      <c r="J20" s="13" t="n">
        <v>160</v>
      </c>
      <c r="K20" s="13" t="n">
        <v>160</v>
      </c>
      <c r="L20" s="13"/>
      <c r="M20" s="15" t="n">
        <f aca="false">(D20+E20)/21.75*F20+G20+H20+I20+J20+K20+L20</f>
        <v>5604.41379310345</v>
      </c>
      <c r="N20" s="16"/>
      <c r="O20" s="16"/>
      <c r="P20" s="15" t="n">
        <f aca="false">M20-N20-O20</f>
        <v>5604.41379310345</v>
      </c>
      <c r="Q20" s="17" t="n">
        <f aca="false">ROUND(MAX((P20-3500)*0.05*{0.6,2,4,5,6,7,9}-5*{0,21,111,201,551,1101,2701},0),2)</f>
        <v>105.44</v>
      </c>
      <c r="R20" s="18" t="n">
        <f aca="false">P20-Q20</f>
        <v>5498.97379310345</v>
      </c>
      <c r="S20" s="16"/>
      <c r="T20" s="0"/>
      <c r="U20" s="2" t="s">
        <v>104</v>
      </c>
    </row>
    <row r="21" customFormat="false" ht="24.95" hidden="false" customHeight="true" outlineLevel="0" collapsed="false">
      <c r="A21" s="19" t="s">
        <v>105</v>
      </c>
      <c r="B21" s="20" t="s">
        <v>106</v>
      </c>
      <c r="C21" s="21" t="s">
        <v>107</v>
      </c>
      <c r="D21" s="20" t="n">
        <v>2880</v>
      </c>
      <c r="E21" s="20" t="n">
        <v>800</v>
      </c>
      <c r="F21" s="20" t="n">
        <v>21.75</v>
      </c>
      <c r="G21" s="20"/>
      <c r="H21" s="20"/>
      <c r="I21" s="20" t="n">
        <v>160</v>
      </c>
      <c r="J21" s="20" t="n">
        <v>80</v>
      </c>
      <c r="K21" s="20" t="n">
        <v>80</v>
      </c>
      <c r="L21" s="20"/>
      <c r="M21" s="22" t="n">
        <f aca="false">(D21+E21)/21.75*F21+G21+H21+I21+J21+K21+L21</f>
        <v>4000</v>
      </c>
      <c r="N21" s="23" t="n">
        <v>288</v>
      </c>
      <c r="O21" s="23"/>
      <c r="P21" s="22" t="n">
        <f aca="false">M21-N21-O21</f>
        <v>3712</v>
      </c>
      <c r="Q21" s="24" t="n">
        <f aca="false">ROUND(MAX((P21-3500)*0.05*{0.6,2,4,5,6,7,9}-5*{0,21,111,201,551,1101,2701},0),2)</f>
        <v>6.36</v>
      </c>
      <c r="R21" s="25" t="n">
        <f aca="false">P21-Q21</f>
        <v>3705.64</v>
      </c>
      <c r="S21" s="23"/>
      <c r="T21" s="2" t="s">
        <v>108</v>
      </c>
      <c r="U21" s="2" t="s">
        <v>109</v>
      </c>
    </row>
    <row r="22" customFormat="false" ht="24.95" hidden="false" customHeight="true" outlineLevel="0" collapsed="false">
      <c r="A22" s="19" t="s">
        <v>110</v>
      </c>
      <c r="B22" s="20" t="s">
        <v>111</v>
      </c>
      <c r="C22" s="21" t="s">
        <v>112</v>
      </c>
      <c r="D22" s="20" t="n">
        <v>1440</v>
      </c>
      <c r="E22" s="20" t="n">
        <v>1080</v>
      </c>
      <c r="F22" s="20" t="n">
        <v>16.54</v>
      </c>
      <c r="G22" s="20" t="n">
        <v>1080</v>
      </c>
      <c r="H22" s="20"/>
      <c r="I22" s="20" t="n">
        <v>200</v>
      </c>
      <c r="J22" s="20" t="n">
        <v>100</v>
      </c>
      <c r="K22" s="20" t="n">
        <v>100</v>
      </c>
      <c r="L22" s="20"/>
      <c r="M22" s="22" t="n">
        <f aca="false">(D22+E22)/21.75*F22+G22+H22+I22+J22+K22+L22</f>
        <v>3396.35862068966</v>
      </c>
      <c r="N22" s="23" t="n">
        <v>210</v>
      </c>
      <c r="O22" s="23"/>
      <c r="P22" s="22" t="n">
        <f aca="false">M22-N22-O22</f>
        <v>3186.35862068966</v>
      </c>
      <c r="Q22" s="24" t="n">
        <f aca="false">ROUND(MAX((P22-3500)*0.05*{0.6,2,4,5,6,7,9}-5*{0,21,111,201,551,1101,2701},0),2)</f>
        <v>0</v>
      </c>
      <c r="R22" s="25" t="n">
        <f aca="false">P22-Q22</f>
        <v>3186.35862068966</v>
      </c>
      <c r="S22" s="23"/>
      <c r="T22" s="2" t="s">
        <v>108</v>
      </c>
      <c r="U22" s="2" t="s">
        <v>113</v>
      </c>
    </row>
  </sheetData>
  <mergeCells count="1">
    <mergeCell ref="A1:S1"/>
  </mergeCells>
  <printOptions headings="false" gridLines="false" gridLinesSet="true" horizontalCentered="false" verticalCentered="false"/>
  <pageMargins left="0.25" right="0.25" top="0.75" bottom="0.75" header="0.511805555555555" footer="0.51180555555555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3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8" ySplit="2" topLeftCell="S21" activePane="bottomRight" state="frozen"/>
      <selection pane="topLeft" activeCell="A1" activeCellId="0" sqref="A1"/>
      <selection pane="topRight" activeCell="S1" activeCellId="0" sqref="S1"/>
      <selection pane="bottomLeft" activeCell="A21" activeCellId="0" sqref="A21"/>
      <selection pane="bottomRight" activeCell="P32" activeCellId="0" sqref="P32"/>
    </sheetView>
  </sheetViews>
  <sheetFormatPr defaultRowHeight="13.5"/>
  <cols>
    <col collapsed="false" hidden="false" max="1" min="1" style="1" width="4.8"/>
    <col collapsed="false" hidden="false" max="2" min="2" style="2" width="7.50697674418605"/>
    <col collapsed="false" hidden="false" max="3" min="3" style="1" width="18.8279069767442"/>
    <col collapsed="false" hidden="false" max="5" min="4" style="2" width="9.72093023255814"/>
    <col collapsed="false" hidden="false" max="6" min="6" style="2" width="6.4"/>
    <col collapsed="false" hidden="false" max="7" min="7" style="2" width="9.72093023255814"/>
    <col collapsed="false" hidden="true" max="8" min="8" style="2" width="0"/>
    <col collapsed="false" hidden="false" max="11" min="9" style="2" width="9.72093023255814"/>
    <col collapsed="false" hidden="false" max="12" min="12" style="2" width="6.15348837209302"/>
    <col collapsed="false" hidden="false" max="13" min="13" style="3" width="10.4604651162791"/>
    <col collapsed="false" hidden="false" max="14" min="14" style="2" width="11.9348837209302"/>
    <col collapsed="false" hidden="false" max="16" min="15" style="2" width="9.72093023255814"/>
    <col collapsed="false" hidden="false" max="17" min="17" style="3" width="8"/>
    <col collapsed="false" hidden="false" max="18" min="18" style="4" width="12.553488372093"/>
    <col collapsed="false" hidden="false" max="19" min="19" style="2" width="8.73953488372093"/>
    <col collapsed="false" hidden="false" max="20" min="20" style="2" width="122.079069767442"/>
    <col collapsed="false" hidden="false" max="21" min="21" style="2" width="79.1302325581395"/>
    <col collapsed="false" hidden="false" max="1025" min="22" style="2" width="10.8279069767442"/>
  </cols>
  <sheetData>
    <row r="1" customFormat="false" ht="32.25" hidden="false" customHeight="true" outlineLevel="0" collapsed="false">
      <c r="A1" s="5" t="s">
        <v>114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s="11" customFormat="true" ht="21" hidden="false" customHeight="true" outlineLevel="0" collapsed="false">
      <c r="A2" s="6" t="s">
        <v>1</v>
      </c>
      <c r="B2" s="7" t="s">
        <v>2</v>
      </c>
      <c r="C2" s="6" t="s">
        <v>3</v>
      </c>
      <c r="D2" s="7" t="s">
        <v>4</v>
      </c>
      <c r="E2" s="7" t="s">
        <v>5</v>
      </c>
      <c r="F2" s="7" t="s">
        <v>6</v>
      </c>
      <c r="G2" s="7" t="s">
        <v>7</v>
      </c>
      <c r="H2" s="7" t="s">
        <v>8</v>
      </c>
      <c r="I2" s="7" t="s">
        <v>9</v>
      </c>
      <c r="J2" s="7" t="s">
        <v>10</v>
      </c>
      <c r="K2" s="7" t="s">
        <v>11</v>
      </c>
      <c r="L2" s="7" t="s">
        <v>12</v>
      </c>
      <c r="M2" s="8" t="s">
        <v>13</v>
      </c>
      <c r="N2" s="7" t="s">
        <v>14</v>
      </c>
      <c r="O2" s="7" t="s">
        <v>15</v>
      </c>
      <c r="P2" s="8" t="s">
        <v>16</v>
      </c>
      <c r="Q2" s="7" t="s">
        <v>17</v>
      </c>
      <c r="R2" s="9" t="s">
        <v>18</v>
      </c>
      <c r="S2" s="10" t="s">
        <v>19</v>
      </c>
    </row>
    <row r="3" customFormat="false" ht="24.95" hidden="false" customHeight="true" outlineLevel="0" collapsed="false">
      <c r="A3" s="12" t="s">
        <v>20</v>
      </c>
      <c r="B3" s="13" t="s">
        <v>21</v>
      </c>
      <c r="C3" s="14" t="s">
        <v>22</v>
      </c>
      <c r="D3" s="13" t="n">
        <v>7920</v>
      </c>
      <c r="E3" s="13" t="n">
        <v>7920</v>
      </c>
      <c r="F3" s="13" t="n">
        <v>21.75</v>
      </c>
      <c r="G3" s="13" t="n">
        <v>3960</v>
      </c>
      <c r="H3" s="13"/>
      <c r="I3" s="13" t="n">
        <v>200</v>
      </c>
      <c r="J3" s="13" t="n">
        <v>600</v>
      </c>
      <c r="K3" s="13"/>
      <c r="L3" s="13" t="n">
        <v>300</v>
      </c>
      <c r="M3" s="15" t="n">
        <f aca="false">(D3+E3)/21.75*F3+L3+G3+H3+I3+J3+K3</f>
        <v>20900</v>
      </c>
      <c r="N3" s="16" t="n">
        <v>634</v>
      </c>
      <c r="O3" s="16" t="n">
        <v>841.6</v>
      </c>
      <c r="P3" s="15" t="n">
        <f aca="false">M3-N3-O3</f>
        <v>19424.4</v>
      </c>
      <c r="Q3" s="17" t="n">
        <f aca="false">ROUND(MAX((P3-3500+10)*0.05*{0.6,2,4,5,6,7,9}-5*{0,21,111,201,551,1101,2701},0),2)</f>
        <v>2978.6</v>
      </c>
      <c r="R3" s="18" t="n">
        <f aca="false">P3-Q3</f>
        <v>16445.8</v>
      </c>
      <c r="S3" s="16"/>
      <c r="T3" s="2" t="s">
        <v>115</v>
      </c>
      <c r="U3" s="0"/>
    </row>
    <row r="4" customFormat="false" ht="24.95" hidden="false" customHeight="true" outlineLevel="0" collapsed="false">
      <c r="A4" s="12" t="s">
        <v>24</v>
      </c>
      <c r="B4" s="13" t="s">
        <v>25</v>
      </c>
      <c r="C4" s="14" t="s">
        <v>26</v>
      </c>
      <c r="D4" s="13" t="n">
        <v>8960</v>
      </c>
      <c r="E4" s="13" t="n">
        <v>8960</v>
      </c>
      <c r="F4" s="13" t="n">
        <v>21.75</v>
      </c>
      <c r="G4" s="13" t="n">
        <v>4480</v>
      </c>
      <c r="H4" s="13"/>
      <c r="I4" s="13" t="n">
        <v>200</v>
      </c>
      <c r="J4" s="13" t="n">
        <v>600</v>
      </c>
      <c r="K4" s="13" t="n">
        <v>300</v>
      </c>
      <c r="L4" s="13" t="n">
        <v>0</v>
      </c>
      <c r="M4" s="15" t="n">
        <f aca="false">(D4+E4)/21.75*F4+L4+G4+H4+I4+J4+K4</f>
        <v>23500</v>
      </c>
      <c r="N4" s="16" t="n">
        <v>717</v>
      </c>
      <c r="O4" s="16" t="n">
        <v>950.8</v>
      </c>
      <c r="P4" s="15" t="n">
        <f aca="false">M4-N4-O4</f>
        <v>21832.2</v>
      </c>
      <c r="Q4" s="17" t="n">
        <f aca="false">ROUND(MAX((P4-3500+10)*0.05*{0.6,2,4,5,6,7,9}-5*{0,21,111,201,551,1101,2701},0),2)</f>
        <v>3580.55</v>
      </c>
      <c r="R4" s="18" t="n">
        <f aca="false">P4-Q4</f>
        <v>18251.65</v>
      </c>
      <c r="S4" s="16"/>
      <c r="T4" s="2" t="s">
        <v>115</v>
      </c>
      <c r="U4" s="0"/>
    </row>
    <row r="5" customFormat="false" ht="24.95" hidden="false" customHeight="true" outlineLevel="0" collapsed="false">
      <c r="A5" s="12" t="s">
        <v>27</v>
      </c>
      <c r="B5" s="13" t="s">
        <v>28</v>
      </c>
      <c r="C5" s="14" t="s">
        <v>29</v>
      </c>
      <c r="D5" s="13" t="n">
        <v>6960</v>
      </c>
      <c r="E5" s="13" t="n">
        <v>6960</v>
      </c>
      <c r="F5" s="13" t="n">
        <v>21.75</v>
      </c>
      <c r="G5" s="13" t="n">
        <v>3480</v>
      </c>
      <c r="H5" s="13"/>
      <c r="I5" s="13" t="n">
        <v>200</v>
      </c>
      <c r="J5" s="13" t="n">
        <v>600</v>
      </c>
      <c r="K5" s="13" t="n">
        <v>300</v>
      </c>
      <c r="L5" s="13" t="n">
        <v>0</v>
      </c>
      <c r="M5" s="15" t="n">
        <f aca="false">(D5+E5)/21.75*F5+L5+G5+H5+I5+J5+K5</f>
        <v>18500</v>
      </c>
      <c r="N5" s="16" t="n">
        <v>557</v>
      </c>
      <c r="O5" s="16" t="n">
        <v>740.8</v>
      </c>
      <c r="P5" s="15" t="n">
        <f aca="false">M5-N5-O5</f>
        <v>17202.2</v>
      </c>
      <c r="Q5" s="17" t="n">
        <f aca="false">ROUND(MAX((P5-3500+10)*0.05*{0.6,2,4,5,6,7,9}-5*{0,21,111,201,551,1101,2701},0),2)</f>
        <v>2423.05</v>
      </c>
      <c r="R5" s="18" t="n">
        <f aca="false">P5-Q5</f>
        <v>14779.15</v>
      </c>
      <c r="S5" s="16"/>
      <c r="T5" s="2" t="s">
        <v>115</v>
      </c>
      <c r="U5" s="0"/>
    </row>
    <row r="6" customFormat="false" ht="24.95" hidden="false" customHeight="true" outlineLevel="0" collapsed="false">
      <c r="A6" s="12" t="s">
        <v>30</v>
      </c>
      <c r="B6" s="13" t="s">
        <v>31</v>
      </c>
      <c r="C6" s="14" t="s">
        <v>32</v>
      </c>
      <c r="D6" s="13" t="n">
        <v>6080</v>
      </c>
      <c r="E6" s="13" t="n">
        <v>6080</v>
      </c>
      <c r="F6" s="13" t="n">
        <v>21.75</v>
      </c>
      <c r="G6" s="13" t="n">
        <v>3040</v>
      </c>
      <c r="H6" s="13"/>
      <c r="I6" s="13" t="n">
        <v>200</v>
      </c>
      <c r="J6" s="13" t="n">
        <v>600</v>
      </c>
      <c r="K6" s="13" t="n">
        <v>300</v>
      </c>
      <c r="L6" s="13" t="n">
        <v>500</v>
      </c>
      <c r="M6" s="15" t="n">
        <f aca="false">(D6+E6)/21.75*F6+L6+G6+H6+I6+J6+K6</f>
        <v>16800</v>
      </c>
      <c r="N6" s="16" t="n">
        <v>486</v>
      </c>
      <c r="O6" s="16" t="n">
        <v>648.4</v>
      </c>
      <c r="P6" s="15" t="n">
        <f aca="false">M6-N6-O6</f>
        <v>15665.6</v>
      </c>
      <c r="Q6" s="17" t="n">
        <f aca="false">ROUND(MAX((P6-3500+10)*0.05*{0.6,2,4,5,6,7,9}-5*{0,21,111,201,551,1101,2701},0),2)</f>
        <v>2038.9</v>
      </c>
      <c r="R6" s="18" t="n">
        <f aca="false">P6-Q6</f>
        <v>13626.7</v>
      </c>
      <c r="S6" s="16"/>
      <c r="T6" s="2" t="s">
        <v>115</v>
      </c>
      <c r="U6" s="0"/>
    </row>
    <row r="7" customFormat="false" ht="24.95" hidden="false" customHeight="true" outlineLevel="0" collapsed="false">
      <c r="A7" s="19" t="s">
        <v>33</v>
      </c>
      <c r="B7" s="20" t="s">
        <v>34</v>
      </c>
      <c r="C7" s="21" t="s">
        <v>35</v>
      </c>
      <c r="D7" s="20" t="n">
        <v>4560</v>
      </c>
      <c r="E7" s="20" t="n">
        <v>3420</v>
      </c>
      <c r="F7" s="20" t="n">
        <v>21.75</v>
      </c>
      <c r="G7" s="20" t="n">
        <v>3420</v>
      </c>
      <c r="H7" s="20"/>
      <c r="I7" s="20" t="n">
        <v>200</v>
      </c>
      <c r="J7" s="20" t="n">
        <v>200</v>
      </c>
      <c r="K7" s="20"/>
      <c r="L7" s="20" t="n">
        <v>200</v>
      </c>
      <c r="M7" s="22" t="n">
        <f aca="false">(D7+E7)/21.75*F7+L7+G7+H7+I7+J7+K7</f>
        <v>12000</v>
      </c>
      <c r="N7" s="23" t="n">
        <v>365</v>
      </c>
      <c r="O7" s="23" t="n">
        <v>488.8</v>
      </c>
      <c r="P7" s="22" t="n">
        <f aca="false">M7-N7-O7</f>
        <v>11146.2</v>
      </c>
      <c r="Q7" s="24" t="n">
        <f aca="false">ROUND(MAX((P7-3500+10)*0.05*{0.6,2,4,5,6,7,9}-5*{0,21,111,201,551,1101,2701},0),2)</f>
        <v>976.24</v>
      </c>
      <c r="R7" s="25" t="n">
        <f aca="false">P7-Q7</f>
        <v>10169.96</v>
      </c>
      <c r="S7" s="23"/>
      <c r="T7" s="2" t="s">
        <v>115</v>
      </c>
      <c r="U7" s="0"/>
    </row>
    <row r="8" customFormat="false" ht="24.95" hidden="false" customHeight="true" outlineLevel="0" collapsed="false">
      <c r="A8" s="26" t="s">
        <v>36</v>
      </c>
      <c r="B8" s="27" t="s">
        <v>37</v>
      </c>
      <c r="C8" s="28" t="s">
        <v>38</v>
      </c>
      <c r="D8" s="27" t="n">
        <v>2880</v>
      </c>
      <c r="E8" s="27" t="n">
        <v>360</v>
      </c>
      <c r="F8" s="27" t="n">
        <v>21.52</v>
      </c>
      <c r="G8" s="27" t="n">
        <v>360</v>
      </c>
      <c r="H8" s="27"/>
      <c r="I8" s="27" t="n">
        <v>200</v>
      </c>
      <c r="J8" s="27" t="n">
        <v>100</v>
      </c>
      <c r="K8" s="27" t="n">
        <v>100</v>
      </c>
      <c r="L8" s="27" t="n">
        <v>0</v>
      </c>
      <c r="M8" s="29" t="n">
        <f aca="false">(D8+E8)/21.75*F8+G8+I8+J8+K8+L8+H8</f>
        <v>3965.73793103448</v>
      </c>
      <c r="N8" s="30" t="n">
        <v>280</v>
      </c>
      <c r="O8" s="30" t="n">
        <v>377.5</v>
      </c>
      <c r="P8" s="29" t="n">
        <f aca="false">M8-N8-O8</f>
        <v>3308.23793103448</v>
      </c>
      <c r="Q8" s="31" t="n">
        <f aca="false">ROUND(MAX((P8-3500+10)*0.05*{0.6,2,4,5,6,7,9}-5*{0,21,111,201,551,1101,2701},0),2)</f>
        <v>0</v>
      </c>
      <c r="R8" s="32" t="n">
        <f aca="false">P8-Q8</f>
        <v>3308.23793103448</v>
      </c>
      <c r="S8" s="30"/>
      <c r="T8" s="2" t="s">
        <v>115</v>
      </c>
      <c r="U8" s="0"/>
    </row>
    <row r="9" customFormat="false" ht="24.95" hidden="false" customHeight="true" outlineLevel="0" collapsed="false">
      <c r="A9" s="12" t="s">
        <v>39</v>
      </c>
      <c r="B9" s="13" t="s">
        <v>40</v>
      </c>
      <c r="C9" s="14" t="s">
        <v>41</v>
      </c>
      <c r="D9" s="13" t="n">
        <v>10080</v>
      </c>
      <c r="E9" s="13" t="n">
        <v>10080</v>
      </c>
      <c r="F9" s="13" t="n">
        <v>21.75</v>
      </c>
      <c r="G9" s="13" t="n">
        <v>5040</v>
      </c>
      <c r="H9" s="13"/>
      <c r="I9" s="13" t="n">
        <v>200</v>
      </c>
      <c r="J9" s="13" t="n">
        <v>600</v>
      </c>
      <c r="K9" s="13" t="n">
        <v>300</v>
      </c>
      <c r="L9" s="13"/>
      <c r="M9" s="15" t="n">
        <f aca="false">(D9+E9)/21.75*F9+L9+G9+H9+I9+J9+K9</f>
        <v>26300</v>
      </c>
      <c r="N9" s="16" t="n">
        <v>216</v>
      </c>
      <c r="O9" s="16" t="n">
        <v>299.21</v>
      </c>
      <c r="P9" s="15" t="n">
        <f aca="false">M9-N9-O9</f>
        <v>25784.79</v>
      </c>
      <c r="Q9" s="17" t="n">
        <f aca="false">ROUND(MAX((P9-3500+5)*0.05*{0.6,2,4,5,6,7,9}-5*{0,21,111,201,551,1101,2701},0),2)</f>
        <v>4567.45</v>
      </c>
      <c r="R9" s="18" t="n">
        <f aca="false">P9-Q9</f>
        <v>21217.34</v>
      </c>
      <c r="S9" s="13"/>
      <c r="T9" s="2" t="s">
        <v>115</v>
      </c>
      <c r="U9" s="0"/>
    </row>
    <row r="10" customFormat="false" ht="24.95" hidden="false" customHeight="true" outlineLevel="0" collapsed="false">
      <c r="A10" s="12" t="s">
        <v>42</v>
      </c>
      <c r="B10" s="13" t="s">
        <v>43</v>
      </c>
      <c r="C10" s="14" t="s">
        <v>44</v>
      </c>
      <c r="D10" s="13" t="n">
        <v>6520</v>
      </c>
      <c r="E10" s="13" t="n">
        <v>6520</v>
      </c>
      <c r="F10" s="13" t="n">
        <v>21.75</v>
      </c>
      <c r="G10" s="13" t="n">
        <v>3260</v>
      </c>
      <c r="H10" s="13"/>
      <c r="I10" s="13" t="n">
        <v>200</v>
      </c>
      <c r="J10" s="13" t="n">
        <v>600</v>
      </c>
      <c r="K10" s="13" t="n">
        <v>300</v>
      </c>
      <c r="L10" s="13"/>
      <c r="M10" s="15" t="n">
        <f aca="false">(D10+E10)/21.75*F10+L10+G10+H10+I10+J10+K10</f>
        <v>17400</v>
      </c>
      <c r="N10" s="16" t="n">
        <v>522</v>
      </c>
      <c r="O10" s="16" t="n">
        <v>694.6</v>
      </c>
      <c r="P10" s="15" t="n">
        <f aca="false">M10-N10-O10</f>
        <v>16183.4</v>
      </c>
      <c r="Q10" s="17" t="n">
        <f aca="false">ROUND(MAX((P10-3500+10)*0.05*{0.6,2,4,5,6,7,9}-5*{0,21,111,201,551,1101,2701},0),2)</f>
        <v>2168.35</v>
      </c>
      <c r="R10" s="18" t="n">
        <f aca="false">P10-Q10</f>
        <v>14015.05</v>
      </c>
      <c r="S10" s="16"/>
      <c r="T10" s="2" t="s">
        <v>115</v>
      </c>
      <c r="U10" s="0"/>
    </row>
    <row r="11" customFormat="false" ht="24.95" hidden="false" customHeight="true" outlineLevel="0" collapsed="false">
      <c r="A11" s="26" t="s">
        <v>45</v>
      </c>
      <c r="B11" s="27" t="s">
        <v>46</v>
      </c>
      <c r="C11" s="28" t="s">
        <v>47</v>
      </c>
      <c r="D11" s="27" t="n">
        <v>3120</v>
      </c>
      <c r="E11" s="27" t="n">
        <v>2340</v>
      </c>
      <c r="F11" s="27" t="n">
        <v>21.07</v>
      </c>
      <c r="G11" s="27" t="n">
        <v>2340</v>
      </c>
      <c r="H11" s="27"/>
      <c r="I11" s="27" t="n">
        <v>200</v>
      </c>
      <c r="J11" s="27" t="n">
        <v>200</v>
      </c>
      <c r="K11" s="27" t="n">
        <v>200</v>
      </c>
      <c r="L11" s="27"/>
      <c r="M11" s="29" t="n">
        <f aca="false">(D11+E11)/21.75*F11+G11+H11+I11+J11+K11+L11</f>
        <v>8229.29655172414</v>
      </c>
      <c r="N11" s="30" t="n">
        <v>250</v>
      </c>
      <c r="O11" s="30" t="n">
        <v>337.6</v>
      </c>
      <c r="P11" s="29" t="n">
        <f aca="false">M11-N11-O11</f>
        <v>7641.69655172414</v>
      </c>
      <c r="Q11" s="31" t="n">
        <f aca="false">ROUND(MAX((P11-3500+10)*0.05*{0.6,2,4,5,6,7,9}-5*{0,21,111,201,551,1101,2701},0),2)</f>
        <v>310.17</v>
      </c>
      <c r="R11" s="32" t="n">
        <f aca="false">P11-Q11</f>
        <v>7331.52655172414</v>
      </c>
      <c r="S11" s="30"/>
      <c r="T11" s="2" t="s">
        <v>115</v>
      </c>
      <c r="U11" s="0"/>
    </row>
    <row r="12" customFormat="false" ht="24.95" hidden="false" customHeight="true" outlineLevel="0" collapsed="false">
      <c r="A12" s="12" t="s">
        <v>48</v>
      </c>
      <c r="B12" s="13" t="s">
        <v>49</v>
      </c>
      <c r="C12" s="14" t="s">
        <v>50</v>
      </c>
      <c r="D12" s="13" t="n">
        <v>4560</v>
      </c>
      <c r="E12" s="13" t="n">
        <v>4560</v>
      </c>
      <c r="F12" s="13" t="n">
        <v>21.45</v>
      </c>
      <c r="G12" s="13" t="n">
        <v>2280</v>
      </c>
      <c r="H12" s="13"/>
      <c r="I12" s="13" t="n">
        <v>200</v>
      </c>
      <c r="J12" s="13" t="n">
        <v>200</v>
      </c>
      <c r="K12" s="13" t="n">
        <v>200</v>
      </c>
      <c r="L12" s="13"/>
      <c r="M12" s="15" t="n">
        <f aca="false">(D12+E12)/21.75*F12+G12+H12+I12+J12+K12+L12</f>
        <v>11874.2068965517</v>
      </c>
      <c r="N12" s="16" t="n">
        <v>365</v>
      </c>
      <c r="O12" s="16" t="n">
        <v>488.8</v>
      </c>
      <c r="P12" s="15" t="n">
        <f aca="false">M12-N12-O12</f>
        <v>11020.4068965517</v>
      </c>
      <c r="Q12" s="17" t="n">
        <f aca="false">ROUND(MAX((P12-3500+10)*0.05*{0.6,2,4,5,6,7,9}-5*{0,21,111,201,551,1101,2701},0),2)</f>
        <v>951.08</v>
      </c>
      <c r="R12" s="18" t="n">
        <f aca="false">P12-Q12</f>
        <v>10069.3268965517</v>
      </c>
      <c r="S12" s="16"/>
      <c r="T12" s="2" t="s">
        <v>115</v>
      </c>
      <c r="U12" s="0"/>
    </row>
    <row r="13" customFormat="false" ht="24.95" hidden="false" customHeight="true" outlineLevel="0" collapsed="false">
      <c r="A13" s="12" t="s">
        <v>51</v>
      </c>
      <c r="B13" s="13" t="s">
        <v>52</v>
      </c>
      <c r="C13" s="14" t="s">
        <v>53</v>
      </c>
      <c r="D13" s="13" t="n">
        <v>3920</v>
      </c>
      <c r="E13" s="13" t="n">
        <v>3920</v>
      </c>
      <c r="F13" s="13" t="n">
        <v>21.13</v>
      </c>
      <c r="G13" s="13" t="n">
        <v>1960</v>
      </c>
      <c r="H13" s="13"/>
      <c r="I13" s="13" t="n">
        <v>200</v>
      </c>
      <c r="J13" s="13" t="n">
        <v>200</v>
      </c>
      <c r="K13" s="13" t="n">
        <v>200</v>
      </c>
      <c r="L13" s="13"/>
      <c r="M13" s="15" t="n">
        <f aca="false">(D13+E13)/21.75*F13+G13+H13+I13+J13+K13+L13</f>
        <v>10176.5149425287</v>
      </c>
      <c r="N13" s="16" t="n">
        <v>314</v>
      </c>
      <c r="O13" s="16" t="n">
        <v>421.6</v>
      </c>
      <c r="P13" s="15" t="n">
        <f aca="false">M13-N13-O13</f>
        <v>9440.91494252873</v>
      </c>
      <c r="Q13" s="17" t="n">
        <f aca="false">ROUND(MAX((P13-3500+10)*0.05*{0.6,2,4,5,6,7,9}-5*{0,21,111,201,551,1101,2701},0),2)</f>
        <v>635.18</v>
      </c>
      <c r="R13" s="18" t="n">
        <f aca="false">P13-Q13</f>
        <v>8805.73494252873</v>
      </c>
      <c r="S13" s="16"/>
      <c r="T13" s="2" t="s">
        <v>115</v>
      </c>
      <c r="U13" s="33" t="s">
        <v>54</v>
      </c>
    </row>
    <row r="14" customFormat="false" ht="24.95" hidden="false" customHeight="true" outlineLevel="0" collapsed="false">
      <c r="A14" s="12" t="s">
        <v>55</v>
      </c>
      <c r="B14" s="13" t="s">
        <v>56</v>
      </c>
      <c r="C14" s="14" t="s">
        <v>57</v>
      </c>
      <c r="D14" s="13" t="n">
        <v>2628</v>
      </c>
      <c r="E14" s="13" t="n">
        <v>2332</v>
      </c>
      <c r="F14" s="13" t="n">
        <v>19.75</v>
      </c>
      <c r="G14" s="13" t="n">
        <v>1240</v>
      </c>
      <c r="H14" s="13"/>
      <c r="I14" s="13" t="n">
        <v>200</v>
      </c>
      <c r="J14" s="13" t="n">
        <v>200</v>
      </c>
      <c r="K14" s="13" t="n">
        <v>200</v>
      </c>
      <c r="L14" s="13"/>
      <c r="M14" s="15" t="n">
        <f aca="false">(D14+E14)/21.75*F14+G14+H14+I14+J14+K14+L14</f>
        <v>6343.90804597701</v>
      </c>
      <c r="N14" s="16" t="n">
        <v>216</v>
      </c>
      <c r="O14" s="16" t="n">
        <v>299.21</v>
      </c>
      <c r="P14" s="15" t="n">
        <f aca="false">M14-N14-O14</f>
        <v>5828.69804597701</v>
      </c>
      <c r="Q14" s="17" t="n">
        <f aca="false">ROUND(MAX((P14-3500+5)*0.05*{0.6,2,4,5,6,7,9}-5*{0,21,111,201,551,1101,2701},0),2)</f>
        <v>128.37</v>
      </c>
      <c r="R14" s="18" t="n">
        <f aca="false">P14-Q14</f>
        <v>5700.32804597701</v>
      </c>
      <c r="S14" s="16"/>
      <c r="T14" s="2" t="s">
        <v>115</v>
      </c>
      <c r="U14" s="33" t="s">
        <v>58</v>
      </c>
    </row>
    <row r="15" customFormat="false" ht="24.95" hidden="false" customHeight="true" outlineLevel="0" collapsed="false">
      <c r="A15" s="19" t="s">
        <v>59</v>
      </c>
      <c r="B15" s="20" t="s">
        <v>60</v>
      </c>
      <c r="C15" s="21" t="s">
        <v>61</v>
      </c>
      <c r="D15" s="20" t="n">
        <v>1440</v>
      </c>
      <c r="E15" s="20" t="n">
        <v>1080</v>
      </c>
      <c r="F15" s="20" t="n">
        <v>21.75</v>
      </c>
      <c r="G15" s="20" t="n">
        <v>1080</v>
      </c>
      <c r="H15" s="20"/>
      <c r="I15" s="20" t="n">
        <v>200</v>
      </c>
      <c r="J15" s="20" t="n">
        <v>100</v>
      </c>
      <c r="K15" s="20" t="n">
        <v>100</v>
      </c>
      <c r="L15" s="20"/>
      <c r="M15" s="22" t="n">
        <f aca="false">(D15+E15)/21.75*F15+G15+H15+I15+J15+K15+L15</f>
        <v>4000</v>
      </c>
      <c r="N15" s="23" t="n">
        <v>109.5</v>
      </c>
      <c r="O15" s="23" t="n">
        <v>225.57</v>
      </c>
      <c r="P15" s="22" t="n">
        <f aca="false">M15-N15-O15</f>
        <v>3664.93</v>
      </c>
      <c r="Q15" s="24" t="n">
        <f aca="false">ROUND(MAX((P15-3500)*0.05*{0.6,2,4,5,6,7,9}-5*{0,21,111,201,551,1101,2701},0),2)</f>
        <v>4.95</v>
      </c>
      <c r="R15" s="25" t="n">
        <f aca="false">P15-Q15</f>
        <v>3659.98</v>
      </c>
      <c r="S15" s="23"/>
      <c r="T15" s="2" t="s">
        <v>115</v>
      </c>
      <c r="U15" s="2" t="s">
        <v>62</v>
      </c>
    </row>
    <row r="16" customFormat="false" ht="24.95" hidden="false" customHeight="true" outlineLevel="0" collapsed="false">
      <c r="A16" s="12" t="s">
        <v>63</v>
      </c>
      <c r="B16" s="13" t="s">
        <v>76</v>
      </c>
      <c r="C16" s="14" t="s">
        <v>77</v>
      </c>
      <c r="D16" s="13" t="n">
        <v>6080</v>
      </c>
      <c r="E16" s="13" t="n">
        <v>6080</v>
      </c>
      <c r="F16" s="13" t="n">
        <v>21.75</v>
      </c>
      <c r="G16" s="13" t="n">
        <v>3040</v>
      </c>
      <c r="H16" s="13"/>
      <c r="I16" s="13" t="n">
        <v>200</v>
      </c>
      <c r="J16" s="13" t="n">
        <v>600</v>
      </c>
      <c r="K16" s="13" t="n">
        <v>300</v>
      </c>
      <c r="L16" s="13"/>
      <c r="M16" s="15" t="n">
        <f aca="false">(D16+E16)/21.75*F16+G16+H16+I16+J16+K16+L16</f>
        <v>16300</v>
      </c>
      <c r="N16" s="16" t="n">
        <v>487</v>
      </c>
      <c r="O16" s="16" t="n">
        <v>643.4</v>
      </c>
      <c r="P16" s="15" t="n">
        <f aca="false">M16-N16-O16</f>
        <v>15169.6</v>
      </c>
      <c r="Q16" s="17" t="n">
        <f aca="false">ROUND(MAX((P16-3500+5)*0.05*{0.6,2,4,5,6,7,9}-5*{0,21,111,201,551,1101,2701},0),2)</f>
        <v>1913.65</v>
      </c>
      <c r="R16" s="18" t="n">
        <f aca="false">P16-Q16</f>
        <v>13255.95</v>
      </c>
      <c r="S16" s="16"/>
      <c r="T16" s="2" t="s">
        <v>115</v>
      </c>
      <c r="U16" s="2" t="s">
        <v>78</v>
      </c>
    </row>
    <row r="17" customFormat="false" ht="24.95" hidden="false" customHeight="true" outlineLevel="0" collapsed="false">
      <c r="A17" s="12" t="s">
        <v>67</v>
      </c>
      <c r="B17" s="13" t="s">
        <v>80</v>
      </c>
      <c r="C17" s="14" t="s">
        <v>81</v>
      </c>
      <c r="D17" s="13" t="n">
        <v>3120</v>
      </c>
      <c r="E17" s="13" t="n">
        <v>3120</v>
      </c>
      <c r="F17" s="13" t="n">
        <v>21.73</v>
      </c>
      <c r="G17" s="13" t="n">
        <v>1560</v>
      </c>
      <c r="H17" s="13"/>
      <c r="I17" s="13" t="n">
        <v>200</v>
      </c>
      <c r="J17" s="13" t="n">
        <v>200</v>
      </c>
      <c r="K17" s="13" t="n">
        <v>200</v>
      </c>
      <c r="L17" s="13"/>
      <c r="M17" s="15" t="n">
        <f aca="false">(D17+E17)/21.75*F17+G17+H17+I17+J17+K17+L17</f>
        <v>8394.26206896552</v>
      </c>
      <c r="N17" s="16" t="n">
        <v>250</v>
      </c>
      <c r="O17" s="16" t="n">
        <v>337.6</v>
      </c>
      <c r="P17" s="15" t="n">
        <f aca="false">M17-N17-O17</f>
        <v>7806.66206896552</v>
      </c>
      <c r="Q17" s="17" t="n">
        <f aca="false">ROUND(MAX((P17-3500+10)*0.05*{0.6,2,4,5,6,7,9}-5*{0,21,111,201,551,1101,2701},0),2)</f>
        <v>326.67</v>
      </c>
      <c r="R17" s="18" t="n">
        <f aca="false">P17-Q17</f>
        <v>7479.99206896552</v>
      </c>
      <c r="S17" s="16"/>
      <c r="T17" s="2" t="s">
        <v>115</v>
      </c>
      <c r="U17" s="0"/>
    </row>
    <row r="18" customFormat="false" ht="24.95" hidden="false" customHeight="true" outlineLevel="0" collapsed="false">
      <c r="A18" s="12" t="s">
        <v>71</v>
      </c>
      <c r="B18" s="13" t="s">
        <v>89</v>
      </c>
      <c r="C18" s="14" t="s">
        <v>90</v>
      </c>
      <c r="D18" s="13" t="n">
        <v>6080</v>
      </c>
      <c r="E18" s="13" t="n">
        <v>6080</v>
      </c>
      <c r="F18" s="13" t="n">
        <v>21.75</v>
      </c>
      <c r="G18" s="13" t="n">
        <v>3040</v>
      </c>
      <c r="H18" s="13"/>
      <c r="I18" s="13" t="n">
        <v>200</v>
      </c>
      <c r="J18" s="13" t="n">
        <v>600</v>
      </c>
      <c r="K18" s="13" t="n">
        <v>300</v>
      </c>
      <c r="L18" s="13"/>
      <c r="M18" s="15" t="n">
        <f aca="false">(D18+E18)/21.75*F18+G18+H18+I18+J18+K18+L18</f>
        <v>16300</v>
      </c>
      <c r="N18" s="16" t="n">
        <v>486</v>
      </c>
      <c r="O18" s="16" t="n">
        <v>648.4</v>
      </c>
      <c r="P18" s="15" t="n">
        <f aca="false">M18-N18-O18</f>
        <v>15165.6</v>
      </c>
      <c r="Q18" s="17" t="n">
        <f aca="false">ROUND(MAX((P18-3500+10)*0.05*{0.6,2,4,5,6,7,9}-5*{0,21,111,201,551,1101,2701},0),2)</f>
        <v>1913.9</v>
      </c>
      <c r="R18" s="18" t="n">
        <f aca="false">P18-Q18</f>
        <v>13251.7</v>
      </c>
      <c r="S18" s="16"/>
      <c r="T18" s="2" t="s">
        <v>115</v>
      </c>
      <c r="U18" s="2" t="s">
        <v>91</v>
      </c>
    </row>
    <row r="19" customFormat="false" ht="24.95" hidden="false" customHeight="true" outlineLevel="0" collapsed="false">
      <c r="A19" s="12" t="s">
        <v>75</v>
      </c>
      <c r="B19" s="13" t="s">
        <v>99</v>
      </c>
      <c r="C19" s="14" t="s">
        <v>100</v>
      </c>
      <c r="D19" s="13" t="n">
        <v>2000</v>
      </c>
      <c r="E19" s="13"/>
      <c r="F19" s="13" t="n">
        <v>15.62</v>
      </c>
      <c r="G19" s="13"/>
      <c r="H19" s="13"/>
      <c r="I19" s="13"/>
      <c r="J19" s="13"/>
      <c r="K19" s="13"/>
      <c r="L19" s="13"/>
      <c r="M19" s="15" t="n">
        <f aca="false">(D19+E19)/21.75*F19+G19+H19+I19+J19+K19+L19</f>
        <v>1436.32183908046</v>
      </c>
      <c r="N19" s="16"/>
      <c r="O19" s="16"/>
      <c r="P19" s="15" t="n">
        <f aca="false">M19-N19-O19</f>
        <v>1436.32183908046</v>
      </c>
      <c r="Q19" s="17" t="n">
        <f aca="false">ROUND(MAX((P19-3500)*0.05*{0.6,2,4,5,6,7,9}-5*{0,21,111,201,551,1101,2701},0),2)</f>
        <v>0</v>
      </c>
      <c r="R19" s="18" t="n">
        <f aca="false">P19-Q19</f>
        <v>1436.32183908046</v>
      </c>
      <c r="S19" s="16"/>
      <c r="T19" s="0"/>
      <c r="U19" s="2" t="s">
        <v>101</v>
      </c>
    </row>
    <row r="20" customFormat="false" ht="24.95" hidden="false" customHeight="true" outlineLevel="0" collapsed="false">
      <c r="A20" s="12" t="s">
        <v>79</v>
      </c>
      <c r="B20" s="13" t="s">
        <v>102</v>
      </c>
      <c r="C20" s="14" t="s">
        <v>103</v>
      </c>
      <c r="D20" s="13" t="n">
        <v>2304</v>
      </c>
      <c r="E20" s="13" t="n">
        <v>2304</v>
      </c>
      <c r="F20" s="13" t="n">
        <v>21.75</v>
      </c>
      <c r="G20" s="13" t="n">
        <v>1152</v>
      </c>
      <c r="H20" s="13"/>
      <c r="I20" s="13" t="n">
        <v>160</v>
      </c>
      <c r="J20" s="13" t="n">
        <v>160</v>
      </c>
      <c r="K20" s="13" t="n">
        <v>160</v>
      </c>
      <c r="L20" s="13"/>
      <c r="M20" s="15" t="n">
        <f aca="false">(D20+E20)/21.75*F20+G20+H20+I20+J20+K20+L20</f>
        <v>6240</v>
      </c>
      <c r="N20" s="16"/>
      <c r="O20" s="16"/>
      <c r="P20" s="15" t="n">
        <f aca="false">M20-N20-O20</f>
        <v>6240</v>
      </c>
      <c r="Q20" s="17" t="n">
        <f aca="false">ROUND(MAX((P20-3500)*0.05*{0.6,2,4,5,6,7,9}-5*{0,21,111,201,551,1101,2701},0),2)</f>
        <v>169</v>
      </c>
      <c r="R20" s="18" t="n">
        <f aca="false">P20-Q20</f>
        <v>6071</v>
      </c>
      <c r="S20" s="16"/>
      <c r="T20" s="0"/>
      <c r="U20" s="2" t="s">
        <v>104</v>
      </c>
    </row>
    <row r="21" customFormat="false" ht="24.95" hidden="false" customHeight="true" outlineLevel="0" collapsed="false">
      <c r="A21" s="19" t="s">
        <v>105</v>
      </c>
      <c r="B21" s="20" t="s">
        <v>111</v>
      </c>
      <c r="C21" s="21" t="s">
        <v>112</v>
      </c>
      <c r="D21" s="20" t="n">
        <v>1440</v>
      </c>
      <c r="E21" s="20" t="n">
        <v>1080</v>
      </c>
      <c r="F21" s="20" t="n">
        <v>21.75</v>
      </c>
      <c r="G21" s="20" t="n">
        <v>1080</v>
      </c>
      <c r="H21" s="20"/>
      <c r="I21" s="20" t="n">
        <v>200</v>
      </c>
      <c r="J21" s="20" t="n">
        <v>100</v>
      </c>
      <c r="K21" s="20" t="n">
        <v>100</v>
      </c>
      <c r="L21" s="20"/>
      <c r="M21" s="22" t="n">
        <f aca="false">(D21+E21)/21.75*(F21-3)+(1640+1230)/21.75*3+G21/21.75*(F21-3)+1230/21.75*3+H21+I21+J21+K21+L21</f>
        <v>4068.96551724138</v>
      </c>
      <c r="N21" s="23" t="n">
        <v>210</v>
      </c>
      <c r="O21" s="23"/>
      <c r="P21" s="22" t="n">
        <f aca="false">M21-N21-O21</f>
        <v>3858.96551724138</v>
      </c>
      <c r="Q21" s="24" t="n">
        <f aca="false">ROUND(MAX((P21-3500)*0.05*{0.6,2,4,5,6,7,9}-5*{0,21,111,201,551,1101,2701},0),2)</f>
        <v>10.77</v>
      </c>
      <c r="R21" s="25" t="n">
        <f aca="false">P21-Q21</f>
        <v>3848.19551724138</v>
      </c>
      <c r="S21" s="23"/>
      <c r="T21" s="2" t="s">
        <v>116</v>
      </c>
      <c r="U21" s="2" t="s">
        <v>113</v>
      </c>
    </row>
    <row r="22" customFormat="false" ht="24.95" hidden="false" customHeight="true" outlineLevel="0" collapsed="false">
      <c r="A22" s="19" t="s">
        <v>110</v>
      </c>
      <c r="B22" s="20" t="s">
        <v>106</v>
      </c>
      <c r="C22" s="21" t="s">
        <v>107</v>
      </c>
      <c r="D22" s="20" t="n">
        <v>2880</v>
      </c>
      <c r="E22" s="20" t="n">
        <v>800</v>
      </c>
      <c r="F22" s="20" t="n">
        <v>14.75</v>
      </c>
      <c r="G22" s="20"/>
      <c r="H22" s="20"/>
      <c r="I22" s="20" t="n">
        <v>160</v>
      </c>
      <c r="J22" s="20" t="n">
        <v>80</v>
      </c>
      <c r="K22" s="20" t="n">
        <v>80</v>
      </c>
      <c r="L22" s="20"/>
      <c r="M22" s="22" t="n">
        <f aca="false">(D22+E22)/21.75*F22+G22+H22+I22+J22+K22+L22</f>
        <v>2815.63218390805</v>
      </c>
      <c r="N22" s="23"/>
      <c r="O22" s="23"/>
      <c r="P22" s="22" t="n">
        <f aca="false">M22-N22-O22</f>
        <v>2815.63218390805</v>
      </c>
      <c r="Q22" s="24" t="n">
        <f aca="false">ROUND(MAX((P22-3500)*0.05*{0.6,2,4,5,6,7,9}-5*{0,21,111,201,551,1101,2701},0),2)</f>
        <v>0</v>
      </c>
      <c r="R22" s="25" t="n">
        <f aca="false">P22-Q22</f>
        <v>2815.63218390805</v>
      </c>
      <c r="S22" s="23"/>
      <c r="T22" s="0"/>
      <c r="U22" s="0"/>
    </row>
    <row r="23" customFormat="false" ht="24.95" hidden="false" customHeight="true" outlineLevel="0" collapsed="false">
      <c r="A23" s="19" t="s">
        <v>117</v>
      </c>
      <c r="B23" s="20" t="s">
        <v>118</v>
      </c>
      <c r="C23" s="21" t="s">
        <v>119</v>
      </c>
      <c r="D23" s="20" t="n">
        <v>2304</v>
      </c>
      <c r="E23" s="20" t="n">
        <v>1728</v>
      </c>
      <c r="F23" s="20" t="n">
        <v>7.34</v>
      </c>
      <c r="G23" s="20" t="n">
        <v>1728</v>
      </c>
      <c r="H23" s="20"/>
      <c r="I23" s="20" t="n">
        <v>160</v>
      </c>
      <c r="J23" s="20" t="n">
        <v>160</v>
      </c>
      <c r="K23" s="20" t="n">
        <v>160</v>
      </c>
      <c r="L23" s="20"/>
      <c r="M23" s="22" t="n">
        <f aca="false">(D23+E23)/21.75*F23+G23+H23+I23+J23+K23+L23</f>
        <v>3568.68413793103</v>
      </c>
      <c r="N23" s="23" t="n">
        <v>230</v>
      </c>
      <c r="O23" s="23"/>
      <c r="P23" s="22" t="n">
        <f aca="false">M23-N23-O23</f>
        <v>3338.68413793103</v>
      </c>
      <c r="Q23" s="24" t="n">
        <f aca="false">ROUND(MAX((P23-3500)*0.05*{0.6,2,4,5,6,7,9}-5*{0,21,111,201,551,1101,2701},0),2)</f>
        <v>0</v>
      </c>
      <c r="R23" s="25" t="n">
        <f aca="false">P23-Q23</f>
        <v>3338.68413793103</v>
      </c>
      <c r="S23" s="23"/>
      <c r="T23" s="2" t="s">
        <v>116</v>
      </c>
      <c r="U23" s="2" t="s">
        <v>120</v>
      </c>
    </row>
  </sheetData>
  <mergeCells count="1">
    <mergeCell ref="A1:S1"/>
  </mergeCells>
  <printOptions headings="false" gridLines="false" gridLinesSet="true" horizontalCentered="false" verticalCentered="false"/>
  <pageMargins left="0.25" right="0.25" top="0.75" bottom="0.75" header="0.511805555555555" footer="0.51180555555555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4"/>
  <sheetViews>
    <sheetView windowProtection="false" showFormulas="false" showGridLines="true" showRowColHeaders="true" showZeros="true" rightToLeft="false" tabSelected="true" showOutlineSymbols="true" defaultGridColor="true" view="normal" topLeftCell="A13" colorId="64" zoomScale="100" zoomScaleNormal="100" zoomScalePageLayoutView="100" workbookViewId="0">
      <selection pane="topLeft" activeCell="E32" activeCellId="0" sqref="E32"/>
    </sheetView>
  </sheetViews>
  <sheetFormatPr defaultRowHeight="13.5"/>
  <cols>
    <col collapsed="false" hidden="false" max="1" min="1" style="1" width="4.8"/>
    <col collapsed="false" hidden="false" max="2" min="2" style="2" width="7.50697674418605"/>
    <col collapsed="false" hidden="false" max="3" min="3" style="1" width="18.8279069767442"/>
    <col collapsed="false" hidden="false" max="5" min="4" style="2" width="9.72093023255814"/>
    <col collapsed="false" hidden="false" max="6" min="6" style="2" width="6.4"/>
    <col collapsed="false" hidden="false" max="7" min="7" style="2" width="9.72093023255814"/>
    <col collapsed="false" hidden="true" max="8" min="8" style="2" width="0"/>
    <col collapsed="false" hidden="false" max="11" min="9" style="2" width="9.72093023255814"/>
    <col collapsed="false" hidden="false" max="12" min="12" style="2" width="6.15348837209302"/>
    <col collapsed="false" hidden="false" max="13" min="13" style="3" width="10.4604651162791"/>
    <col collapsed="false" hidden="false" max="14" min="14" style="2" width="11.9348837209302"/>
    <col collapsed="false" hidden="false" max="16" min="15" style="2" width="9.72093023255814"/>
    <col collapsed="false" hidden="false" max="17" min="17" style="3" width="8"/>
    <col collapsed="false" hidden="false" max="18" min="18" style="34" width="12.553488372093"/>
    <col collapsed="false" hidden="false" max="19" min="19" style="2" width="8.73953488372093"/>
    <col collapsed="false" hidden="false" max="20" min="20" style="2" width="65.0976744186047"/>
    <col collapsed="false" hidden="false" max="21" min="21" style="2" width="63.7441860465116"/>
    <col collapsed="false" hidden="false" max="22" min="22" style="2" width="25.106976744186"/>
    <col collapsed="false" hidden="false" max="1025" min="23" style="2" width="10.8279069767442"/>
  </cols>
  <sheetData>
    <row r="1" customFormat="false" ht="32.25" hidden="false" customHeight="true" outlineLevel="0" collapsed="false">
      <c r="A1" s="5" t="s">
        <v>121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s="11" customFormat="true" ht="21" hidden="false" customHeight="true" outlineLevel="0" collapsed="false">
      <c r="A2" s="6" t="s">
        <v>1</v>
      </c>
      <c r="B2" s="7" t="s">
        <v>2</v>
      </c>
      <c r="C2" s="6" t="s">
        <v>3</v>
      </c>
      <c r="D2" s="7" t="s">
        <v>4</v>
      </c>
      <c r="E2" s="7" t="s">
        <v>5</v>
      </c>
      <c r="F2" s="7" t="s">
        <v>6</v>
      </c>
      <c r="G2" s="7" t="s">
        <v>7</v>
      </c>
      <c r="H2" s="7" t="s">
        <v>8</v>
      </c>
      <c r="I2" s="7" t="s">
        <v>9</v>
      </c>
      <c r="J2" s="7" t="s">
        <v>10</v>
      </c>
      <c r="K2" s="7" t="s">
        <v>11</v>
      </c>
      <c r="L2" s="7" t="s">
        <v>12</v>
      </c>
      <c r="M2" s="8" t="s">
        <v>13</v>
      </c>
      <c r="N2" s="7" t="s">
        <v>14</v>
      </c>
      <c r="O2" s="7" t="s">
        <v>15</v>
      </c>
      <c r="P2" s="8" t="s">
        <v>16</v>
      </c>
      <c r="Q2" s="7" t="s">
        <v>17</v>
      </c>
      <c r="R2" s="35" t="s">
        <v>18</v>
      </c>
      <c r="S2" s="10" t="s">
        <v>19</v>
      </c>
      <c r="T2" s="10" t="s">
        <v>122</v>
      </c>
      <c r="U2" s="10" t="s">
        <v>123</v>
      </c>
      <c r="V2" s="10" t="s">
        <v>124</v>
      </c>
    </row>
    <row r="3" customFormat="false" ht="24.95" hidden="false" customHeight="true" outlineLevel="0" collapsed="false">
      <c r="A3" s="12" t="s">
        <v>20</v>
      </c>
      <c r="B3" s="13" t="s">
        <v>21</v>
      </c>
      <c r="C3" s="14" t="s">
        <v>22</v>
      </c>
      <c r="D3" s="13" t="n">
        <v>7920</v>
      </c>
      <c r="E3" s="13" t="n">
        <v>7920</v>
      </c>
      <c r="F3" s="13" t="n">
        <v>21.75</v>
      </c>
      <c r="G3" s="13" t="n">
        <v>3960</v>
      </c>
      <c r="H3" s="13"/>
      <c r="I3" s="13" t="n">
        <v>200</v>
      </c>
      <c r="J3" s="13" t="n">
        <v>600</v>
      </c>
      <c r="K3" s="13"/>
      <c r="L3" s="13" t="n">
        <v>300</v>
      </c>
      <c r="M3" s="15" t="n">
        <f aca="false">(D3+E3)/21.75*F3+L3+G3+H3+I3+J3+K3</f>
        <v>20900</v>
      </c>
      <c r="N3" s="16" t="n">
        <v>634</v>
      </c>
      <c r="O3" s="16" t="n">
        <v>841.6</v>
      </c>
      <c r="P3" s="15" t="n">
        <f aca="false">M3-N3-O3</f>
        <v>19424.4</v>
      </c>
      <c r="Q3" s="17" t="n">
        <f aca="false">ROUND(MAX((P3-3500+10)*0.05*{0.6,2,4,5,6,7,9}-5*{0,21,111,201,551,1101,2701},0),2)</f>
        <v>2978.6</v>
      </c>
      <c r="R3" s="18" t="n">
        <f aca="false">P3-Q3</f>
        <v>16445.8</v>
      </c>
      <c r="S3" s="16"/>
      <c r="T3" s="2" t="s">
        <v>125</v>
      </c>
      <c r="U3" s="36"/>
      <c r="V3" s="0" t="s">
        <v>126</v>
      </c>
    </row>
    <row r="4" customFormat="false" ht="24.95" hidden="false" customHeight="true" outlineLevel="0" collapsed="false">
      <c r="A4" s="12" t="s">
        <v>24</v>
      </c>
      <c r="B4" s="13" t="s">
        <v>25</v>
      </c>
      <c r="C4" s="14" t="s">
        <v>26</v>
      </c>
      <c r="D4" s="13" t="n">
        <v>8960</v>
      </c>
      <c r="E4" s="13" t="n">
        <v>8960</v>
      </c>
      <c r="F4" s="13" t="n">
        <v>21.75</v>
      </c>
      <c r="G4" s="13" t="n">
        <v>4480</v>
      </c>
      <c r="H4" s="13"/>
      <c r="I4" s="13" t="n">
        <v>200</v>
      </c>
      <c r="J4" s="13" t="n">
        <v>600</v>
      </c>
      <c r="K4" s="13" t="n">
        <v>300</v>
      </c>
      <c r="L4" s="13" t="n">
        <v>0</v>
      </c>
      <c r="M4" s="15" t="n">
        <f aca="false">(D4+E4)/21.75*F4+L4+G4+H4+I4+J4+K4</f>
        <v>23500</v>
      </c>
      <c r="N4" s="16" t="n">
        <v>717</v>
      </c>
      <c r="O4" s="16" t="n">
        <v>950.8</v>
      </c>
      <c r="P4" s="15" t="n">
        <f aca="false">M4-N4-O4</f>
        <v>21832.2</v>
      </c>
      <c r="Q4" s="17" t="n">
        <f aca="false">ROUND(MAX((P4-3500+10)*0.05*{0.6,2,4,5,6,7,9}-5*{0,21,111,201,551,1101,2701},0),2)</f>
        <v>3580.55</v>
      </c>
      <c r="R4" s="18" t="n">
        <f aca="false">P4-Q4</f>
        <v>18251.65</v>
      </c>
      <c r="S4" s="16"/>
      <c r="T4" s="2" t="s">
        <v>125</v>
      </c>
      <c r="U4" s="36"/>
      <c r="V4" s="0" t="s">
        <v>126</v>
      </c>
    </row>
    <row r="5" customFormat="false" ht="24.95" hidden="false" customHeight="true" outlineLevel="0" collapsed="false">
      <c r="A5" s="12" t="s">
        <v>27</v>
      </c>
      <c r="B5" s="13" t="s">
        <v>28</v>
      </c>
      <c r="C5" s="14" t="s">
        <v>29</v>
      </c>
      <c r="D5" s="13" t="n">
        <v>6960</v>
      </c>
      <c r="E5" s="13" t="n">
        <v>6960</v>
      </c>
      <c r="F5" s="13" t="n">
        <v>21.75</v>
      </c>
      <c r="G5" s="13" t="n">
        <v>3480</v>
      </c>
      <c r="H5" s="13"/>
      <c r="I5" s="13" t="n">
        <v>200</v>
      </c>
      <c r="J5" s="13" t="n">
        <v>600</v>
      </c>
      <c r="K5" s="13" t="n">
        <v>300</v>
      </c>
      <c r="L5" s="13" t="n">
        <v>0</v>
      </c>
      <c r="M5" s="15" t="n">
        <f aca="false">(D5+E5)/21.75*F5+L5+G5+H5+I5+J5+K5</f>
        <v>18500</v>
      </c>
      <c r="N5" s="16" t="n">
        <v>557</v>
      </c>
      <c r="O5" s="16" t="n">
        <v>740.8</v>
      </c>
      <c r="P5" s="15" t="n">
        <f aca="false">M5-N5-O5</f>
        <v>17202.2</v>
      </c>
      <c r="Q5" s="17" t="n">
        <f aca="false">ROUND(MAX((P5-3500+10)*0.05*{0.6,2,4,5,6,7,9}-5*{0,21,111,201,551,1101,2701},0),2)</f>
        <v>2423.05</v>
      </c>
      <c r="R5" s="18" t="n">
        <f aca="false">P5-Q5</f>
        <v>14779.15</v>
      </c>
      <c r="S5" s="16"/>
      <c r="T5" s="2" t="s">
        <v>125</v>
      </c>
      <c r="U5" s="36"/>
      <c r="V5" s="0" t="s">
        <v>126</v>
      </c>
    </row>
    <row r="6" customFormat="false" ht="24.95" hidden="false" customHeight="true" outlineLevel="0" collapsed="false">
      <c r="A6" s="12" t="s">
        <v>30</v>
      </c>
      <c r="B6" s="13" t="s">
        <v>31</v>
      </c>
      <c r="C6" s="14" t="s">
        <v>32</v>
      </c>
      <c r="D6" s="13" t="n">
        <v>6080</v>
      </c>
      <c r="E6" s="13" t="n">
        <v>6080</v>
      </c>
      <c r="F6" s="13" t="n">
        <v>21.75</v>
      </c>
      <c r="G6" s="13" t="n">
        <v>3040</v>
      </c>
      <c r="H6" s="13"/>
      <c r="I6" s="13" t="n">
        <v>200</v>
      </c>
      <c r="J6" s="13" t="n">
        <v>600</v>
      </c>
      <c r="K6" s="13" t="n">
        <v>300</v>
      </c>
      <c r="L6" s="13" t="n">
        <v>500</v>
      </c>
      <c r="M6" s="15" t="n">
        <f aca="false">(D6+E6)/21.75*F6+L6+G6+H6+I6+J6+K6</f>
        <v>16800</v>
      </c>
      <c r="N6" s="16" t="n">
        <v>486</v>
      </c>
      <c r="O6" s="16" t="n">
        <v>648.4</v>
      </c>
      <c r="P6" s="15" t="n">
        <f aca="false">M6-N6-O6</f>
        <v>15665.6</v>
      </c>
      <c r="Q6" s="17" t="n">
        <f aca="false">ROUND(MAX((P6-3500+10)*0.05*{0.6,2,4,5,6,7,9}-5*{0,21,111,201,551,1101,2701},0),2)</f>
        <v>2038.9</v>
      </c>
      <c r="R6" s="18" t="n">
        <f aca="false">P6-Q6</f>
        <v>13626.7</v>
      </c>
      <c r="S6" s="16"/>
      <c r="T6" s="2" t="s">
        <v>125</v>
      </c>
      <c r="U6" s="36"/>
      <c r="V6" s="0" t="s">
        <v>126</v>
      </c>
    </row>
    <row r="7" customFormat="false" ht="24.95" hidden="false" customHeight="true" outlineLevel="0" collapsed="false">
      <c r="A7" s="19" t="s">
        <v>33</v>
      </c>
      <c r="B7" s="20" t="s">
        <v>34</v>
      </c>
      <c r="C7" s="21" t="s">
        <v>35</v>
      </c>
      <c r="D7" s="20" t="n">
        <v>4560</v>
      </c>
      <c r="E7" s="20" t="n">
        <v>3420</v>
      </c>
      <c r="F7" s="20" t="n">
        <v>21.75</v>
      </c>
      <c r="G7" s="20" t="n">
        <v>3420</v>
      </c>
      <c r="H7" s="20"/>
      <c r="I7" s="20" t="n">
        <v>200</v>
      </c>
      <c r="J7" s="20" t="n">
        <v>200</v>
      </c>
      <c r="K7" s="20"/>
      <c r="L7" s="20" t="n">
        <v>200</v>
      </c>
      <c r="M7" s="22" t="n">
        <f aca="false">(D7+E7)/21.75*F7+L7+G7+H7+I7+J7+K7</f>
        <v>12000</v>
      </c>
      <c r="N7" s="23" t="n">
        <v>365</v>
      </c>
      <c r="O7" s="23" t="n">
        <v>488.8</v>
      </c>
      <c r="P7" s="22" t="n">
        <f aca="false">M7-N7-O7</f>
        <v>11146.2</v>
      </c>
      <c r="Q7" s="24" t="n">
        <f aca="false">ROUND(MAX((P7-3500+10)*0.05*{0.6,2,4,5,6,7,9}-5*{0,21,111,201,551,1101,2701},0),2)</f>
        <v>976.24</v>
      </c>
      <c r="R7" s="25" t="n">
        <f aca="false">P7-Q7</f>
        <v>10169.96</v>
      </c>
      <c r="S7" s="23"/>
      <c r="T7" s="2" t="s">
        <v>125</v>
      </c>
      <c r="U7" s="36"/>
      <c r="V7" s="0" t="s">
        <v>126</v>
      </c>
    </row>
    <row r="8" customFormat="false" ht="24.95" hidden="false" customHeight="true" outlineLevel="0" collapsed="false">
      <c r="A8" s="26" t="s">
        <v>36</v>
      </c>
      <c r="B8" s="27" t="s">
        <v>37</v>
      </c>
      <c r="C8" s="28" t="s">
        <v>38</v>
      </c>
      <c r="D8" s="27" t="n">
        <v>2880</v>
      </c>
      <c r="E8" s="27" t="n">
        <v>360</v>
      </c>
      <c r="F8" s="27" t="n">
        <v>21.75</v>
      </c>
      <c r="G8" s="27" t="n">
        <v>360</v>
      </c>
      <c r="H8" s="27"/>
      <c r="I8" s="27" t="n">
        <v>200</v>
      </c>
      <c r="J8" s="27" t="n">
        <v>100</v>
      </c>
      <c r="K8" s="27" t="n">
        <v>100</v>
      </c>
      <c r="L8" s="27" t="n">
        <v>0</v>
      </c>
      <c r="M8" s="29" t="n">
        <f aca="false">(D8+E8)/21.75*F8+G8+I8+J8+K8+L8+H8</f>
        <v>4000</v>
      </c>
      <c r="N8" s="30" t="n">
        <v>280</v>
      </c>
      <c r="O8" s="30" t="n">
        <v>377.5</v>
      </c>
      <c r="P8" s="29" t="n">
        <f aca="false">M8-N8-O8</f>
        <v>3342.5</v>
      </c>
      <c r="Q8" s="31" t="n">
        <f aca="false">ROUND(MAX((P8-3500+10)*0.05*{0.6,2,4,5,6,7,9}-5*{0,21,111,201,551,1101,2701},0),2)</f>
        <v>0</v>
      </c>
      <c r="R8" s="32" t="n">
        <f aca="false">P8-Q8</f>
        <v>3342.5</v>
      </c>
      <c r="S8" s="30"/>
      <c r="T8" s="2" t="s">
        <v>125</v>
      </c>
      <c r="U8" s="36"/>
      <c r="V8" s="0" t="s">
        <v>126</v>
      </c>
    </row>
    <row r="9" customFormat="false" ht="24.95" hidden="false" customHeight="true" outlineLevel="0" collapsed="false">
      <c r="A9" s="12" t="s">
        <v>39</v>
      </c>
      <c r="B9" s="13" t="s">
        <v>40</v>
      </c>
      <c r="C9" s="14" t="s">
        <v>41</v>
      </c>
      <c r="D9" s="13" t="n">
        <v>10080</v>
      </c>
      <c r="E9" s="13" t="n">
        <v>10080</v>
      </c>
      <c r="F9" s="13" t="n">
        <v>21.75</v>
      </c>
      <c r="G9" s="13" t="n">
        <v>5040</v>
      </c>
      <c r="H9" s="13"/>
      <c r="I9" s="13" t="n">
        <v>200</v>
      </c>
      <c r="J9" s="13" t="n">
        <v>600</v>
      </c>
      <c r="K9" s="13" t="n">
        <v>300</v>
      </c>
      <c r="L9" s="13"/>
      <c r="M9" s="15" t="n">
        <f aca="false">(D9+E9)/21.75*F9+L9+G9+H9+I9+J9+K9</f>
        <v>26300</v>
      </c>
      <c r="N9" s="16" t="n">
        <v>216</v>
      </c>
      <c r="O9" s="16" t="n">
        <v>299.21</v>
      </c>
      <c r="P9" s="15" t="n">
        <f aca="false">M9-N9-O9</f>
        <v>25784.79</v>
      </c>
      <c r="Q9" s="17" t="n">
        <f aca="false">ROUND(MAX((P9-3500+5)*0.05*{0.6,2,4,5,6,7,9}-5*{0,21,111,201,551,1101,2701},0),2)</f>
        <v>4567.45</v>
      </c>
      <c r="R9" s="18" t="n">
        <f aca="false">P9-Q9</f>
        <v>21217.34</v>
      </c>
      <c r="S9" s="13"/>
      <c r="T9" s="2" t="s">
        <v>125</v>
      </c>
      <c r="U9" s="36"/>
      <c r="V9" s="0" t="s">
        <v>126</v>
      </c>
    </row>
    <row r="10" customFormat="false" ht="24.95" hidden="false" customHeight="true" outlineLevel="0" collapsed="false">
      <c r="A10" s="12" t="s">
        <v>42</v>
      </c>
      <c r="B10" s="13" t="s">
        <v>43</v>
      </c>
      <c r="C10" s="14" t="s">
        <v>44</v>
      </c>
      <c r="D10" s="13" t="n">
        <v>6520</v>
      </c>
      <c r="E10" s="13" t="n">
        <v>6520</v>
      </c>
      <c r="F10" s="13" t="n">
        <v>21.75</v>
      </c>
      <c r="G10" s="13" t="n">
        <v>3260</v>
      </c>
      <c r="H10" s="13"/>
      <c r="I10" s="13" t="n">
        <v>200</v>
      </c>
      <c r="J10" s="13" t="n">
        <v>600</v>
      </c>
      <c r="K10" s="13" t="n">
        <v>300</v>
      </c>
      <c r="L10" s="13"/>
      <c r="M10" s="15" t="n">
        <f aca="false">(D10+E10)/21.75*F10+L10+G10+H10+I10+J10+K10</f>
        <v>17400</v>
      </c>
      <c r="N10" s="16" t="n">
        <v>522</v>
      </c>
      <c r="O10" s="16" t="n">
        <v>694.6</v>
      </c>
      <c r="P10" s="15" t="n">
        <f aca="false">M10-N10-O10</f>
        <v>16183.4</v>
      </c>
      <c r="Q10" s="17" t="n">
        <f aca="false">ROUND(MAX((P10-3500+10)*0.05*{0.6,2,4,5,6,7,9}-5*{0,21,111,201,551,1101,2701},0),2)</f>
        <v>2168.35</v>
      </c>
      <c r="R10" s="18" t="n">
        <f aca="false">P10-Q10</f>
        <v>14015.05</v>
      </c>
      <c r="S10" s="16"/>
      <c r="T10" s="2" t="s">
        <v>125</v>
      </c>
      <c r="U10" s="36"/>
      <c r="V10" s="0" t="s">
        <v>126</v>
      </c>
    </row>
    <row r="11" customFormat="false" ht="24.95" hidden="false" customHeight="true" outlineLevel="0" collapsed="false">
      <c r="A11" s="26" t="s">
        <v>45</v>
      </c>
      <c r="B11" s="27" t="s">
        <v>46</v>
      </c>
      <c r="C11" s="28" t="s">
        <v>47</v>
      </c>
      <c r="D11" s="27" t="n">
        <v>3120</v>
      </c>
      <c r="E11" s="27" t="n">
        <v>2340</v>
      </c>
      <c r="F11" s="27" t="n">
        <v>21.75</v>
      </c>
      <c r="G11" s="27" t="n">
        <v>2340</v>
      </c>
      <c r="H11" s="27"/>
      <c r="I11" s="27" t="n">
        <v>200</v>
      </c>
      <c r="J11" s="27" t="n">
        <v>200</v>
      </c>
      <c r="K11" s="27" t="n">
        <v>200</v>
      </c>
      <c r="L11" s="27"/>
      <c r="M11" s="29" t="n">
        <f aca="false">(D11+E11)/21.75*F11+G11+H11+I11+J11+K11+L11</f>
        <v>8400</v>
      </c>
      <c r="N11" s="30" t="n">
        <v>250</v>
      </c>
      <c r="O11" s="30" t="n">
        <v>337.6</v>
      </c>
      <c r="P11" s="29" t="n">
        <f aca="false">M11-N11-O11</f>
        <v>7812.4</v>
      </c>
      <c r="Q11" s="31" t="n">
        <f aca="false">ROUND(MAX((P11-3500+10)*0.05*{0.6,2,4,5,6,7,9}-5*{0,21,111,201,551,1101,2701},0),2)</f>
        <v>327.24</v>
      </c>
      <c r="R11" s="32" t="n">
        <f aca="false">P11-Q11</f>
        <v>7485.16</v>
      </c>
      <c r="S11" s="30"/>
      <c r="T11" s="2" t="s">
        <v>125</v>
      </c>
      <c r="U11" s="36"/>
      <c r="V11" s="0" t="s">
        <v>126</v>
      </c>
    </row>
    <row r="12" customFormat="false" ht="24.95" hidden="false" customHeight="true" outlineLevel="0" collapsed="false">
      <c r="A12" s="12" t="s">
        <v>48</v>
      </c>
      <c r="B12" s="13" t="s">
        <v>49</v>
      </c>
      <c r="C12" s="14" t="s">
        <v>50</v>
      </c>
      <c r="D12" s="13" t="n">
        <v>4560</v>
      </c>
      <c r="E12" s="13" t="n">
        <v>4560</v>
      </c>
      <c r="F12" s="13" t="n">
        <v>21.75</v>
      </c>
      <c r="G12" s="13" t="n">
        <v>2280</v>
      </c>
      <c r="H12" s="13"/>
      <c r="I12" s="13" t="n">
        <v>200</v>
      </c>
      <c r="J12" s="13" t="n">
        <v>200</v>
      </c>
      <c r="K12" s="13" t="n">
        <v>200</v>
      </c>
      <c r="L12" s="13"/>
      <c r="M12" s="15" t="n">
        <f aca="false">(D12+E12)/21.75*F12+G12+H12+I12+J12+K12+L12</f>
        <v>12000</v>
      </c>
      <c r="N12" s="16" t="n">
        <v>365</v>
      </c>
      <c r="O12" s="16" t="n">
        <v>488.8</v>
      </c>
      <c r="P12" s="15" t="n">
        <f aca="false">M12-N12-O12</f>
        <v>11146.2</v>
      </c>
      <c r="Q12" s="17" t="n">
        <f aca="false">ROUND(MAX((P12-3500+10)*0.05*{0.6,2,4,5,6,7,9}-5*{0,21,111,201,551,1101,2701},0),2)</f>
        <v>976.24</v>
      </c>
      <c r="R12" s="18" t="n">
        <f aca="false">P12-Q12</f>
        <v>10169.96</v>
      </c>
      <c r="S12" s="16"/>
      <c r="T12" s="2" t="s">
        <v>125</v>
      </c>
      <c r="U12" s="36"/>
      <c r="V12" s="0" t="s">
        <v>126</v>
      </c>
    </row>
    <row r="13" customFormat="false" ht="24.95" hidden="false" customHeight="true" outlineLevel="0" collapsed="false">
      <c r="A13" s="12" t="s">
        <v>51</v>
      </c>
      <c r="B13" s="13" t="s">
        <v>52</v>
      </c>
      <c r="C13" s="14" t="s">
        <v>53</v>
      </c>
      <c r="D13" s="13" t="n">
        <v>3920</v>
      </c>
      <c r="E13" s="13" t="n">
        <v>3920</v>
      </c>
      <c r="F13" s="13" t="n">
        <v>21.06</v>
      </c>
      <c r="G13" s="13" t="n">
        <v>1960</v>
      </c>
      <c r="H13" s="13"/>
      <c r="I13" s="13" t="n">
        <v>200</v>
      </c>
      <c r="J13" s="13" t="n">
        <v>200</v>
      </c>
      <c r="K13" s="13" t="n">
        <v>200</v>
      </c>
      <c r="L13" s="13"/>
      <c r="M13" s="15" t="n">
        <f aca="false">(D13+E13)/21.75*F13+G13+H13+I13+J13+K13+L13</f>
        <v>10151.2827586207</v>
      </c>
      <c r="N13" s="16" t="n">
        <v>314</v>
      </c>
      <c r="O13" s="16" t="n">
        <v>421.6</v>
      </c>
      <c r="P13" s="15" t="n">
        <f aca="false">M13-N13-O13</f>
        <v>9415.68275862069</v>
      </c>
      <c r="Q13" s="17" t="n">
        <f aca="false">ROUND(MAX((P13-3500+10)*0.05*{0.6,2,4,5,6,7,9}-5*{0,21,111,201,551,1101,2701},0),2)</f>
        <v>630.14</v>
      </c>
      <c r="R13" s="18" t="n">
        <f aca="false">P13-Q13</f>
        <v>8785.54275862069</v>
      </c>
      <c r="S13" s="16"/>
      <c r="T13" s="2" t="s">
        <v>125</v>
      </c>
      <c r="U13" s="37" t="s">
        <v>54</v>
      </c>
      <c r="V13" s="0" t="s">
        <v>126</v>
      </c>
    </row>
    <row r="14" customFormat="false" ht="24.95" hidden="false" customHeight="true" outlineLevel="0" collapsed="false">
      <c r="A14" s="12" t="s">
        <v>55</v>
      </c>
      <c r="B14" s="13" t="s">
        <v>56</v>
      </c>
      <c r="C14" s="14" t="s">
        <v>57</v>
      </c>
      <c r="D14" s="13" t="n">
        <v>2628</v>
      </c>
      <c r="E14" s="13" t="n">
        <v>2332</v>
      </c>
      <c r="F14" s="13" t="n">
        <v>21.75</v>
      </c>
      <c r="G14" s="13" t="n">
        <v>1240</v>
      </c>
      <c r="H14" s="13"/>
      <c r="I14" s="13" t="n">
        <v>200</v>
      </c>
      <c r="J14" s="13" t="n">
        <v>200</v>
      </c>
      <c r="K14" s="13" t="n">
        <v>200</v>
      </c>
      <c r="L14" s="13"/>
      <c r="M14" s="15" t="n">
        <f aca="false">(D14+E14)/21.75*F14+G14+H14+I14+J14+K14+L14</f>
        <v>6800</v>
      </c>
      <c r="N14" s="16" t="n">
        <v>216</v>
      </c>
      <c r="O14" s="16" t="n">
        <v>299.21</v>
      </c>
      <c r="P14" s="15" t="n">
        <f aca="false">M14-N14-O14</f>
        <v>6284.79</v>
      </c>
      <c r="Q14" s="17" t="n">
        <f aca="false">ROUND(MAX((P14-3500+5)*0.05*{0.6,2,4,5,6,7,9}-5*{0,21,111,201,551,1101,2701},0),2)</f>
        <v>173.98</v>
      </c>
      <c r="R14" s="18" t="n">
        <f aca="false">P14-Q14</f>
        <v>6110.81</v>
      </c>
      <c r="S14" s="16"/>
      <c r="T14" s="2" t="s">
        <v>125</v>
      </c>
      <c r="U14" s="37" t="s">
        <v>58</v>
      </c>
      <c r="V14" s="0" t="s">
        <v>126</v>
      </c>
    </row>
    <row r="15" customFormat="false" ht="24.95" hidden="false" customHeight="true" outlineLevel="0" collapsed="false">
      <c r="A15" s="12" t="s">
        <v>59</v>
      </c>
      <c r="B15" s="13" t="s">
        <v>76</v>
      </c>
      <c r="C15" s="14" t="s">
        <v>77</v>
      </c>
      <c r="D15" s="13" t="n">
        <v>6080</v>
      </c>
      <c r="E15" s="13" t="n">
        <v>6080</v>
      </c>
      <c r="F15" s="13" t="n">
        <v>21.75</v>
      </c>
      <c r="G15" s="13" t="n">
        <v>3040</v>
      </c>
      <c r="H15" s="13"/>
      <c r="I15" s="13" t="n">
        <v>200</v>
      </c>
      <c r="J15" s="13" t="n">
        <v>600</v>
      </c>
      <c r="K15" s="13" t="n">
        <v>300</v>
      </c>
      <c r="L15" s="13"/>
      <c r="M15" s="15" t="n">
        <f aca="false">(D15+E15)/21.75*F15+G15+H15+I15+J15+K15+L15</f>
        <v>16300</v>
      </c>
      <c r="N15" s="16" t="n">
        <v>487</v>
      </c>
      <c r="O15" s="16" t="n">
        <v>643.4</v>
      </c>
      <c r="P15" s="15" t="n">
        <f aca="false">M15-N15-O15</f>
        <v>15169.6</v>
      </c>
      <c r="Q15" s="17" t="n">
        <f aca="false">ROUND(MAX((P15-3500+5)*0.05*{0.6,2,4,5,6,7,9}-5*{0,21,111,201,551,1101,2701},0),2)</f>
        <v>1913.65</v>
      </c>
      <c r="R15" s="18" t="n">
        <f aca="false">P15-Q15</f>
        <v>13255.95</v>
      </c>
      <c r="S15" s="16"/>
      <c r="T15" s="2" t="s">
        <v>125</v>
      </c>
      <c r="U15" s="38" t="s">
        <v>78</v>
      </c>
      <c r="V15" s="0" t="s">
        <v>126</v>
      </c>
    </row>
    <row r="16" customFormat="false" ht="24.95" hidden="false" customHeight="true" outlineLevel="0" collapsed="false">
      <c r="A16" s="12" t="s">
        <v>63</v>
      </c>
      <c r="B16" s="13" t="s">
        <v>80</v>
      </c>
      <c r="C16" s="14" t="s">
        <v>81</v>
      </c>
      <c r="D16" s="13" t="n">
        <v>3120</v>
      </c>
      <c r="E16" s="13" t="n">
        <v>3120</v>
      </c>
      <c r="F16" s="13" t="n">
        <v>21.75</v>
      </c>
      <c r="G16" s="13" t="n">
        <v>1560</v>
      </c>
      <c r="H16" s="13"/>
      <c r="I16" s="13" t="n">
        <v>200</v>
      </c>
      <c r="J16" s="13" t="n">
        <v>200</v>
      </c>
      <c r="K16" s="13" t="n">
        <v>200</v>
      </c>
      <c r="L16" s="13"/>
      <c r="M16" s="15" t="n">
        <f aca="false">(D16+E16)/21.75*F16+G16+H16+I16+J16+K16+L16</f>
        <v>8400</v>
      </c>
      <c r="N16" s="16" t="n">
        <v>250</v>
      </c>
      <c r="O16" s="16" t="n">
        <v>337.6</v>
      </c>
      <c r="P16" s="15" t="n">
        <f aca="false">M16-N16-O16</f>
        <v>7812.4</v>
      </c>
      <c r="Q16" s="17" t="n">
        <f aca="false">ROUND(MAX((P16-3500+10)*0.05*{0.6,2,4,5,6,7,9}-5*{0,21,111,201,551,1101,2701},0),2)</f>
        <v>327.24</v>
      </c>
      <c r="R16" s="18" t="n">
        <f aca="false">P16-Q16</f>
        <v>7485.16</v>
      </c>
      <c r="S16" s="16"/>
      <c r="T16" s="2" t="s">
        <v>125</v>
      </c>
      <c r="U16" s="36"/>
      <c r="V16" s="0" t="s">
        <v>126</v>
      </c>
    </row>
    <row r="17" customFormat="false" ht="24.95" hidden="false" customHeight="true" outlineLevel="0" collapsed="false">
      <c r="A17" s="12" t="s">
        <v>67</v>
      </c>
      <c r="B17" s="13" t="s">
        <v>89</v>
      </c>
      <c r="C17" s="14" t="s">
        <v>90</v>
      </c>
      <c r="D17" s="13" t="n">
        <v>6080</v>
      </c>
      <c r="E17" s="13" t="n">
        <v>6080</v>
      </c>
      <c r="F17" s="13" t="n">
        <v>21.75</v>
      </c>
      <c r="G17" s="13" t="n">
        <v>3040</v>
      </c>
      <c r="H17" s="13"/>
      <c r="I17" s="13" t="n">
        <v>200</v>
      </c>
      <c r="J17" s="13" t="n">
        <v>600</v>
      </c>
      <c r="K17" s="13" t="n">
        <v>300</v>
      </c>
      <c r="L17" s="13"/>
      <c r="M17" s="15" t="n">
        <f aca="false">(D17+E17)/21.75*F17+G17+H17+I17+J17+K17+L17</f>
        <v>16300</v>
      </c>
      <c r="N17" s="16" t="n">
        <v>486</v>
      </c>
      <c r="O17" s="16" t="n">
        <v>648.4</v>
      </c>
      <c r="P17" s="15" t="n">
        <f aca="false">M17-N17-O17</f>
        <v>15165.6</v>
      </c>
      <c r="Q17" s="17" t="n">
        <f aca="false">ROUND(MAX((P17-3500+10)*0.05*{0.6,2,4,5,6,7,9}-5*{0,21,111,201,551,1101,2701},0),2)</f>
        <v>1913.9</v>
      </c>
      <c r="R17" s="18" t="n">
        <f aca="false">P17-Q17</f>
        <v>13251.7</v>
      </c>
      <c r="S17" s="16"/>
      <c r="T17" s="2" t="s">
        <v>125</v>
      </c>
      <c r="U17" s="38" t="s">
        <v>91</v>
      </c>
      <c r="V17" s="0" t="s">
        <v>126</v>
      </c>
    </row>
    <row r="18" customFormat="false" ht="24.95" hidden="false" customHeight="true" outlineLevel="0" collapsed="false">
      <c r="A18" s="12" t="s">
        <v>71</v>
      </c>
      <c r="B18" s="13" t="s">
        <v>99</v>
      </c>
      <c r="C18" s="14" t="s">
        <v>100</v>
      </c>
      <c r="D18" s="13" t="n">
        <v>2000</v>
      </c>
      <c r="E18" s="13"/>
      <c r="F18" s="13" t="n">
        <v>14.43</v>
      </c>
      <c r="G18" s="13"/>
      <c r="H18" s="13"/>
      <c r="I18" s="13"/>
      <c r="J18" s="13"/>
      <c r="K18" s="13"/>
      <c r="L18" s="13"/>
      <c r="M18" s="15" t="n">
        <f aca="false">(D18+E18)/21.75*F18+G18+H18+I18+J18+K18+L18</f>
        <v>1326.89655172414</v>
      </c>
      <c r="N18" s="16"/>
      <c r="O18" s="16"/>
      <c r="P18" s="15" t="n">
        <f aca="false">M18-N18-O18</f>
        <v>1326.89655172414</v>
      </c>
      <c r="Q18" s="17" t="n">
        <f aca="false">ROUND(MAX((P18-3500)*0.05*{0.6,2,4,5,6,7,9}-5*{0,21,111,201,551,1101,2701},0),2)</f>
        <v>0</v>
      </c>
      <c r="R18" s="18" t="n">
        <f aca="false">P18-Q18</f>
        <v>1326.89655172414</v>
      </c>
      <c r="S18" s="16"/>
      <c r="T18" s="0"/>
      <c r="U18" s="38" t="s">
        <v>101</v>
      </c>
      <c r="V18" s="0" t="s">
        <v>126</v>
      </c>
    </row>
    <row r="19" customFormat="false" ht="24.95" hidden="false" customHeight="true" outlineLevel="0" collapsed="false">
      <c r="A19" s="12" t="s">
        <v>75</v>
      </c>
      <c r="B19" s="13" t="s">
        <v>102</v>
      </c>
      <c r="C19" s="14" t="s">
        <v>103</v>
      </c>
      <c r="D19" s="13" t="n">
        <v>2880</v>
      </c>
      <c r="E19" s="13" t="n">
        <v>2880</v>
      </c>
      <c r="F19" s="13" t="n">
        <v>21.75</v>
      </c>
      <c r="G19" s="13" t="n">
        <v>1440</v>
      </c>
      <c r="H19" s="13"/>
      <c r="I19" s="13" t="n">
        <v>200</v>
      </c>
      <c r="J19" s="13" t="n">
        <v>200</v>
      </c>
      <c r="K19" s="13" t="n">
        <v>200</v>
      </c>
      <c r="L19" s="13"/>
      <c r="M19" s="15" t="n">
        <f aca="false">6240/21.75*4+7800/21.75*17.75</f>
        <v>7513.10344827586</v>
      </c>
      <c r="N19" s="16" t="n">
        <v>230</v>
      </c>
      <c r="O19" s="16"/>
      <c r="P19" s="15" t="n">
        <f aca="false">M19-N19-O19</f>
        <v>7283.10344827586</v>
      </c>
      <c r="Q19" s="17" t="n">
        <f aca="false">ROUND(MAX((P19-3500)*0.05*{0.6,2,4,5,6,7,9}-5*{0,21,111,201,551,1101,2701},0),2)</f>
        <v>273.31</v>
      </c>
      <c r="R19" s="18" t="n">
        <f aca="false">P19-Q19</f>
        <v>7009.79344827586</v>
      </c>
      <c r="S19" s="16"/>
      <c r="T19" s="2" t="s">
        <v>127</v>
      </c>
      <c r="U19" s="38" t="s">
        <v>104</v>
      </c>
      <c r="V19" s="0" t="s">
        <v>126</v>
      </c>
    </row>
    <row r="20" customFormat="false" ht="24.95" hidden="false" customHeight="true" outlineLevel="0" collapsed="false">
      <c r="A20" s="19" t="s">
        <v>79</v>
      </c>
      <c r="B20" s="20" t="s">
        <v>111</v>
      </c>
      <c r="C20" s="21" t="s">
        <v>112</v>
      </c>
      <c r="D20" s="20" t="n">
        <v>1640</v>
      </c>
      <c r="E20" s="20" t="n">
        <v>1230</v>
      </c>
      <c r="F20" s="20" t="n">
        <v>20.26</v>
      </c>
      <c r="G20" s="20" t="n">
        <v>1230</v>
      </c>
      <c r="H20" s="20"/>
      <c r="I20" s="20" t="n">
        <v>200</v>
      </c>
      <c r="J20" s="20" t="n">
        <v>100</v>
      </c>
      <c r="K20" s="20" t="n">
        <v>100</v>
      </c>
      <c r="L20" s="20"/>
      <c r="M20" s="22" t="n">
        <f aca="false">(D20+E20)/21.75*F20+G20+I20+J20+K20</f>
        <v>4303.38850574713</v>
      </c>
      <c r="N20" s="23" t="n">
        <v>210</v>
      </c>
      <c r="O20" s="23"/>
      <c r="P20" s="22" t="n">
        <f aca="false">M20-N20-O20</f>
        <v>4093.38850574713</v>
      </c>
      <c r="Q20" s="24" t="n">
        <f aca="false">ROUND(MAX((P20-3500)*0.05*{0.6,2,4,5,6,7,9}-5*{0,21,111,201,551,1101,2701},0),2)</f>
        <v>17.8</v>
      </c>
      <c r="R20" s="25" t="n">
        <f aca="false">P20-Q20</f>
        <v>4075.58850574713</v>
      </c>
      <c r="S20" s="23"/>
      <c r="T20" s="2" t="s">
        <v>127</v>
      </c>
      <c r="U20" s="38" t="s">
        <v>113</v>
      </c>
      <c r="V20" s="0" t="s">
        <v>126</v>
      </c>
    </row>
    <row r="21" customFormat="false" ht="24.95" hidden="false" customHeight="true" outlineLevel="0" collapsed="false">
      <c r="A21" s="19" t="s">
        <v>105</v>
      </c>
      <c r="B21" s="20" t="s">
        <v>118</v>
      </c>
      <c r="C21" s="21" t="s">
        <v>119</v>
      </c>
      <c r="D21" s="20" t="n">
        <v>2304</v>
      </c>
      <c r="E21" s="20" t="n">
        <v>1728</v>
      </c>
      <c r="F21" s="20" t="n">
        <v>21.75</v>
      </c>
      <c r="G21" s="20" t="n">
        <v>1728</v>
      </c>
      <c r="H21" s="20"/>
      <c r="I21" s="20" t="n">
        <v>160</v>
      </c>
      <c r="J21" s="20" t="n">
        <v>160</v>
      </c>
      <c r="K21" s="20" t="n">
        <v>160</v>
      </c>
      <c r="L21" s="20"/>
      <c r="M21" s="22" t="n">
        <f aca="false">(D21+E21)/21.75*F21+G21+H21+I21+J21+K21+L21</f>
        <v>6240</v>
      </c>
      <c r="N21" s="23" t="n">
        <v>230</v>
      </c>
      <c r="O21" s="23"/>
      <c r="P21" s="22" t="n">
        <f aca="false">M21-N21-O21</f>
        <v>6010</v>
      </c>
      <c r="Q21" s="24" t="n">
        <f aca="false">ROUND(MAX((P21-3500)*0.05*{0.6,2,4,5,6,7,9}-5*{0,21,111,201,551,1101,2701},0),2)</f>
        <v>146</v>
      </c>
      <c r="R21" s="25" t="n">
        <f aca="false">P21-Q21</f>
        <v>5864</v>
      </c>
      <c r="S21" s="23"/>
      <c r="T21" s="2" t="s">
        <v>127</v>
      </c>
      <c r="U21" s="38" t="s">
        <v>120</v>
      </c>
      <c r="V21" s="0" t="s">
        <v>126</v>
      </c>
    </row>
    <row r="22" customFormat="false" ht="13.8" hidden="false" customHeight="false" outlineLevel="0" collapsed="false">
      <c r="A22" s="39"/>
      <c r="B22" s="40"/>
      <c r="C22" s="39"/>
      <c r="D22" s="40" t="n">
        <f aca="false">SUM(D3:D21)</f>
        <v>92292</v>
      </c>
      <c r="E22" s="40" t="n">
        <f aca="false">SUM(E3:E21)</f>
        <v>84570</v>
      </c>
      <c r="F22" s="40"/>
      <c r="G22" s="40" t="n">
        <f aca="false">SUM(G3:G21)</f>
        <v>46898</v>
      </c>
      <c r="H22" s="40"/>
      <c r="I22" s="40" t="n">
        <f aca="false">SUM(I3:I21)</f>
        <v>3560</v>
      </c>
      <c r="J22" s="40" t="n">
        <f aca="false">SUM(J3:J21)</f>
        <v>6560</v>
      </c>
      <c r="K22" s="40" t="n">
        <f aca="false">SUM(K3:K21)</f>
        <v>3660</v>
      </c>
      <c r="L22" s="40" t="n">
        <f aca="false">SUM(L3:L21)</f>
        <v>1000</v>
      </c>
      <c r="M22" s="40" t="n">
        <f aca="false">SUM(M3:M21)</f>
        <v>237134.671264368</v>
      </c>
      <c r="N22" s="40" t="n">
        <f aca="false">SUM(N3:N21)</f>
        <v>6815</v>
      </c>
      <c r="O22" s="40" t="n">
        <f aca="false">SUM(O3:O21)</f>
        <v>8218.32</v>
      </c>
      <c r="P22" s="40" t="n">
        <f aca="false">SUM(P3:P21)</f>
        <v>222101.351264368</v>
      </c>
      <c r="Q22" s="40" t="n">
        <f aca="false">SUM(Q3:Q21)</f>
        <v>25432.64</v>
      </c>
      <c r="R22" s="41" t="n">
        <f aca="false">SUM(R3:R21)</f>
        <v>196668.711264368</v>
      </c>
      <c r="S22" s="40"/>
      <c r="V22" s="0"/>
    </row>
    <row r="23" customFormat="false" ht="13.8" hidden="false" customHeight="false" outlineLevel="0" collapsed="false">
      <c r="C23" s="0"/>
      <c r="G23" s="0"/>
      <c r="M23" s="0"/>
      <c r="V23" s="0"/>
    </row>
    <row r="24" customFormat="false" ht="13.8" hidden="false" customHeight="false" outlineLevel="0" collapsed="false">
      <c r="C24" s="1" t="s">
        <v>128</v>
      </c>
      <c r="G24" s="2" t="s">
        <v>129</v>
      </c>
      <c r="M24" s="3" t="s">
        <v>130</v>
      </c>
      <c r="V24" s="0"/>
    </row>
  </sheetData>
  <mergeCells count="1">
    <mergeCell ref="A1:S1"/>
  </mergeCells>
  <printOptions headings="false" gridLines="false" gridLinesSet="true" horizontalCentered="true" verticalCentered="false"/>
  <pageMargins left="0.251388888888889" right="0.251388888888889" top="0.357638888888889" bottom="0.160416666666667" header="0.511805555555555" footer="0.51180555555555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zh-CN</dc:language>
  <cp:lastModifiedBy/>
  <dcterms:modified xsi:type="dcterms:W3CDTF">2017-08-14T21:46:03Z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2052-10.1.0.6690</vt:lpwstr>
  </property>
</Properties>
</file>