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V:\Env10\ANX1\"/>
    </mc:Choice>
  </mc:AlternateContent>
  <xr:revisionPtr revIDLastSave="0" documentId="13_ncr:1_{583C41DA-29E8-4E3D-8AE6-A67DCF2451EE}" xr6:coauthVersionLast="46" xr6:coauthVersionMax="46" xr10:uidLastSave="{00000000-0000-0000-0000-000000000000}"/>
  <bookViews>
    <workbookView xWindow="11700" yWindow="525" windowWidth="25425" windowHeight="14130" xr2:uid="{00000000-000D-0000-FFFF-FFFF00000000}"/>
  </bookViews>
  <sheets>
    <sheet name="Dict" sheetId="4" r:id="rId1"/>
    <sheet name="Labels" sheetId="7" r:id="rId2"/>
  </sheets>
  <definedNames>
    <definedName name="EQFLAG">Dict!$Q$5:$Q$317</definedName>
    <definedName name="ifNEST">Dict!$K$2</definedName>
    <definedName name="ifSUB">Dict!$K$1</definedName>
    <definedName name="VarFlag">Dict!$P$5:$P$317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0" i="4" l="1"/>
  <c r="N240" i="4"/>
  <c r="P240" i="4"/>
  <c r="J47" i="4"/>
  <c r="N47" i="4"/>
  <c r="P47" i="4"/>
  <c r="J46" i="4"/>
  <c r="N46" i="4"/>
  <c r="P46" i="4"/>
  <c r="P231" i="4"/>
  <c r="P232" i="4"/>
  <c r="P233" i="4"/>
  <c r="P234" i="4"/>
  <c r="P235" i="4"/>
  <c r="P236" i="4"/>
  <c r="P237" i="4"/>
  <c r="P238" i="4"/>
  <c r="Q238" i="4"/>
  <c r="P239" i="4"/>
  <c r="N231" i="4"/>
  <c r="N232" i="4"/>
  <c r="N233" i="4"/>
  <c r="N234" i="4"/>
  <c r="N235" i="4"/>
  <c r="N236" i="4"/>
  <c r="N237" i="4"/>
  <c r="N238" i="4"/>
  <c r="J231" i="4"/>
  <c r="Q231" i="4" s="1"/>
  <c r="J232" i="4"/>
  <c r="Q232" i="4" s="1"/>
  <c r="J233" i="4"/>
  <c r="Q233" i="4" s="1"/>
  <c r="J234" i="4"/>
  <c r="Q234" i="4" s="1"/>
  <c r="J235" i="4"/>
  <c r="Q235" i="4" s="1"/>
  <c r="J236" i="4"/>
  <c r="Q236" i="4" s="1"/>
  <c r="J237" i="4"/>
  <c r="Q237" i="4" s="1"/>
  <c r="J238" i="4"/>
  <c r="J123" i="4"/>
  <c r="N123" i="4"/>
  <c r="P123" i="4"/>
  <c r="P124" i="4"/>
  <c r="N124" i="4"/>
  <c r="J124" i="4"/>
  <c r="Q124" i="4" s="1"/>
  <c r="J98" i="4"/>
  <c r="N98" i="4"/>
  <c r="P98" i="4"/>
  <c r="K240" i="4"/>
  <c r="L240" i="4"/>
  <c r="K47" i="4"/>
  <c r="L47" i="4"/>
  <c r="K46" i="4"/>
  <c r="L46" i="4"/>
  <c r="L236" i="4"/>
  <c r="L235" i="4"/>
  <c r="L238" i="4"/>
  <c r="L232" i="4"/>
  <c r="K237" i="4"/>
  <c r="K123" i="4"/>
  <c r="K232" i="4"/>
  <c r="K234" i="4"/>
  <c r="K231" i="4"/>
  <c r="L233" i="4"/>
  <c r="K98" i="4"/>
  <c r="L234" i="4"/>
  <c r="K238" i="4"/>
  <c r="L123" i="4"/>
  <c r="K124" i="4"/>
  <c r="L98" i="4"/>
  <c r="L231" i="4"/>
  <c r="K235" i="4"/>
  <c r="L237" i="4"/>
  <c r="K236" i="4"/>
  <c r="K233" i="4"/>
  <c r="M240" i="4" l="1"/>
  <c r="Q240" i="4"/>
  <c r="O240" i="4"/>
  <c r="M47" i="4"/>
  <c r="Q47" i="4"/>
  <c r="M46" i="4"/>
  <c r="Q46" i="4"/>
  <c r="M237" i="4"/>
  <c r="C203" i="4"/>
  <c r="C198" i="4"/>
  <c r="M232" i="4"/>
  <c r="C201" i="4"/>
  <c r="M235" i="4"/>
  <c r="C204" i="4"/>
  <c r="M238" i="4"/>
  <c r="M234" i="4"/>
  <c r="C200" i="4"/>
  <c r="C199" i="4"/>
  <c r="M233" i="4"/>
  <c r="M236" i="4"/>
  <c r="C202" i="4"/>
  <c r="M231" i="4"/>
  <c r="M123" i="4"/>
  <c r="Q123" i="4"/>
  <c r="M98" i="4"/>
  <c r="Q98" i="4"/>
  <c r="J185" i="4"/>
  <c r="Q185" i="4" s="1"/>
  <c r="N185" i="4"/>
  <c r="P185" i="4"/>
  <c r="N273" i="4"/>
  <c r="P273" i="4"/>
  <c r="J272" i="4"/>
  <c r="Q272" i="4" s="1"/>
  <c r="N272" i="4"/>
  <c r="P272" i="4"/>
  <c r="J86" i="4"/>
  <c r="Q86" i="4" s="1"/>
  <c r="N86" i="4"/>
  <c r="P86" i="4"/>
  <c r="J116" i="4"/>
  <c r="Q116" i="4" s="1"/>
  <c r="N116" i="4"/>
  <c r="P116" i="4"/>
  <c r="J113" i="4"/>
  <c r="N113" i="4"/>
  <c r="P113" i="4"/>
  <c r="J110" i="4"/>
  <c r="N110" i="4"/>
  <c r="P110" i="4"/>
  <c r="J107" i="4"/>
  <c r="Q107" i="4" s="1"/>
  <c r="N107" i="4"/>
  <c r="P107" i="4"/>
  <c r="J73" i="4"/>
  <c r="N73" i="4"/>
  <c r="P73" i="4"/>
  <c r="J78" i="4"/>
  <c r="N78" i="4"/>
  <c r="P78" i="4"/>
  <c r="J75" i="4"/>
  <c r="Q75" i="4" s="1"/>
  <c r="N75" i="4"/>
  <c r="P75" i="4"/>
  <c r="J69" i="4"/>
  <c r="N69" i="4"/>
  <c r="P69" i="4"/>
  <c r="L113" i="4"/>
  <c r="K69" i="4"/>
  <c r="L110" i="4"/>
  <c r="K110" i="4"/>
  <c r="K116" i="4"/>
  <c r="L116" i="4"/>
  <c r="K75" i="4"/>
  <c r="K73" i="4"/>
  <c r="L73" i="4"/>
  <c r="L75" i="4"/>
  <c r="L185" i="4"/>
  <c r="K273" i="4"/>
  <c r="L124" i="4"/>
  <c r="K86" i="4"/>
  <c r="K113" i="4"/>
  <c r="K78" i="4"/>
  <c r="L273" i="4"/>
  <c r="K107" i="4"/>
  <c r="L272" i="4"/>
  <c r="L78" i="4"/>
  <c r="L86" i="4"/>
  <c r="L107" i="4"/>
  <c r="K272" i="4"/>
  <c r="L69" i="4"/>
  <c r="K185" i="4"/>
  <c r="C193" i="4" l="1"/>
  <c r="M124" i="4"/>
  <c r="C185" i="4"/>
  <c r="C192" i="4"/>
  <c r="C187" i="4"/>
  <c r="C183" i="4"/>
  <c r="C186" i="4"/>
  <c r="C189" i="4"/>
  <c r="C190" i="4"/>
  <c r="C184" i="4"/>
  <c r="C188" i="4"/>
  <c r="C191" i="4"/>
  <c r="M185" i="4"/>
  <c r="M273" i="4"/>
  <c r="Q273" i="4"/>
  <c r="M272" i="4"/>
  <c r="M86" i="4"/>
  <c r="M116" i="4"/>
  <c r="M113" i="4"/>
  <c r="Q113" i="4"/>
  <c r="Q110" i="4"/>
  <c r="M110" i="4"/>
  <c r="M107" i="4"/>
  <c r="M73" i="4"/>
  <c r="Q73" i="4"/>
  <c r="M78" i="4"/>
  <c r="Q78" i="4"/>
  <c r="M75" i="4"/>
  <c r="M69" i="4"/>
  <c r="Q69" i="4"/>
  <c r="P180" i="4"/>
  <c r="P181" i="4"/>
  <c r="P182" i="4"/>
  <c r="N180" i="4"/>
  <c r="Q180" i="4"/>
  <c r="P63" i="4"/>
  <c r="Q63" i="4"/>
  <c r="P64" i="4"/>
  <c r="Q64" i="4"/>
  <c r="P65" i="4"/>
  <c r="P66" i="4"/>
  <c r="P67" i="4"/>
  <c r="P68" i="4"/>
  <c r="P70" i="4"/>
  <c r="N63" i="4"/>
  <c r="N64" i="4"/>
  <c r="N65" i="4"/>
  <c r="N66" i="4"/>
  <c r="N230" i="4"/>
  <c r="P230" i="4"/>
  <c r="N239" i="4"/>
  <c r="J230" i="4"/>
  <c r="J183" i="4"/>
  <c r="N183" i="4"/>
  <c r="P183" i="4"/>
  <c r="J55" i="4"/>
  <c r="N55" i="4"/>
  <c r="P55" i="4"/>
  <c r="J184" i="4"/>
  <c r="N184" i="4"/>
  <c r="P184" i="4"/>
  <c r="L183" i="4"/>
  <c r="K183" i="4"/>
  <c r="L184" i="4"/>
  <c r="L64" i="4"/>
  <c r="L230" i="4"/>
  <c r="L180" i="4"/>
  <c r="K230" i="4"/>
  <c r="K184" i="4"/>
  <c r="L55" i="4"/>
  <c r="K55" i="4"/>
  <c r="C182" i="4" l="1"/>
  <c r="M180" i="4"/>
  <c r="M64" i="4"/>
  <c r="Q230" i="4"/>
  <c r="M230" i="4"/>
  <c r="M183" i="4"/>
  <c r="Q183" i="4"/>
  <c r="M55" i="4"/>
  <c r="Q55" i="4"/>
  <c r="M184" i="4"/>
  <c r="Q184" i="4"/>
  <c r="N156" i="4"/>
  <c r="P156" i="4"/>
  <c r="N153" i="4"/>
  <c r="N154" i="4"/>
  <c r="N155" i="4"/>
  <c r="N157" i="4"/>
  <c r="P155" i="4"/>
  <c r="N165" i="4"/>
  <c r="P165" i="4"/>
  <c r="P283" i="4"/>
  <c r="Q283" i="4"/>
  <c r="P284" i="4"/>
  <c r="Q284" i="4"/>
  <c r="P285" i="4"/>
  <c r="Q285" i="4"/>
  <c r="P286" i="4"/>
  <c r="Q286" i="4"/>
  <c r="P287" i="4"/>
  <c r="Q287" i="4"/>
  <c r="L156" i="4"/>
  <c r="K155" i="4"/>
  <c r="K165" i="4"/>
  <c r="L155" i="4"/>
  <c r="L285" i="4"/>
  <c r="K156" i="4"/>
  <c r="M155" i="4" l="1"/>
  <c r="M156" i="4"/>
  <c r="N174" i="4"/>
  <c r="P174" i="4"/>
  <c r="Q174" i="4"/>
  <c r="N175" i="4"/>
  <c r="P175" i="4"/>
  <c r="Q175" i="4"/>
  <c r="N176" i="4"/>
  <c r="P176" i="4"/>
  <c r="Q176" i="4"/>
  <c r="N291" i="4"/>
  <c r="P291" i="4"/>
  <c r="J301" i="4"/>
  <c r="N301" i="4"/>
  <c r="P301" i="4"/>
  <c r="J300" i="4"/>
  <c r="N300" i="4"/>
  <c r="P300" i="4"/>
  <c r="J299" i="4"/>
  <c r="N299" i="4"/>
  <c r="P299" i="4"/>
  <c r="J298" i="4"/>
  <c r="N298" i="4"/>
  <c r="P298" i="4"/>
  <c r="J297" i="4"/>
  <c r="N297" i="4"/>
  <c r="P297" i="4"/>
  <c r="J296" i="4"/>
  <c r="N296" i="4"/>
  <c r="P296" i="4"/>
  <c r="J295" i="4"/>
  <c r="N295" i="4"/>
  <c r="P295" i="4"/>
  <c r="J294" i="4"/>
  <c r="N294" i="4"/>
  <c r="P294" i="4"/>
  <c r="J293" i="4"/>
  <c r="N293" i="4"/>
  <c r="P293" i="4"/>
  <c r="J292" i="4"/>
  <c r="N292" i="4"/>
  <c r="P292" i="4"/>
  <c r="J291" i="4"/>
  <c r="J276" i="4"/>
  <c r="N276" i="4"/>
  <c r="P276" i="4"/>
  <c r="J275" i="4"/>
  <c r="N275" i="4"/>
  <c r="P275" i="4"/>
  <c r="J274" i="4"/>
  <c r="N274" i="4"/>
  <c r="P274" i="4"/>
  <c r="K294" i="4"/>
  <c r="K298" i="4"/>
  <c r="L176" i="4"/>
  <c r="K292" i="4"/>
  <c r="L299" i="4"/>
  <c r="K275" i="4"/>
  <c r="K274" i="4"/>
  <c r="K301" i="4"/>
  <c r="L292" i="4"/>
  <c r="L274" i="4"/>
  <c r="L174" i="4"/>
  <c r="L297" i="4"/>
  <c r="L298" i="4"/>
  <c r="L295" i="4"/>
  <c r="L175" i="4"/>
  <c r="L276" i="4"/>
  <c r="L294" i="4"/>
  <c r="K176" i="4"/>
  <c r="L301" i="4"/>
  <c r="K175" i="4"/>
  <c r="L291" i="4"/>
  <c r="K295" i="4"/>
  <c r="K174" i="4"/>
  <c r="K297" i="4"/>
  <c r="K299" i="4"/>
  <c r="L296" i="4"/>
  <c r="K276" i="4"/>
  <c r="K291" i="4"/>
  <c r="K296" i="4"/>
  <c r="L293" i="4"/>
  <c r="K293" i="4"/>
  <c r="L300" i="4"/>
  <c r="L275" i="4"/>
  <c r="K300" i="4"/>
  <c r="M175" i="4" l="1"/>
  <c r="M176" i="4"/>
  <c r="M174" i="4"/>
  <c r="Q291" i="4"/>
  <c r="M291" i="4"/>
  <c r="M301" i="4"/>
  <c r="Q301" i="4"/>
  <c r="M300" i="4"/>
  <c r="Q300" i="4"/>
  <c r="M299" i="4"/>
  <c r="Q299" i="4"/>
  <c r="M298" i="4"/>
  <c r="Q298" i="4"/>
  <c r="M297" i="4"/>
  <c r="Q297" i="4"/>
  <c r="M296" i="4"/>
  <c r="Q296" i="4"/>
  <c r="M295" i="4"/>
  <c r="Q295" i="4"/>
  <c r="M294" i="4"/>
  <c r="Q294" i="4"/>
  <c r="M293" i="4"/>
  <c r="Q293" i="4"/>
  <c r="M292" i="4"/>
  <c r="Q292" i="4"/>
  <c r="M276" i="4"/>
  <c r="Q276" i="4"/>
  <c r="M275" i="4"/>
  <c r="Q275" i="4"/>
  <c r="M274" i="4"/>
  <c r="Q274" i="4"/>
  <c r="J305" i="4"/>
  <c r="N305" i="4"/>
  <c r="P305" i="4"/>
  <c r="L305" i="4"/>
  <c r="K305" i="4"/>
  <c r="C179" i="4" l="1"/>
  <c r="M305" i="4"/>
  <c r="Q305" i="4"/>
  <c r="Q223" i="4"/>
  <c r="P223" i="4"/>
  <c r="N223" i="4"/>
  <c r="Q222" i="4"/>
  <c r="P222" i="4"/>
  <c r="N222" i="4"/>
  <c r="Q221" i="4"/>
  <c r="P221" i="4"/>
  <c r="O221" i="4"/>
  <c r="N221" i="4"/>
  <c r="L223" i="4"/>
  <c r="L222" i="4"/>
  <c r="K221" i="4"/>
  <c r="L221" i="4" l="1"/>
  <c r="M221" i="4" s="1"/>
  <c r="P227" i="4"/>
  <c r="P228" i="4"/>
  <c r="Q228" i="4"/>
  <c r="P229" i="4"/>
  <c r="Q229" i="4"/>
  <c r="P241" i="4"/>
  <c r="P242" i="4"/>
  <c r="Q242" i="4"/>
  <c r="N228" i="4"/>
  <c r="N229" i="4"/>
  <c r="P115" i="4"/>
  <c r="P117" i="4"/>
  <c r="P118" i="4"/>
  <c r="P119" i="4"/>
  <c r="P120" i="4"/>
  <c r="P121" i="4"/>
  <c r="P122" i="4"/>
  <c r="P125" i="4"/>
  <c r="N112" i="4"/>
  <c r="N114" i="4"/>
  <c r="N115" i="4"/>
  <c r="N117" i="4"/>
  <c r="N118" i="4"/>
  <c r="N119" i="4"/>
  <c r="N120" i="4"/>
  <c r="N121" i="4"/>
  <c r="J117" i="4"/>
  <c r="J118" i="4"/>
  <c r="K117" i="4"/>
  <c r="L228" i="4"/>
  <c r="L118" i="4"/>
  <c r="L229" i="4"/>
  <c r="K229" i="4"/>
  <c r="L117" i="4"/>
  <c r="K118" i="4"/>
  <c r="K228" i="4"/>
  <c r="C178" i="4" l="1"/>
  <c r="M229" i="4"/>
  <c r="M228" i="4"/>
  <c r="Q118" i="4"/>
  <c r="Q117" i="4"/>
  <c r="M117" i="4"/>
  <c r="M118" i="4"/>
  <c r="N42" i="4"/>
  <c r="N43" i="4"/>
  <c r="J42" i="4"/>
  <c r="Q42" i="4" s="1"/>
  <c r="J43" i="4"/>
  <c r="Q43" i="4" s="1"/>
  <c r="P43" i="4"/>
  <c r="P42" i="4"/>
  <c r="K42" i="4"/>
  <c r="K43" i="4"/>
  <c r="C177" i="4" l="1"/>
  <c r="C176" i="4"/>
  <c r="J309" i="4"/>
  <c r="N309" i="4"/>
  <c r="P309" i="4"/>
  <c r="J310" i="4"/>
  <c r="N310" i="4"/>
  <c r="P310" i="4"/>
  <c r="J311" i="4"/>
  <c r="N311" i="4"/>
  <c r="P311" i="4"/>
  <c r="J308" i="4"/>
  <c r="N308" i="4"/>
  <c r="P308" i="4"/>
  <c r="J303" i="4"/>
  <c r="Q303" i="4" s="1"/>
  <c r="N303" i="4"/>
  <c r="P303" i="4"/>
  <c r="L43" i="4"/>
  <c r="L42" i="4"/>
  <c r="K310" i="4"/>
  <c r="K309" i="4"/>
  <c r="K303" i="4"/>
  <c r="L309" i="4"/>
  <c r="L308" i="4"/>
  <c r="K308" i="4"/>
  <c r="K311" i="4"/>
  <c r="L310" i="4"/>
  <c r="L311" i="4"/>
  <c r="C175" i="4" l="1"/>
  <c r="C170" i="4"/>
  <c r="C173" i="4"/>
  <c r="C174" i="4"/>
  <c r="M42" i="4"/>
  <c r="M43" i="4"/>
  <c r="M311" i="4"/>
  <c r="M309" i="4"/>
  <c r="M310" i="4"/>
  <c r="Q311" i="4"/>
  <c r="Q310" i="4"/>
  <c r="Q309" i="4"/>
  <c r="M308" i="4"/>
  <c r="Q308" i="4"/>
  <c r="P304" i="4"/>
  <c r="P306" i="4"/>
  <c r="P307" i="4"/>
  <c r="J304" i="4"/>
  <c r="Q304" i="4" s="1"/>
  <c r="N304" i="4"/>
  <c r="P250" i="4"/>
  <c r="Q250" i="4"/>
  <c r="P251" i="4"/>
  <c r="Q251" i="4"/>
  <c r="P252" i="4"/>
  <c r="Q252" i="4"/>
  <c r="P253" i="4"/>
  <c r="P254" i="4"/>
  <c r="P255" i="4"/>
  <c r="P256" i="4"/>
  <c r="O252" i="4"/>
  <c r="N252" i="4"/>
  <c r="O251" i="4"/>
  <c r="N251" i="4"/>
  <c r="N250" i="4"/>
  <c r="J140" i="4"/>
  <c r="N140" i="4"/>
  <c r="P140" i="4"/>
  <c r="J141" i="4"/>
  <c r="N141" i="4"/>
  <c r="P141" i="4"/>
  <c r="J142" i="4"/>
  <c r="N142" i="4"/>
  <c r="P142" i="4"/>
  <c r="J215" i="4"/>
  <c r="Q215" i="4" s="1"/>
  <c r="N215" i="4"/>
  <c r="P215" i="4"/>
  <c r="J102" i="4"/>
  <c r="N102" i="4"/>
  <c r="P102" i="4"/>
  <c r="P226" i="4"/>
  <c r="Q226" i="4"/>
  <c r="N226" i="4"/>
  <c r="P23" i="4"/>
  <c r="P24" i="4"/>
  <c r="P25" i="4"/>
  <c r="Q25" i="4"/>
  <c r="P26" i="4"/>
  <c r="Q26" i="4"/>
  <c r="J23" i="4"/>
  <c r="Q23" i="4" s="1"/>
  <c r="N23" i="4"/>
  <c r="N248" i="4"/>
  <c r="Q248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4" i="4"/>
  <c r="P45" i="4"/>
  <c r="P48" i="4"/>
  <c r="P49" i="4"/>
  <c r="P50" i="4"/>
  <c r="P51" i="4"/>
  <c r="P52" i="4"/>
  <c r="P53" i="4"/>
  <c r="P54" i="4"/>
  <c r="P56" i="4"/>
  <c r="P57" i="4"/>
  <c r="P58" i="4"/>
  <c r="P59" i="4"/>
  <c r="P60" i="4"/>
  <c r="P61" i="4"/>
  <c r="P62" i="4"/>
  <c r="P71" i="4"/>
  <c r="P72" i="4"/>
  <c r="P74" i="4"/>
  <c r="P76" i="4"/>
  <c r="P77" i="4"/>
  <c r="P79" i="4"/>
  <c r="P80" i="4"/>
  <c r="P81" i="4"/>
  <c r="P82" i="4"/>
  <c r="P83" i="4"/>
  <c r="P84" i="4"/>
  <c r="P85" i="4"/>
  <c r="P87" i="4"/>
  <c r="P88" i="4"/>
  <c r="P89" i="4"/>
  <c r="P90" i="4"/>
  <c r="P91" i="4"/>
  <c r="P92" i="4"/>
  <c r="P93" i="4"/>
  <c r="P94" i="4"/>
  <c r="P95" i="4"/>
  <c r="P96" i="4"/>
  <c r="P97" i="4"/>
  <c r="P99" i="4"/>
  <c r="P100" i="4"/>
  <c r="P101" i="4"/>
  <c r="P103" i="4"/>
  <c r="P104" i="4"/>
  <c r="P105" i="4"/>
  <c r="P106" i="4"/>
  <c r="P108" i="4"/>
  <c r="P109" i="4"/>
  <c r="P111" i="4"/>
  <c r="P112" i="4"/>
  <c r="P114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7" i="4"/>
  <c r="P158" i="4"/>
  <c r="P159" i="4"/>
  <c r="P160" i="4"/>
  <c r="P161" i="4"/>
  <c r="P162" i="4"/>
  <c r="P163" i="4"/>
  <c r="P164" i="4"/>
  <c r="P166" i="4"/>
  <c r="P167" i="4"/>
  <c r="P168" i="4"/>
  <c r="P169" i="4"/>
  <c r="P170" i="4"/>
  <c r="P171" i="4"/>
  <c r="P172" i="4"/>
  <c r="P173" i="4"/>
  <c r="P177" i="4"/>
  <c r="P178" i="4"/>
  <c r="P179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6" i="4"/>
  <c r="P217" i="4"/>
  <c r="P218" i="4"/>
  <c r="P219" i="4"/>
  <c r="P220" i="4"/>
  <c r="P224" i="4"/>
  <c r="P225" i="4"/>
  <c r="P243" i="4"/>
  <c r="P244" i="4"/>
  <c r="P245" i="4"/>
  <c r="P246" i="4"/>
  <c r="P247" i="4"/>
  <c r="P248" i="4"/>
  <c r="P249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7" i="4"/>
  <c r="P278" i="4"/>
  <c r="P279" i="4"/>
  <c r="P280" i="4"/>
  <c r="P281" i="4"/>
  <c r="P282" i="4"/>
  <c r="P288" i="4"/>
  <c r="P289" i="4"/>
  <c r="P290" i="4"/>
  <c r="P302" i="4"/>
  <c r="P312" i="4"/>
  <c r="P313" i="4"/>
  <c r="P314" i="4"/>
  <c r="P315" i="4"/>
  <c r="P316" i="4"/>
  <c r="P317" i="4"/>
  <c r="P5" i="4"/>
  <c r="Q15" i="4"/>
  <c r="Q16" i="4"/>
  <c r="Q17" i="4"/>
  <c r="Q18" i="4"/>
  <c r="Q19" i="4"/>
  <c r="Q20" i="4"/>
  <c r="Q27" i="4"/>
  <c r="Q28" i="4"/>
  <c r="Q36" i="4"/>
  <c r="Q37" i="4"/>
  <c r="Q38" i="4"/>
  <c r="Q99" i="4"/>
  <c r="Q126" i="4"/>
  <c r="Q127" i="4"/>
  <c r="Q128" i="4"/>
  <c r="Q129" i="4"/>
  <c r="Q130" i="4"/>
  <c r="Q131" i="4"/>
  <c r="Q159" i="4"/>
  <c r="Q160" i="4"/>
  <c r="Q161" i="4"/>
  <c r="Q164" i="4"/>
  <c r="Q189" i="4"/>
  <c r="Q190" i="4"/>
  <c r="Q191" i="4"/>
  <c r="Q217" i="4"/>
  <c r="Q218" i="4"/>
  <c r="Q219" i="4"/>
  <c r="Q220" i="4"/>
  <c r="Q224" i="4"/>
  <c r="Q243" i="4"/>
  <c r="Q244" i="4"/>
  <c r="Q245" i="4"/>
  <c r="Q246" i="4"/>
  <c r="Q247" i="4"/>
  <c r="Q259" i="4"/>
  <c r="Q261" i="4"/>
  <c r="Q262" i="4"/>
  <c r="Q263" i="4"/>
  <c r="Q288" i="4"/>
  <c r="Q289" i="4"/>
  <c r="Q312" i="4"/>
  <c r="Q313" i="4"/>
  <c r="Q314" i="4"/>
  <c r="Q315" i="4"/>
  <c r="Q316" i="4"/>
  <c r="Q317" i="4"/>
  <c r="L160" i="4"/>
  <c r="K306" i="4"/>
  <c r="K134" i="4"/>
  <c r="K170" i="4"/>
  <c r="K76" i="4"/>
  <c r="K85" i="4"/>
  <c r="K264" i="4"/>
  <c r="K70" i="4"/>
  <c r="K135" i="4"/>
  <c r="K150" i="4"/>
  <c r="L317" i="4"/>
  <c r="K271" i="4"/>
  <c r="K68" i="4"/>
  <c r="K259" i="4"/>
  <c r="K171" i="4"/>
  <c r="K133" i="4"/>
  <c r="K251" i="4"/>
  <c r="K126" i="4"/>
  <c r="L226" i="4"/>
  <c r="K6" i="4"/>
  <c r="L140" i="4"/>
  <c r="K281" i="4"/>
  <c r="K226" i="4"/>
  <c r="K45" i="4"/>
  <c r="K136" i="4"/>
  <c r="K91" i="4"/>
  <c r="K5" i="4"/>
  <c r="L303" i="4"/>
  <c r="K111" i="4"/>
  <c r="K186" i="4"/>
  <c r="K151" i="4"/>
  <c r="K224" i="4"/>
  <c r="K67" i="4"/>
  <c r="K87" i="4"/>
  <c r="K172" i="4"/>
  <c r="L259" i="4"/>
  <c r="K211" i="4"/>
  <c r="K53" i="4"/>
  <c r="K15" i="4"/>
  <c r="L129" i="4"/>
  <c r="K164" i="4"/>
  <c r="K210" i="4"/>
  <c r="K258" i="4"/>
  <c r="L102" i="4"/>
  <c r="K139" i="4"/>
  <c r="L243" i="4"/>
  <c r="K30" i="4"/>
  <c r="K120" i="4"/>
  <c r="L190" i="4"/>
  <c r="K59" i="4"/>
  <c r="K40" i="4"/>
  <c r="K304" i="4"/>
  <c r="K227" i="4"/>
  <c r="L313" i="4"/>
  <c r="L28" i="4"/>
  <c r="K225" i="4"/>
  <c r="K48" i="4"/>
  <c r="L164" i="4"/>
  <c r="K158" i="4"/>
  <c r="K100" i="4"/>
  <c r="L130" i="4"/>
  <c r="K188" i="4"/>
  <c r="K307" i="4"/>
  <c r="K62" i="4"/>
  <c r="K72" i="4"/>
  <c r="K203" i="4"/>
  <c r="K201" i="4"/>
  <c r="K84" i="4"/>
  <c r="K254" i="4"/>
  <c r="K121" i="4"/>
  <c r="K282" i="4"/>
  <c r="K239" i="4"/>
  <c r="K9" i="4"/>
  <c r="K144" i="4"/>
  <c r="L286" i="4"/>
  <c r="K7" i="4"/>
  <c r="K23" i="4"/>
  <c r="K147" i="4"/>
  <c r="K290" i="4"/>
  <c r="K166" i="4"/>
  <c r="L215" i="4"/>
  <c r="K109" i="4"/>
  <c r="K104" i="4"/>
  <c r="L161" i="4"/>
  <c r="K39" i="4"/>
  <c r="K202" i="4"/>
  <c r="K208" i="4"/>
  <c r="K71" i="4"/>
  <c r="L220" i="4"/>
  <c r="K148" i="4"/>
  <c r="K270" i="4"/>
  <c r="K198" i="4"/>
  <c r="K29" i="4"/>
  <c r="K138" i="4"/>
  <c r="K241" i="4"/>
  <c r="K213" i="4"/>
  <c r="K145" i="4"/>
  <c r="K95" i="4"/>
  <c r="K162" i="4"/>
  <c r="K279" i="4"/>
  <c r="K277" i="4"/>
  <c r="K265" i="4"/>
  <c r="L191" i="4"/>
  <c r="L141" i="4"/>
  <c r="K83" i="4"/>
  <c r="K74" i="4"/>
  <c r="K278" i="4"/>
  <c r="K90" i="4"/>
  <c r="K93" i="4"/>
  <c r="K167" i="4"/>
  <c r="K262" i="4"/>
  <c r="K153" i="4"/>
  <c r="K252" i="4"/>
  <c r="K193" i="4"/>
  <c r="K89" i="4"/>
  <c r="K146" i="4"/>
  <c r="K24" i="4"/>
  <c r="K256" i="4"/>
  <c r="K177" i="4"/>
  <c r="L99" i="4"/>
  <c r="K217" i="4"/>
  <c r="K173" i="4"/>
  <c r="K267" i="4"/>
  <c r="K215" i="4"/>
  <c r="L20" i="4"/>
  <c r="K253" i="4"/>
  <c r="L315" i="4"/>
  <c r="K266" i="4"/>
  <c r="K79" i="4"/>
  <c r="L248" i="4"/>
  <c r="K115" i="4"/>
  <c r="K51" i="4"/>
  <c r="L16" i="4"/>
  <c r="L131" i="4"/>
  <c r="L128" i="4"/>
  <c r="K108" i="4"/>
  <c r="K50" i="4"/>
  <c r="K182" i="4"/>
  <c r="K35" i="4"/>
  <c r="L127" i="4"/>
  <c r="K207" i="4"/>
  <c r="L26" i="4"/>
  <c r="L27" i="4"/>
  <c r="K32" i="4"/>
  <c r="L261" i="4"/>
  <c r="K280" i="4"/>
  <c r="K192" i="4"/>
  <c r="K157" i="4"/>
  <c r="K103" i="4"/>
  <c r="K163" i="4"/>
  <c r="K257" i="4"/>
  <c r="K204" i="4"/>
  <c r="K66" i="4"/>
  <c r="K63" i="4"/>
  <c r="K57" i="4"/>
  <c r="K245" i="4"/>
  <c r="K106" i="4"/>
  <c r="K199" i="4"/>
  <c r="K58" i="4"/>
  <c r="K196" i="4"/>
  <c r="K97" i="4"/>
  <c r="K125" i="4"/>
  <c r="K13" i="4"/>
  <c r="K194" i="4"/>
  <c r="K137" i="4"/>
  <c r="K60" i="4"/>
  <c r="K56" i="4"/>
  <c r="L289" i="4"/>
  <c r="K255" i="4"/>
  <c r="L38" i="4"/>
  <c r="K242" i="4"/>
  <c r="K33" i="4"/>
  <c r="L314" i="4"/>
  <c r="K10" i="4"/>
  <c r="K14" i="4"/>
  <c r="K132" i="4"/>
  <c r="K25" i="4"/>
  <c r="L142" i="4"/>
  <c r="K287" i="4"/>
  <c r="L37" i="4"/>
  <c r="K263" i="4"/>
  <c r="L244" i="4"/>
  <c r="K152" i="4"/>
  <c r="K179" i="4"/>
  <c r="L288" i="4"/>
  <c r="K302" i="4"/>
  <c r="L219" i="4"/>
  <c r="K81" i="4"/>
  <c r="K82" i="4"/>
  <c r="K209" i="4"/>
  <c r="K142" i="4"/>
  <c r="K205" i="4"/>
  <c r="L18" i="4"/>
  <c r="K31" i="4"/>
  <c r="L247" i="4"/>
  <c r="K206" i="4"/>
  <c r="K77" i="4"/>
  <c r="K149" i="4"/>
  <c r="K181" i="4"/>
  <c r="K11" i="4"/>
  <c r="K140" i="4"/>
  <c r="K102" i="4"/>
  <c r="L246" i="4"/>
  <c r="K214" i="4"/>
  <c r="K65" i="4"/>
  <c r="K34" i="4"/>
  <c r="K248" i="4"/>
  <c r="K12" i="4"/>
  <c r="L17" i="4"/>
  <c r="K312" i="4"/>
  <c r="K105" i="4"/>
  <c r="K159" i="4"/>
  <c r="L224" i="4"/>
  <c r="K52" i="4"/>
  <c r="K88" i="4"/>
  <c r="K92" i="4"/>
  <c r="K80" i="4"/>
  <c r="K36" i="4"/>
  <c r="K197" i="4"/>
  <c r="K119" i="4"/>
  <c r="K96" i="4"/>
  <c r="K169" i="4"/>
  <c r="K41" i="4"/>
  <c r="K44" i="4"/>
  <c r="K178" i="4"/>
  <c r="K114" i="4"/>
  <c r="K112" i="4"/>
  <c r="K189" i="4"/>
  <c r="K269" i="4"/>
  <c r="K200" i="4"/>
  <c r="K94" i="4"/>
  <c r="L250" i="4"/>
  <c r="K99" i="4"/>
  <c r="L218" i="4"/>
  <c r="K21" i="4"/>
  <c r="K260" i="4"/>
  <c r="L19" i="4"/>
  <c r="K187" i="4"/>
  <c r="K122" i="4"/>
  <c r="K8" i="4"/>
  <c r="K268" i="4"/>
  <c r="K168" i="4"/>
  <c r="K212" i="4"/>
  <c r="K154" i="4"/>
  <c r="K101" i="4"/>
  <c r="L63" i="4"/>
  <c r="K195" i="4"/>
  <c r="K54" i="4"/>
  <c r="K49" i="4"/>
  <c r="L284" i="4"/>
  <c r="K143" i="4"/>
  <c r="L316" i="4"/>
  <c r="K216" i="4"/>
  <c r="K61" i="4"/>
  <c r="K249" i="4"/>
  <c r="K141" i="4"/>
  <c r="K283" i="4"/>
  <c r="C181" i="4" l="1"/>
  <c r="C180" i="4"/>
  <c r="C195" i="4"/>
  <c r="C169" i="4"/>
  <c r="C172" i="4"/>
  <c r="C197" i="4"/>
  <c r="C194" i="4"/>
  <c r="C196" i="4"/>
  <c r="C166" i="4"/>
  <c r="C168" i="4"/>
  <c r="C171" i="4"/>
  <c r="C167" i="4"/>
  <c r="C165" i="4"/>
  <c r="C163" i="4"/>
  <c r="M63" i="4"/>
  <c r="C161" i="4"/>
  <c r="C160" i="4"/>
  <c r="C164" i="4"/>
  <c r="M164" i="4"/>
  <c r="C162" i="4"/>
  <c r="C154" i="4"/>
  <c r="C151" i="4"/>
  <c r="C145" i="4"/>
  <c r="C146" i="4"/>
  <c r="C147" i="4"/>
  <c r="C152" i="4"/>
  <c r="C155" i="4"/>
  <c r="C157" i="4"/>
  <c r="C153" i="4"/>
  <c r="C158" i="4"/>
  <c r="C148" i="4"/>
  <c r="C150" i="4"/>
  <c r="C156" i="4"/>
  <c r="C159" i="4"/>
  <c r="C149" i="4"/>
  <c r="C143" i="4"/>
  <c r="C141" i="4"/>
  <c r="C144" i="4"/>
  <c r="C140" i="4"/>
  <c r="C142" i="4"/>
  <c r="C139" i="4"/>
  <c r="C131" i="4"/>
  <c r="C130" i="4"/>
  <c r="C132" i="4"/>
  <c r="M303" i="4"/>
  <c r="C138" i="4"/>
  <c r="M250" i="4"/>
  <c r="M142" i="4"/>
  <c r="M141" i="4"/>
  <c r="M140" i="4"/>
  <c r="Q142" i="4"/>
  <c r="Q141" i="4"/>
  <c r="Q140" i="4"/>
  <c r="M215" i="4"/>
  <c r="M102" i="4"/>
  <c r="Q102" i="4"/>
  <c r="M226" i="4"/>
  <c r="M248" i="4"/>
  <c r="L312" i="4"/>
  <c r="M312" i="4" s="1"/>
  <c r="O312" i="4"/>
  <c r="O287" i="4"/>
  <c r="O283" i="4"/>
  <c r="O263" i="4"/>
  <c r="O262" i="4"/>
  <c r="O245" i="4"/>
  <c r="O217" i="4"/>
  <c r="O189" i="4"/>
  <c r="O159" i="4"/>
  <c r="O126" i="4"/>
  <c r="O36" i="4"/>
  <c r="O25" i="4"/>
  <c r="O15" i="4"/>
  <c r="N317" i="4"/>
  <c r="N316" i="4"/>
  <c r="N315" i="4"/>
  <c r="N314" i="4"/>
  <c r="N313" i="4"/>
  <c r="N312" i="4"/>
  <c r="N307" i="4"/>
  <c r="N306" i="4"/>
  <c r="N302" i="4"/>
  <c r="N290" i="4"/>
  <c r="N289" i="4"/>
  <c r="N288" i="4"/>
  <c r="N287" i="4"/>
  <c r="N286" i="4"/>
  <c r="N284" i="4"/>
  <c r="N283" i="4"/>
  <c r="N282" i="4"/>
  <c r="N281" i="4"/>
  <c r="N280" i="4"/>
  <c r="N279" i="4"/>
  <c r="N278" i="4"/>
  <c r="N277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49" i="4"/>
  <c r="N247" i="4"/>
  <c r="N246" i="4"/>
  <c r="N245" i="4"/>
  <c r="N244" i="4"/>
  <c r="N243" i="4"/>
  <c r="N242" i="4"/>
  <c r="N241" i="4"/>
  <c r="N227" i="4"/>
  <c r="N225" i="4"/>
  <c r="N224" i="4"/>
  <c r="N220" i="4"/>
  <c r="N219" i="4"/>
  <c r="N218" i="4"/>
  <c r="N217" i="4"/>
  <c r="N216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2" i="4"/>
  <c r="N181" i="4"/>
  <c r="N179" i="4"/>
  <c r="N178" i="4"/>
  <c r="N177" i="4"/>
  <c r="N173" i="4"/>
  <c r="N172" i="4"/>
  <c r="N171" i="4"/>
  <c r="N170" i="4"/>
  <c r="N169" i="4"/>
  <c r="N168" i="4"/>
  <c r="N167" i="4"/>
  <c r="N166" i="4"/>
  <c r="N164" i="4"/>
  <c r="N163" i="4"/>
  <c r="N162" i="4"/>
  <c r="N161" i="4"/>
  <c r="N160" i="4"/>
  <c r="N159" i="4"/>
  <c r="N158" i="4"/>
  <c r="N152" i="4"/>
  <c r="N151" i="4"/>
  <c r="N150" i="4"/>
  <c r="N149" i="4"/>
  <c r="N148" i="4"/>
  <c r="N147" i="4"/>
  <c r="N146" i="4"/>
  <c r="N145" i="4"/>
  <c r="N144" i="4"/>
  <c r="N143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2" i="4"/>
  <c r="N111" i="4"/>
  <c r="N109" i="4"/>
  <c r="N108" i="4"/>
  <c r="N106" i="4"/>
  <c r="N105" i="4"/>
  <c r="N104" i="4"/>
  <c r="N103" i="4"/>
  <c r="N101" i="4"/>
  <c r="N100" i="4"/>
  <c r="N99" i="4"/>
  <c r="N97" i="4"/>
  <c r="N96" i="4"/>
  <c r="N95" i="4"/>
  <c r="N94" i="4"/>
  <c r="N93" i="4"/>
  <c r="N92" i="4"/>
  <c r="N91" i="4"/>
  <c r="N90" i="4"/>
  <c r="N89" i="4"/>
  <c r="N88" i="4"/>
  <c r="N87" i="4"/>
  <c r="N85" i="4"/>
  <c r="N84" i="4"/>
  <c r="N83" i="4"/>
  <c r="N82" i="4"/>
  <c r="N81" i="4"/>
  <c r="N80" i="4"/>
  <c r="N79" i="4"/>
  <c r="N77" i="4"/>
  <c r="N76" i="4"/>
  <c r="N74" i="4"/>
  <c r="N72" i="4"/>
  <c r="N71" i="4"/>
  <c r="N70" i="4"/>
  <c r="N68" i="4"/>
  <c r="N67" i="4"/>
  <c r="N62" i="4"/>
  <c r="N61" i="4"/>
  <c r="N60" i="4"/>
  <c r="N59" i="4"/>
  <c r="N58" i="4"/>
  <c r="N57" i="4"/>
  <c r="N56" i="4"/>
  <c r="N54" i="4"/>
  <c r="N53" i="4"/>
  <c r="N52" i="4"/>
  <c r="N51" i="4"/>
  <c r="N50" i="4"/>
  <c r="N49" i="4"/>
  <c r="N48" i="4"/>
  <c r="N45" i="4"/>
  <c r="N44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304" i="4"/>
  <c r="L23" i="4"/>
  <c r="M23" i="4" l="1"/>
  <c r="M304" i="4"/>
  <c r="J302" i="4"/>
  <c r="J307" i="4"/>
  <c r="J306" i="4"/>
  <c r="L307" i="4"/>
  <c r="L306" i="4"/>
  <c r="L302" i="4"/>
  <c r="Q307" i="4" l="1"/>
  <c r="Q306" i="4"/>
  <c r="Q302" i="4"/>
  <c r="C135" i="4"/>
  <c r="C133" i="4"/>
  <c r="C125" i="4"/>
  <c r="C134" i="4"/>
  <c r="L287" i="4"/>
  <c r="M287" i="4" s="1"/>
  <c r="L283" i="4"/>
  <c r="M283" i="4" s="1"/>
  <c r="J132" i="4"/>
  <c r="J281" i="4"/>
  <c r="J280" i="4"/>
  <c r="J279" i="4"/>
  <c r="L281" i="4"/>
  <c r="L279" i="4"/>
  <c r="L280" i="4"/>
  <c r="L132" i="4"/>
  <c r="Q132" i="4" l="1"/>
  <c r="Q279" i="4"/>
  <c r="Q280" i="4"/>
  <c r="Q281" i="4"/>
  <c r="C112" i="4"/>
  <c r="M302" i="4"/>
  <c r="M307" i="4"/>
  <c r="M306" i="4" l="1"/>
  <c r="L126" i="4"/>
  <c r="M126" i="4" s="1"/>
  <c r="M281" i="4"/>
  <c r="M280" i="4"/>
  <c r="M132" i="4"/>
  <c r="J282" i="4"/>
  <c r="J278" i="4"/>
  <c r="J277" i="4"/>
  <c r="L282" i="4"/>
  <c r="L278" i="4"/>
  <c r="L277" i="4"/>
  <c r="Q277" i="4" l="1"/>
  <c r="Q278" i="4"/>
  <c r="Q282" i="4"/>
  <c r="C126" i="4"/>
  <c r="M279" i="4"/>
  <c r="M277" i="4" l="1"/>
  <c r="J144" i="4"/>
  <c r="J143" i="4"/>
  <c r="J139" i="4"/>
  <c r="J138" i="4"/>
  <c r="J254" i="4"/>
  <c r="J255" i="4"/>
  <c r="J256" i="4"/>
  <c r="J257" i="4"/>
  <c r="L138" i="4"/>
  <c r="L254" i="4"/>
  <c r="L144" i="4"/>
  <c r="L257" i="4"/>
  <c r="L143" i="4"/>
  <c r="L256" i="4"/>
  <c r="L139" i="4"/>
  <c r="L255" i="4"/>
  <c r="Q254" i="4" l="1"/>
  <c r="Q139" i="4"/>
  <c r="Q144" i="4"/>
  <c r="Q255" i="4"/>
  <c r="Q138" i="4"/>
  <c r="Q143" i="4"/>
  <c r="Q257" i="4"/>
  <c r="Q256" i="4"/>
  <c r="C124" i="4"/>
  <c r="C118" i="4"/>
  <c r="M278" i="4"/>
  <c r="M282" i="4"/>
  <c r="C137" i="4" l="1"/>
  <c r="C122" i="4"/>
  <c r="C121" i="4"/>
  <c r="C136" i="4"/>
  <c r="C123" i="4"/>
  <c r="C119" i="4"/>
  <c r="M138" i="4"/>
  <c r="M257" i="4"/>
  <c r="M256" i="4"/>
  <c r="M254" i="4"/>
  <c r="J241" i="4"/>
  <c r="Q241" i="4" s="1"/>
  <c r="J266" i="4"/>
  <c r="L266" i="4"/>
  <c r="Q266" i="4" l="1"/>
  <c r="C114" i="4"/>
  <c r="M143" i="4"/>
  <c r="M255" i="4"/>
  <c r="M144" i="4"/>
  <c r="M139" i="4"/>
  <c r="L241" i="4"/>
  <c r="C115" i="4" l="1"/>
  <c r="M266" i="4"/>
  <c r="M241" i="4"/>
  <c r="M261" i="4" l="1"/>
  <c r="J93" i="4"/>
  <c r="J94" i="4"/>
  <c r="J95" i="4"/>
  <c r="J92" i="4"/>
  <c r="L93" i="4"/>
  <c r="L92" i="4"/>
  <c r="L94" i="4"/>
  <c r="L95" i="4"/>
  <c r="Q92" i="4" l="1"/>
  <c r="Q94" i="4"/>
  <c r="Q93" i="4"/>
  <c r="Q95" i="4"/>
  <c r="C40" i="4"/>
  <c r="C38" i="4"/>
  <c r="L15" i="4"/>
  <c r="J24" i="4"/>
  <c r="L24" i="4"/>
  <c r="Q24" i="4" l="1"/>
  <c r="M92" i="4"/>
  <c r="M93" i="4"/>
  <c r="M94" i="4"/>
  <c r="M24" i="4"/>
  <c r="J249" i="4"/>
  <c r="L249" i="4"/>
  <c r="Q249" i="4" l="1"/>
  <c r="C110" i="4"/>
  <c r="J213" i="4"/>
  <c r="J212" i="4"/>
  <c r="J208" i="4"/>
  <c r="J209" i="4"/>
  <c r="J210" i="4"/>
  <c r="J211" i="4"/>
  <c r="J214" i="4"/>
  <c r="J216" i="4"/>
  <c r="L216" i="4"/>
  <c r="L214" i="4"/>
  <c r="L209" i="4"/>
  <c r="L211" i="4"/>
  <c r="L208" i="4"/>
  <c r="L212" i="4"/>
  <c r="L210" i="4"/>
  <c r="L213" i="4"/>
  <c r="Q216" i="4" l="1"/>
  <c r="Q214" i="4"/>
  <c r="Q211" i="4"/>
  <c r="Q212" i="4"/>
  <c r="Q210" i="4"/>
  <c r="Q209" i="4"/>
  <c r="Q208" i="4"/>
  <c r="Q213" i="4"/>
  <c r="C109" i="4"/>
  <c r="M249" i="4"/>
  <c r="C47" i="4" l="1"/>
  <c r="M213" i="4"/>
  <c r="M212" i="4"/>
  <c r="J173" i="4"/>
  <c r="L173" i="4"/>
  <c r="Q173" i="4" l="1"/>
  <c r="C107" i="4"/>
  <c r="C113" i="4"/>
  <c r="C105" i="4"/>
  <c r="C108" i="4"/>
  <c r="C106" i="4"/>
  <c r="M211" i="4"/>
  <c r="M216" i="4"/>
  <c r="M214" i="4"/>
  <c r="M210" i="4"/>
  <c r="M209" i="4"/>
  <c r="M208" i="4"/>
  <c r="M173" i="4"/>
  <c r="J90" i="4"/>
  <c r="J89" i="4"/>
  <c r="J88" i="4"/>
  <c r="J87" i="4"/>
  <c r="L87" i="4"/>
  <c r="L90" i="4"/>
  <c r="L89" i="4"/>
  <c r="L88" i="4"/>
  <c r="Q88" i="4" l="1"/>
  <c r="Q89" i="4"/>
  <c r="Q87" i="4"/>
  <c r="Q90" i="4"/>
  <c r="C37" i="4"/>
  <c r="C91" i="4"/>
  <c r="C89" i="4"/>
  <c r="C103" i="4"/>
  <c r="M87" i="4"/>
  <c r="M89" i="4"/>
  <c r="M224" i="4"/>
  <c r="J182" i="4"/>
  <c r="J181" i="4"/>
  <c r="L182" i="4"/>
  <c r="L181" i="4"/>
  <c r="Q181" i="4" l="1"/>
  <c r="Q182" i="4"/>
  <c r="C65" i="4"/>
  <c r="C39" i="4"/>
  <c r="M88" i="4"/>
  <c r="M90" i="4"/>
  <c r="M182" i="4" l="1"/>
  <c r="J163" i="4"/>
  <c r="J59" i="4"/>
  <c r="J134" i="4"/>
  <c r="J225" i="4"/>
  <c r="J227" i="4"/>
  <c r="Q227" i="4" s="1"/>
  <c r="J253" i="4"/>
  <c r="J60" i="4"/>
  <c r="J61" i="4"/>
  <c r="J205" i="4"/>
  <c r="J206" i="4"/>
  <c r="J207" i="4"/>
  <c r="J204" i="4"/>
  <c r="J197" i="4"/>
  <c r="J198" i="4"/>
  <c r="J199" i="4"/>
  <c r="J200" i="4"/>
  <c r="J201" i="4"/>
  <c r="J202" i="4"/>
  <c r="J203" i="4"/>
  <c r="L207" i="4"/>
  <c r="L134" i="4"/>
  <c r="L60" i="4"/>
  <c r="L201" i="4"/>
  <c r="L202" i="4"/>
  <c r="L59" i="4"/>
  <c r="L205" i="4"/>
  <c r="L225" i="4"/>
  <c r="L203" i="4"/>
  <c r="L199" i="4"/>
  <c r="L61" i="4"/>
  <c r="L253" i="4"/>
  <c r="L163" i="4"/>
  <c r="L204" i="4"/>
  <c r="L200" i="4"/>
  <c r="L198" i="4"/>
  <c r="L197" i="4"/>
  <c r="L206" i="4"/>
  <c r="Q199" i="4" l="1"/>
  <c r="Q225" i="4"/>
  <c r="Q60" i="4"/>
  <c r="Q197" i="4"/>
  <c r="Q207" i="4"/>
  <c r="Q206" i="4"/>
  <c r="Q59" i="4"/>
  <c r="Q253" i="4"/>
  <c r="Q203" i="4"/>
  <c r="Q201" i="4"/>
  <c r="Q163" i="4"/>
  <c r="Q198" i="4"/>
  <c r="Q204" i="4"/>
  <c r="Q134" i="4"/>
  <c r="Q202" i="4"/>
  <c r="Q205" i="4"/>
  <c r="Q200" i="4"/>
  <c r="Q61" i="4"/>
  <c r="M181" i="4"/>
  <c r="K22" i="4"/>
  <c r="L227" i="4"/>
  <c r="C120" i="4" l="1"/>
  <c r="C88" i="4"/>
  <c r="C90" i="4"/>
  <c r="C66" i="4"/>
  <c r="C129" i="4"/>
  <c r="C96" i="4"/>
  <c r="C68" i="4"/>
  <c r="C70" i="4"/>
  <c r="C98" i="4"/>
  <c r="C69" i="4"/>
  <c r="C67" i="4"/>
  <c r="C127" i="4"/>
  <c r="C93" i="4"/>
  <c r="C100" i="4"/>
  <c r="C97" i="4"/>
  <c r="C128" i="4"/>
  <c r="M163" i="4"/>
  <c r="M59" i="4"/>
  <c r="L217" i="4"/>
  <c r="M253" i="4"/>
  <c r="M227" i="4"/>
  <c r="M225" i="4"/>
  <c r="M61" i="4"/>
  <c r="M60" i="4"/>
  <c r="M205" i="4"/>
  <c r="M207" i="4"/>
  <c r="M206" i="4"/>
  <c r="J260" i="4"/>
  <c r="L260" i="4"/>
  <c r="Q260" i="4" l="1"/>
  <c r="M134" i="4"/>
  <c r="M204" i="4"/>
  <c r="M260" i="4"/>
  <c r="M217" i="4"/>
  <c r="M203" i="4"/>
  <c r="M202" i="4"/>
  <c r="M201" i="4"/>
  <c r="M200" i="4"/>
  <c r="M199" i="4"/>
  <c r="M198" i="4"/>
  <c r="M197" i="4"/>
  <c r="J8" i="4"/>
  <c r="J9" i="4"/>
  <c r="J10" i="4"/>
  <c r="J11" i="4"/>
  <c r="L8" i="4"/>
  <c r="L9" i="4"/>
  <c r="L10" i="4"/>
  <c r="L11" i="4"/>
  <c r="Q9" i="4" l="1"/>
  <c r="Q11" i="4"/>
  <c r="Q8" i="4"/>
  <c r="Q10" i="4"/>
  <c r="C86" i="4"/>
  <c r="C87" i="4"/>
  <c r="M9" i="4"/>
  <c r="M8" i="4"/>
  <c r="J269" i="4"/>
  <c r="J270" i="4"/>
  <c r="J267" i="4"/>
  <c r="J268" i="4"/>
  <c r="J264" i="4"/>
  <c r="J265" i="4"/>
  <c r="J258" i="4"/>
  <c r="L264" i="4"/>
  <c r="L267" i="4"/>
  <c r="L258" i="4"/>
  <c r="L270" i="4"/>
  <c r="L269" i="4"/>
  <c r="L268" i="4"/>
  <c r="L265" i="4"/>
  <c r="Q258" i="4" l="1"/>
  <c r="Q265" i="4"/>
  <c r="Q264" i="4"/>
  <c r="Q268" i="4"/>
  <c r="Q267" i="4"/>
  <c r="Q270" i="4"/>
  <c r="Q269" i="4"/>
  <c r="C57" i="4"/>
  <c r="M11" i="4"/>
  <c r="M10" i="4"/>
  <c r="C117" i="4" l="1"/>
  <c r="C116" i="4"/>
  <c r="C56" i="4"/>
  <c r="C54" i="4"/>
  <c r="C55" i="4"/>
  <c r="M259" i="4"/>
  <c r="M265" i="4"/>
  <c r="J186" i="4"/>
  <c r="L186" i="4"/>
  <c r="Q186" i="4" l="1"/>
  <c r="M268" i="4"/>
  <c r="M264" i="4"/>
  <c r="M267" i="4"/>
  <c r="M270" i="4"/>
  <c r="M258" i="4"/>
  <c r="M269" i="4"/>
  <c r="C77" i="4" l="1"/>
  <c r="C84" i="4"/>
  <c r="L36" i="4"/>
  <c r="J178" i="4"/>
  <c r="J179" i="4"/>
  <c r="J187" i="4"/>
  <c r="J188" i="4"/>
  <c r="J192" i="4"/>
  <c r="J193" i="4"/>
  <c r="J194" i="4"/>
  <c r="J195" i="4"/>
  <c r="J196" i="4"/>
  <c r="J177" i="4"/>
  <c r="J149" i="4"/>
  <c r="J150" i="4"/>
  <c r="J151" i="4"/>
  <c r="J152" i="4"/>
  <c r="J153" i="4"/>
  <c r="J154" i="4"/>
  <c r="L179" i="4"/>
  <c r="L195" i="4"/>
  <c r="L153" i="4"/>
  <c r="L150" i="4"/>
  <c r="L154" i="4"/>
  <c r="L194" i="4"/>
  <c r="L178" i="4"/>
  <c r="L193" i="4"/>
  <c r="L152" i="4"/>
  <c r="L187" i="4"/>
  <c r="L151" i="4"/>
  <c r="L196" i="4"/>
  <c r="L188" i="4"/>
  <c r="L177" i="4"/>
  <c r="L192" i="4"/>
  <c r="L149" i="4"/>
  <c r="Q187" i="4" l="1"/>
  <c r="Q177" i="4"/>
  <c r="Q153" i="4"/>
  <c r="Q192" i="4"/>
  <c r="Q178" i="4"/>
  <c r="Q152" i="4"/>
  <c r="Q151" i="4"/>
  <c r="Q150" i="4"/>
  <c r="Q188" i="4"/>
  <c r="Q149" i="4"/>
  <c r="Q179" i="4"/>
  <c r="Q196" i="4"/>
  <c r="Q154" i="4"/>
  <c r="Q195" i="4"/>
  <c r="Q194" i="4"/>
  <c r="Q193" i="4"/>
  <c r="C83" i="4"/>
  <c r="M186" i="4"/>
  <c r="L25" i="4"/>
  <c r="C71" i="4" l="1"/>
  <c r="C92" i="4"/>
  <c r="C82" i="4"/>
  <c r="C79" i="4"/>
  <c r="C81" i="4"/>
  <c r="C80" i="4"/>
  <c r="C99" i="4"/>
  <c r="L189" i="4"/>
  <c r="M189" i="4" s="1"/>
  <c r="M192" i="4"/>
  <c r="M188" i="4"/>
  <c r="M196" i="4"/>
  <c r="M195" i="4"/>
  <c r="M178" i="4"/>
  <c r="M177" i="4"/>
  <c r="M154" i="4"/>
  <c r="M150" i="4"/>
  <c r="J239" i="4"/>
  <c r="Q239" i="4" s="1"/>
  <c r="L239" i="4"/>
  <c r="M239" i="4" l="1"/>
  <c r="C78" i="4"/>
  <c r="C85" i="4"/>
  <c r="M152" i="4"/>
  <c r="M149" i="4"/>
  <c r="M193" i="4"/>
  <c r="M194" i="4"/>
  <c r="M153" i="4"/>
  <c r="M187" i="4"/>
  <c r="M179" i="4"/>
  <c r="M151" i="4"/>
  <c r="L159" i="4" l="1"/>
  <c r="J136" i="4"/>
  <c r="L136" i="4"/>
  <c r="Q136" i="4" l="1"/>
  <c r="C76" i="4"/>
  <c r="J115" i="4"/>
  <c r="J114" i="4"/>
  <c r="J112" i="4"/>
  <c r="J111" i="4"/>
  <c r="J109" i="4"/>
  <c r="J108" i="4"/>
  <c r="J106" i="4"/>
  <c r="J103" i="4"/>
  <c r="J104" i="4"/>
  <c r="J105" i="4"/>
  <c r="J101" i="4"/>
  <c r="J100" i="4"/>
  <c r="L109" i="4"/>
  <c r="L108" i="4"/>
  <c r="L106" i="4"/>
  <c r="L114" i="4"/>
  <c r="L115" i="4"/>
  <c r="L105" i="4"/>
  <c r="L101" i="4"/>
  <c r="L100" i="4"/>
  <c r="L111" i="4"/>
  <c r="L103" i="4"/>
  <c r="L104" i="4"/>
  <c r="L112" i="4"/>
  <c r="Q115" i="4" l="1"/>
  <c r="Q111" i="4"/>
  <c r="Q101" i="4"/>
  <c r="Q105" i="4"/>
  <c r="Q104" i="4"/>
  <c r="Q108" i="4"/>
  <c r="Q109" i="4"/>
  <c r="Q100" i="4"/>
  <c r="Q112" i="4"/>
  <c r="Q114" i="4"/>
  <c r="Q103" i="4"/>
  <c r="Q106" i="4"/>
  <c r="C74" i="4"/>
  <c r="C75" i="4"/>
  <c r="M136" i="4"/>
  <c r="C73" i="4" l="1"/>
  <c r="C72" i="4"/>
  <c r="M109" i="4"/>
  <c r="M108" i="4"/>
  <c r="M106" i="4"/>
  <c r="M104" i="4"/>
  <c r="M105" i="4"/>
  <c r="M100" i="4" l="1"/>
  <c r="M101" i="4"/>
  <c r="M115" i="4"/>
  <c r="M111" i="4"/>
  <c r="M112" i="4"/>
  <c r="M114" i="4"/>
  <c r="M103" i="4"/>
  <c r="J162" i="4"/>
  <c r="J70" i="4"/>
  <c r="Q70" i="4" s="1"/>
  <c r="J71" i="4"/>
  <c r="J72" i="4"/>
  <c r="J74" i="4"/>
  <c r="J76" i="4"/>
  <c r="J77" i="4"/>
  <c r="L70" i="4"/>
  <c r="L71" i="4"/>
  <c r="L162" i="4"/>
  <c r="L76" i="4"/>
  <c r="L74" i="4"/>
  <c r="L72" i="4"/>
  <c r="L77" i="4"/>
  <c r="Q77" i="4" l="1"/>
  <c r="Q72" i="4"/>
  <c r="Q74" i="4"/>
  <c r="Q162" i="4"/>
  <c r="Q76" i="4"/>
  <c r="Q71" i="4"/>
  <c r="M162" i="4"/>
  <c r="M70" i="4"/>
  <c r="M77" i="4"/>
  <c r="M76" i="4"/>
  <c r="M74" i="4"/>
  <c r="M72" i="4"/>
  <c r="M71" i="4"/>
  <c r="J172" i="4" l="1"/>
  <c r="L172" i="4"/>
  <c r="Q172" i="4" l="1"/>
  <c r="C64" i="4"/>
  <c r="M172" i="4"/>
  <c r="J167" i="4" l="1"/>
  <c r="J166" i="4"/>
  <c r="J171" i="4"/>
  <c r="J170" i="4"/>
  <c r="J169" i="4"/>
  <c r="J168" i="4"/>
  <c r="J158" i="4"/>
  <c r="J157" i="4"/>
  <c r="J148" i="4"/>
  <c r="J147" i="4"/>
  <c r="J146" i="4"/>
  <c r="J145" i="4"/>
  <c r="L166" i="4"/>
  <c r="L171" i="4"/>
  <c r="L145" i="4"/>
  <c r="L169" i="4"/>
  <c r="L167" i="4"/>
  <c r="L157" i="4"/>
  <c r="L146" i="4"/>
  <c r="L148" i="4"/>
  <c r="L158" i="4"/>
  <c r="L170" i="4"/>
  <c r="L168" i="4"/>
  <c r="L147" i="4"/>
  <c r="Q169" i="4" l="1"/>
  <c r="Q170" i="4"/>
  <c r="Q168" i="4"/>
  <c r="Q145" i="4"/>
  <c r="Q146" i="4"/>
  <c r="Q171" i="4"/>
  <c r="Q158" i="4"/>
  <c r="Q147" i="4"/>
  <c r="Q166" i="4"/>
  <c r="Q157" i="4"/>
  <c r="Q148" i="4"/>
  <c r="Q167" i="4"/>
  <c r="L245" i="4"/>
  <c r="C60" i="4"/>
  <c r="C63" i="4"/>
  <c r="C61" i="4"/>
  <c r="C49" i="4"/>
  <c r="C58" i="4"/>
  <c r="C62" i="4"/>
  <c r="C48" i="4"/>
  <c r="C59" i="4"/>
  <c r="M157" i="4"/>
  <c r="M167" i="4"/>
  <c r="M148" i="4"/>
  <c r="M159" i="4"/>
  <c r="M168" i="4"/>
  <c r="M171" i="4"/>
  <c r="J68" i="4"/>
  <c r="Q68" i="4" s="1"/>
  <c r="L68" i="4"/>
  <c r="M169" i="4" l="1"/>
  <c r="M145" i="4"/>
  <c r="M170" i="4"/>
  <c r="M158" i="4"/>
  <c r="M146" i="4"/>
  <c r="M147" i="4"/>
  <c r="M166" i="4"/>
  <c r="M68" i="4" l="1"/>
  <c r="J137" i="4"/>
  <c r="L137" i="4"/>
  <c r="Q137" i="4" l="1"/>
  <c r="C53" i="4"/>
  <c r="J271" i="4"/>
  <c r="J290" i="4"/>
  <c r="J135" i="4"/>
  <c r="L271" i="4"/>
  <c r="L290" i="4"/>
  <c r="L135" i="4"/>
  <c r="Q271" i="4" l="1"/>
  <c r="Q135" i="4"/>
  <c r="Q290" i="4"/>
  <c r="C51" i="4"/>
  <c r="C50" i="4"/>
  <c r="C52" i="4"/>
  <c r="M137" i="4"/>
  <c r="M135" i="4" l="1"/>
  <c r="J66" i="4"/>
  <c r="L66" i="4"/>
  <c r="Q66" i="4" l="1"/>
  <c r="M66" i="4"/>
  <c r="C36" i="4"/>
  <c r="C46" i="4"/>
  <c r="M290" i="4"/>
  <c r="M271" i="4"/>
  <c r="M245" i="4"/>
  <c r="J133" i="4"/>
  <c r="L133" i="4"/>
  <c r="Q133" i="4" l="1"/>
  <c r="C45" i="4"/>
  <c r="M133" i="4" l="1"/>
  <c r="J120" i="4"/>
  <c r="J121" i="4"/>
  <c r="J119" i="4"/>
  <c r="L121" i="4"/>
  <c r="L120" i="4"/>
  <c r="L119" i="4"/>
  <c r="Q119" i="4" l="1"/>
  <c r="Q120" i="4"/>
  <c r="Q121" i="4"/>
  <c r="J122" i="4"/>
  <c r="Q122" i="4" s="1"/>
  <c r="J97" i="4"/>
  <c r="J96" i="4"/>
  <c r="J91" i="4"/>
  <c r="J125" i="4"/>
  <c r="J85" i="4"/>
  <c r="J83" i="4"/>
  <c r="J82" i="4"/>
  <c r="J81" i="4"/>
  <c r="J80" i="4"/>
  <c r="L80" i="4"/>
  <c r="L81" i="4"/>
  <c r="L96" i="4"/>
  <c r="L97" i="4"/>
  <c r="L83" i="4"/>
  <c r="L82" i="4"/>
  <c r="L91" i="4"/>
  <c r="L85" i="4"/>
  <c r="Q125" i="4" l="1"/>
  <c r="Q97" i="4"/>
  <c r="Q91" i="4"/>
  <c r="Q96" i="4"/>
  <c r="Q80" i="4"/>
  <c r="Q81" i="4"/>
  <c r="Q82" i="4"/>
  <c r="Q83" i="4"/>
  <c r="Q85" i="4"/>
  <c r="C95" i="4"/>
  <c r="C94" i="4"/>
  <c r="C102" i="4"/>
  <c r="C101" i="4"/>
  <c r="C44" i="4"/>
  <c r="C41" i="4"/>
  <c r="C42" i="4"/>
  <c r="C43" i="4"/>
  <c r="M95" i="4"/>
  <c r="M120" i="4"/>
  <c r="M97" i="4"/>
  <c r="M99" i="4"/>
  <c r="M81" i="4"/>
  <c r="M121" i="4"/>
  <c r="M83" i="4"/>
  <c r="M119" i="4"/>
  <c r="M85" i="4"/>
  <c r="J65" i="4"/>
  <c r="L125" i="4"/>
  <c r="L65" i="4"/>
  <c r="L122" i="4"/>
  <c r="Q65" i="4" l="1"/>
  <c r="M65" i="4"/>
  <c r="C35" i="4"/>
  <c r="C34" i="4"/>
  <c r="M82" i="4"/>
  <c r="M80" i="4"/>
  <c r="M125" i="4"/>
  <c r="M96" i="4"/>
  <c r="M122" i="4"/>
  <c r="M91" i="4"/>
  <c r="L242" i="4" l="1"/>
  <c r="J62" i="4"/>
  <c r="J58" i="4"/>
  <c r="L62" i="4"/>
  <c r="L58" i="4"/>
  <c r="Q58" i="4" l="1"/>
  <c r="Q62" i="4"/>
  <c r="C33" i="4"/>
  <c r="M242" i="4"/>
  <c r="M58" i="4" l="1"/>
  <c r="M62" i="4"/>
  <c r="J57" i="4"/>
  <c r="J56" i="4"/>
  <c r="J54" i="4"/>
  <c r="L54" i="4"/>
  <c r="L57" i="4"/>
  <c r="L56" i="4"/>
  <c r="Q57" i="4" l="1"/>
  <c r="Q54" i="4"/>
  <c r="Q56" i="4"/>
  <c r="C32" i="4"/>
  <c r="C31" i="4"/>
  <c r="C30" i="4"/>
  <c r="M57" i="4"/>
  <c r="M56" i="4"/>
  <c r="J6" i="4"/>
  <c r="J7" i="4"/>
  <c r="J12" i="4"/>
  <c r="J13" i="4"/>
  <c r="J14" i="4"/>
  <c r="J21" i="4"/>
  <c r="J22" i="4"/>
  <c r="J29" i="4"/>
  <c r="J30" i="4"/>
  <c r="J31" i="4"/>
  <c r="J32" i="4"/>
  <c r="J33" i="4"/>
  <c r="J34" i="4"/>
  <c r="J35" i="4"/>
  <c r="J39" i="4"/>
  <c r="J40" i="4"/>
  <c r="J41" i="4"/>
  <c r="J44" i="4"/>
  <c r="Q44" i="4" s="1"/>
  <c r="J45" i="4"/>
  <c r="J48" i="4"/>
  <c r="J49" i="4"/>
  <c r="J50" i="4"/>
  <c r="J51" i="4"/>
  <c r="J52" i="4"/>
  <c r="J53" i="4"/>
  <c r="J67" i="4"/>
  <c r="Q67" i="4" s="1"/>
  <c r="J79" i="4"/>
  <c r="J84" i="4"/>
  <c r="J5" i="4"/>
  <c r="L41" i="4"/>
  <c r="L67" i="4"/>
  <c r="L51" i="4"/>
  <c r="L35" i="4"/>
  <c r="L84" i="4"/>
  <c r="L48" i="4"/>
  <c r="L6" i="4"/>
  <c r="L50" i="4"/>
  <c r="L52" i="4"/>
  <c r="L31" i="4"/>
  <c r="L44" i="4"/>
  <c r="L49" i="4"/>
  <c r="L32" i="4"/>
  <c r="L53" i="4"/>
  <c r="L40" i="4"/>
  <c r="L33" i="4"/>
  <c r="L7" i="4"/>
  <c r="L29" i="4"/>
  <c r="L79" i="4"/>
  <c r="L22" i="4"/>
  <c r="L39" i="4"/>
  <c r="L45" i="4"/>
  <c r="L21" i="4"/>
  <c r="L12" i="4"/>
  <c r="L13" i="4"/>
  <c r="L30" i="4"/>
  <c r="L14" i="4"/>
  <c r="L34" i="4"/>
  <c r="O47" i="4" l="1"/>
  <c r="O46" i="4"/>
  <c r="O234" i="4"/>
  <c r="O238" i="4"/>
  <c r="O237" i="4"/>
  <c r="O231" i="4"/>
  <c r="O233" i="4"/>
  <c r="O236" i="4"/>
  <c r="O232" i="4"/>
  <c r="O235" i="4"/>
  <c r="O124" i="4"/>
  <c r="O123" i="4"/>
  <c r="O185" i="4"/>
  <c r="O98" i="4"/>
  <c r="O272" i="4"/>
  <c r="O273" i="4"/>
  <c r="O116" i="4"/>
  <c r="O86" i="4"/>
  <c r="O110" i="4"/>
  <c r="O113" i="4"/>
  <c r="O73" i="4"/>
  <c r="O107" i="4"/>
  <c r="O75" i="4"/>
  <c r="O78" i="4"/>
  <c r="O180" i="4"/>
  <c r="O69" i="4"/>
  <c r="O63" i="4"/>
  <c r="O64" i="4"/>
  <c r="O66" i="4"/>
  <c r="O65" i="4"/>
  <c r="O183" i="4"/>
  <c r="O230" i="4"/>
  <c r="O239" i="4"/>
  <c r="O184" i="4"/>
  <c r="O55" i="4"/>
  <c r="O156" i="4"/>
  <c r="O155" i="4"/>
  <c r="O153" i="4"/>
  <c r="O154" i="4"/>
  <c r="O157" i="4"/>
  <c r="O291" i="4"/>
  <c r="O174" i="4"/>
  <c r="O176" i="4"/>
  <c r="O175" i="4"/>
  <c r="O300" i="4"/>
  <c r="O301" i="4"/>
  <c r="G263" i="4"/>
  <c r="O299" i="4"/>
  <c r="O298" i="4"/>
  <c r="O296" i="4"/>
  <c r="O297" i="4"/>
  <c r="O294" i="4"/>
  <c r="O292" i="4"/>
  <c r="O293" i="4"/>
  <c r="O295" i="4"/>
  <c r="O274" i="4"/>
  <c r="O276" i="4"/>
  <c r="O275" i="4"/>
  <c r="G236" i="4"/>
  <c r="G244" i="4"/>
  <c r="G252" i="4"/>
  <c r="G260" i="4"/>
  <c r="G237" i="4"/>
  <c r="G245" i="4"/>
  <c r="G253" i="4"/>
  <c r="G261" i="4"/>
  <c r="G256" i="4"/>
  <c r="G241" i="4"/>
  <c r="G238" i="4"/>
  <c r="G246" i="4"/>
  <c r="G254" i="4"/>
  <c r="G262" i="4"/>
  <c r="G249" i="4"/>
  <c r="G257" i="4"/>
  <c r="G239" i="4"/>
  <c r="G247" i="4"/>
  <c r="G255" i="4"/>
  <c r="G240" i="4"/>
  <c r="G248" i="4"/>
  <c r="G242" i="4"/>
  <c r="G250" i="4"/>
  <c r="G258" i="4"/>
  <c r="G243" i="4"/>
  <c r="G251" i="4"/>
  <c r="G259" i="4"/>
  <c r="O305" i="4"/>
  <c r="O229" i="4"/>
  <c r="G233" i="4"/>
  <c r="G234" i="4"/>
  <c r="G235" i="4"/>
  <c r="O223" i="4"/>
  <c r="O222" i="4"/>
  <c r="O228" i="4"/>
  <c r="O118" i="4"/>
  <c r="O117" i="4"/>
  <c r="O112" i="4"/>
  <c r="O114" i="4"/>
  <c r="O115" i="4"/>
  <c r="O120" i="4"/>
  <c r="O121" i="4"/>
  <c r="O119" i="4"/>
  <c r="G227" i="4"/>
  <c r="O43" i="4"/>
  <c r="O42" i="4"/>
  <c r="O310" i="4"/>
  <c r="O311" i="4"/>
  <c r="O309" i="4"/>
  <c r="O303" i="4"/>
  <c r="O308" i="4"/>
  <c r="Q51" i="4"/>
  <c r="Q52" i="4"/>
  <c r="O250" i="4"/>
  <c r="G218" i="4"/>
  <c r="G225" i="4"/>
  <c r="O304" i="4"/>
  <c r="G220" i="4"/>
  <c r="G223" i="4"/>
  <c r="G222" i="4"/>
  <c r="G219" i="4"/>
  <c r="G221" i="4"/>
  <c r="G224" i="4"/>
  <c r="Q14" i="4"/>
  <c r="Q48" i="4"/>
  <c r="Q33" i="4"/>
  <c r="Q13" i="4"/>
  <c r="Q45" i="4"/>
  <c r="Q32" i="4"/>
  <c r="Q12" i="4"/>
  <c r="Q40" i="4"/>
  <c r="Q22" i="4"/>
  <c r="Q35" i="4"/>
  <c r="Q49" i="4"/>
  <c r="Q7" i="4"/>
  <c r="Q29" i="4"/>
  <c r="Q39" i="4"/>
  <c r="Q21" i="4"/>
  <c r="Q34" i="4"/>
  <c r="Q31" i="4"/>
  <c r="Q53" i="4"/>
  <c r="Q41" i="4"/>
  <c r="Q30" i="4"/>
  <c r="Q6" i="4"/>
  <c r="O215" i="4"/>
  <c r="G231" i="4"/>
  <c r="G232" i="4"/>
  <c r="O140" i="4"/>
  <c r="O142" i="4"/>
  <c r="O141" i="4"/>
  <c r="O226" i="4"/>
  <c r="O102" i="4"/>
  <c r="O248" i="4"/>
  <c r="O23" i="4"/>
  <c r="O57" i="4"/>
  <c r="Q5" i="4"/>
  <c r="O79" i="4"/>
  <c r="Q79" i="4"/>
  <c r="O50" i="4"/>
  <c r="Q50" i="4"/>
  <c r="O84" i="4"/>
  <c r="Q84" i="4"/>
  <c r="O52" i="4"/>
  <c r="O51" i="4"/>
  <c r="O48" i="4"/>
  <c r="C22" i="4"/>
  <c r="O40" i="4"/>
  <c r="O29" i="4"/>
  <c r="O39" i="4"/>
  <c r="O22" i="4"/>
  <c r="O35" i="4"/>
  <c r="O21" i="4"/>
  <c r="G22" i="4"/>
  <c r="G46" i="4"/>
  <c r="G54" i="4"/>
  <c r="G62" i="4"/>
  <c r="G70" i="4"/>
  <c r="G78" i="4"/>
  <c r="G86" i="4"/>
  <c r="G94" i="4"/>
  <c r="G102" i="4"/>
  <c r="G110" i="4"/>
  <c r="G118" i="4"/>
  <c r="G126" i="4"/>
  <c r="G134" i="4"/>
  <c r="G142" i="4"/>
  <c r="G150" i="4"/>
  <c r="G158" i="4"/>
  <c r="G166" i="4"/>
  <c r="G174" i="4"/>
  <c r="G182" i="4"/>
  <c r="G190" i="4"/>
  <c r="G198" i="4"/>
  <c r="G206" i="4"/>
  <c r="G214" i="4"/>
  <c r="G230" i="4"/>
  <c r="O317" i="4"/>
  <c r="O284" i="4"/>
  <c r="O246" i="4"/>
  <c r="O190" i="4"/>
  <c r="O130" i="4"/>
  <c r="O37" i="4"/>
  <c r="O20" i="4"/>
  <c r="G39" i="4"/>
  <c r="G47" i="4"/>
  <c r="G55" i="4"/>
  <c r="G63" i="4"/>
  <c r="G71" i="4"/>
  <c r="G79" i="4"/>
  <c r="G87" i="4"/>
  <c r="G95" i="4"/>
  <c r="G103" i="4"/>
  <c r="G111" i="4"/>
  <c r="G119" i="4"/>
  <c r="G127" i="4"/>
  <c r="G135" i="4"/>
  <c r="G143" i="4"/>
  <c r="G151" i="4"/>
  <c r="G159" i="4"/>
  <c r="G167" i="4"/>
  <c r="G175" i="4"/>
  <c r="G183" i="4"/>
  <c r="G191" i="4"/>
  <c r="G199" i="4"/>
  <c r="G207" i="4"/>
  <c r="G215" i="4"/>
  <c r="O316" i="4"/>
  <c r="O224" i="4"/>
  <c r="O129" i="4"/>
  <c r="O28" i="4"/>
  <c r="O19" i="4"/>
  <c r="G13" i="4"/>
  <c r="G45" i="4"/>
  <c r="G61" i="4"/>
  <c r="G77" i="4"/>
  <c r="G93" i="4"/>
  <c r="G101" i="4"/>
  <c r="G117" i="4"/>
  <c r="G141" i="4"/>
  <c r="G157" i="4"/>
  <c r="G173" i="4"/>
  <c r="G197" i="4"/>
  <c r="G213" i="4"/>
  <c r="G229" i="4"/>
  <c r="G40" i="4"/>
  <c r="G48" i="4"/>
  <c r="G56" i="4"/>
  <c r="G64" i="4"/>
  <c r="G72" i="4"/>
  <c r="G80" i="4"/>
  <c r="G88" i="4"/>
  <c r="G96" i="4"/>
  <c r="G104" i="4"/>
  <c r="G112" i="4"/>
  <c r="G120" i="4"/>
  <c r="G128" i="4"/>
  <c r="G136" i="4"/>
  <c r="G144" i="4"/>
  <c r="G152" i="4"/>
  <c r="G160" i="4"/>
  <c r="G168" i="4"/>
  <c r="G176" i="4"/>
  <c r="G184" i="4"/>
  <c r="G192" i="4"/>
  <c r="G200" i="4"/>
  <c r="G208" i="4"/>
  <c r="G216" i="4"/>
  <c r="O315" i="4"/>
  <c r="O261" i="4"/>
  <c r="O244" i="4"/>
  <c r="O128" i="4"/>
  <c r="O27" i="4"/>
  <c r="O18" i="4"/>
  <c r="G21" i="4"/>
  <c r="G53" i="4"/>
  <c r="G69" i="4"/>
  <c r="G85" i="4"/>
  <c r="G109" i="4"/>
  <c r="G125" i="4"/>
  <c r="G149" i="4"/>
  <c r="G165" i="4"/>
  <c r="G181" i="4"/>
  <c r="G20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217" i="4"/>
  <c r="O314" i="4"/>
  <c r="O243" i="4"/>
  <c r="O220" i="4"/>
  <c r="O164" i="4"/>
  <c r="O127" i="4"/>
  <c r="O26" i="4"/>
  <c r="O17" i="4"/>
  <c r="G42" i="4"/>
  <c r="G50" i="4"/>
  <c r="G58" i="4"/>
  <c r="G66" i="4"/>
  <c r="G74" i="4"/>
  <c r="G82" i="4"/>
  <c r="G90" i="4"/>
  <c r="G98" i="4"/>
  <c r="G106" i="4"/>
  <c r="G114" i="4"/>
  <c r="G122" i="4"/>
  <c r="G130" i="4"/>
  <c r="G138" i="4"/>
  <c r="G146" i="4"/>
  <c r="G154" i="4"/>
  <c r="G162" i="4"/>
  <c r="G170" i="4"/>
  <c r="G178" i="4"/>
  <c r="G186" i="4"/>
  <c r="G194" i="4"/>
  <c r="G202" i="4"/>
  <c r="G210" i="4"/>
  <c r="G226" i="4"/>
  <c r="O313" i="4"/>
  <c r="O289" i="4"/>
  <c r="O259" i="4"/>
  <c r="O219" i="4"/>
  <c r="O16" i="4"/>
  <c r="G35" i="4"/>
  <c r="G43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163" i="4"/>
  <c r="G171" i="4"/>
  <c r="G179" i="4"/>
  <c r="G187" i="4"/>
  <c r="G195" i="4"/>
  <c r="G203" i="4"/>
  <c r="G211" i="4"/>
  <c r="O288" i="4"/>
  <c r="O218" i="4"/>
  <c r="G44" i="4"/>
  <c r="G52" i="4"/>
  <c r="G60" i="4"/>
  <c r="G68" i="4"/>
  <c r="G76" i="4"/>
  <c r="G84" i="4"/>
  <c r="G92" i="4"/>
  <c r="G100" i="4"/>
  <c r="G108" i="4"/>
  <c r="G116" i="4"/>
  <c r="G124" i="4"/>
  <c r="G132" i="4"/>
  <c r="G140" i="4"/>
  <c r="G148" i="4"/>
  <c r="G156" i="4"/>
  <c r="G164" i="4"/>
  <c r="G172" i="4"/>
  <c r="G180" i="4"/>
  <c r="G188" i="4"/>
  <c r="G196" i="4"/>
  <c r="G204" i="4"/>
  <c r="G212" i="4"/>
  <c r="G228" i="4"/>
  <c r="O161" i="4"/>
  <c r="O99" i="4"/>
  <c r="G133" i="4"/>
  <c r="O160" i="4"/>
  <c r="O191" i="4"/>
  <c r="O5" i="4"/>
  <c r="O131" i="4"/>
  <c r="O247" i="4"/>
  <c r="O38" i="4"/>
  <c r="G189" i="4"/>
  <c r="O286" i="4"/>
  <c r="O302" i="4"/>
  <c r="O306" i="4"/>
  <c r="O307" i="4"/>
  <c r="O280" i="4"/>
  <c r="O132" i="4"/>
  <c r="O279" i="4"/>
  <c r="O281" i="4"/>
  <c r="O278" i="4"/>
  <c r="O282" i="4"/>
  <c r="O277" i="4"/>
  <c r="O257" i="4"/>
  <c r="O256" i="4"/>
  <c r="O255" i="4"/>
  <c r="O254" i="4"/>
  <c r="O138" i="4"/>
  <c r="O139" i="4"/>
  <c r="O143" i="4"/>
  <c r="O144" i="4"/>
  <c r="O241" i="4"/>
  <c r="O266" i="4"/>
  <c r="O93" i="4"/>
  <c r="O92" i="4"/>
  <c r="O95" i="4"/>
  <c r="O94" i="4"/>
  <c r="O24" i="4"/>
  <c r="O249" i="4"/>
  <c r="O214" i="4"/>
  <c r="O210" i="4"/>
  <c r="O209" i="4"/>
  <c r="O211" i="4"/>
  <c r="O208" i="4"/>
  <c r="O212" i="4"/>
  <c r="O213" i="4"/>
  <c r="O216" i="4"/>
  <c r="O173" i="4"/>
  <c r="O87" i="4"/>
  <c r="O90" i="4"/>
  <c r="O88" i="4"/>
  <c r="O89" i="4"/>
  <c r="O182" i="4"/>
  <c r="O181" i="4"/>
  <c r="O206" i="4"/>
  <c r="O163" i="4"/>
  <c r="O201" i="4"/>
  <c r="O200" i="4"/>
  <c r="O197" i="4"/>
  <c r="O134" i="4"/>
  <c r="O199" i="4"/>
  <c r="O198" i="4"/>
  <c r="O253" i="4"/>
  <c r="O202" i="4"/>
  <c r="O60" i="4"/>
  <c r="O204" i="4"/>
  <c r="O205" i="4"/>
  <c r="O227" i="4"/>
  <c r="O59" i="4"/>
  <c r="O61" i="4"/>
  <c r="O203" i="4"/>
  <c r="O207" i="4"/>
  <c r="O225" i="4"/>
  <c r="O260" i="4"/>
  <c r="O11" i="4"/>
  <c r="O10" i="4"/>
  <c r="O8" i="4"/>
  <c r="O9" i="4"/>
  <c r="O269" i="4"/>
  <c r="O258" i="4"/>
  <c r="O270" i="4"/>
  <c r="O265" i="4"/>
  <c r="O267" i="4"/>
  <c r="O264" i="4"/>
  <c r="O268" i="4"/>
  <c r="O186" i="4"/>
  <c r="O179" i="4"/>
  <c r="O194" i="4"/>
  <c r="O152" i="4"/>
  <c r="O196" i="4"/>
  <c r="O151" i="4"/>
  <c r="O193" i="4"/>
  <c r="O178" i="4"/>
  <c r="O177" i="4"/>
  <c r="O192" i="4"/>
  <c r="O150" i="4"/>
  <c r="O188" i="4"/>
  <c r="O195" i="4"/>
  <c r="O149" i="4"/>
  <c r="O187" i="4"/>
  <c r="O136" i="4"/>
  <c r="O105" i="4"/>
  <c r="O103" i="4"/>
  <c r="O108" i="4"/>
  <c r="O101" i="4"/>
  <c r="O104" i="4"/>
  <c r="O109" i="4"/>
  <c r="O100" i="4"/>
  <c r="O106" i="4"/>
  <c r="O111" i="4"/>
  <c r="O77" i="4"/>
  <c r="O162" i="4"/>
  <c r="O76" i="4"/>
  <c r="O74" i="4"/>
  <c r="O72" i="4"/>
  <c r="O71" i="4"/>
  <c r="O70" i="4"/>
  <c r="O172" i="4"/>
  <c r="O158" i="4"/>
  <c r="O148" i="4"/>
  <c r="O147" i="4"/>
  <c r="O168" i="4"/>
  <c r="O167" i="4"/>
  <c r="O169" i="4"/>
  <c r="O170" i="4"/>
  <c r="O171" i="4"/>
  <c r="O146" i="4"/>
  <c r="O166" i="4"/>
  <c r="O145" i="4"/>
  <c r="O68" i="4"/>
  <c r="O137" i="4"/>
  <c r="O271" i="4"/>
  <c r="O135" i="4"/>
  <c r="O290" i="4"/>
  <c r="O133" i="4"/>
  <c r="O96" i="4"/>
  <c r="O97" i="4"/>
  <c r="O122" i="4"/>
  <c r="O82" i="4"/>
  <c r="O80" i="4"/>
  <c r="O83" i="4"/>
  <c r="O125" i="4"/>
  <c r="O81" i="4"/>
  <c r="O91" i="4"/>
  <c r="O85" i="4"/>
  <c r="O242" i="4"/>
  <c r="O58" i="4"/>
  <c r="O62" i="4"/>
  <c r="O49" i="4"/>
  <c r="O34" i="4"/>
  <c r="O14" i="4"/>
  <c r="O56" i="4"/>
  <c r="O33" i="4"/>
  <c r="O13" i="4"/>
  <c r="O54" i="4"/>
  <c r="O45" i="4"/>
  <c r="O32" i="4"/>
  <c r="O12" i="4"/>
  <c r="O67" i="4"/>
  <c r="O44" i="4"/>
  <c r="O31" i="4"/>
  <c r="O7" i="4"/>
  <c r="O53" i="4"/>
  <c r="O41" i="4"/>
  <c r="O30" i="4"/>
  <c r="O6" i="4"/>
  <c r="M54" i="4"/>
  <c r="L5" i="4"/>
  <c r="C104" i="4" l="1"/>
  <c r="C17" i="4"/>
  <c r="C29" i="4"/>
  <c r="G38" i="4"/>
  <c r="C111" i="4"/>
  <c r="C19" i="4"/>
  <c r="G34" i="4"/>
  <c r="G7" i="4"/>
  <c r="G14" i="4"/>
  <c r="G10" i="4"/>
  <c r="C20" i="4"/>
  <c r="C13" i="4"/>
  <c r="C16" i="4"/>
  <c r="G24" i="4"/>
  <c r="G17" i="4"/>
  <c r="C23" i="4"/>
  <c r="C10" i="4"/>
  <c r="G15" i="4"/>
  <c r="G19" i="4"/>
  <c r="C6" i="4"/>
  <c r="G27" i="4"/>
  <c r="C14" i="4"/>
  <c r="G32" i="4"/>
  <c r="C25" i="4"/>
  <c r="C28" i="4"/>
  <c r="C21" i="4"/>
  <c r="G8" i="4"/>
  <c r="C9" i="4"/>
  <c r="C27" i="4"/>
  <c r="G16" i="4"/>
  <c r="C26" i="4"/>
  <c r="G30" i="4"/>
  <c r="C24" i="4"/>
  <c r="G12" i="4"/>
  <c r="G6" i="4"/>
  <c r="C11" i="4"/>
  <c r="G37" i="4"/>
  <c r="C8" i="4"/>
  <c r="G29" i="4"/>
  <c r="G18" i="4"/>
  <c r="G28" i="4"/>
  <c r="C15" i="4"/>
  <c r="G31" i="4"/>
  <c r="G25" i="4"/>
  <c r="G23" i="4"/>
  <c r="C12" i="4"/>
  <c r="C18" i="4"/>
  <c r="G26" i="4"/>
  <c r="C7" i="4"/>
  <c r="G9" i="4"/>
  <c r="M36" i="4"/>
  <c r="M48" i="4"/>
  <c r="M29" i="4"/>
  <c r="M53" i="4"/>
  <c r="M45" i="4"/>
  <c r="M33" i="4"/>
  <c r="M14" i="4"/>
  <c r="M13" i="4"/>
  <c r="M44" i="4"/>
  <c r="M40" i="4"/>
  <c r="M7" i="4"/>
  <c r="M15" i="4"/>
  <c r="M25" i="4"/>
  <c r="M6" i="4"/>
  <c r="M39" i="4"/>
  <c r="M30" i="4"/>
  <c r="M84" i="4"/>
  <c r="M34" i="4"/>
  <c r="M32" i="4"/>
  <c r="M41" i="4"/>
  <c r="M31" i="4"/>
  <c r="M79" i="4"/>
  <c r="M49" i="4"/>
  <c r="M51" i="4"/>
  <c r="M52" i="4"/>
  <c r="M50" i="4"/>
  <c r="M22" i="4"/>
  <c r="M12" i="4"/>
  <c r="L319" i="4" l="1"/>
  <c r="L3" i="4" s="1"/>
  <c r="K319" i="4"/>
  <c r="K3" i="4" s="1"/>
  <c r="G5" i="4"/>
  <c r="C5" i="4"/>
  <c r="G20" i="4"/>
  <c r="G36" i="4"/>
  <c r="G11" i="4"/>
  <c r="M35" i="4"/>
  <c r="M67" i="4"/>
  <c r="M21" i="4"/>
  <c r="M5" i="4"/>
  <c r="M320" i="4" l="1"/>
  <c r="M319" i="4"/>
  <c r="L321" i="4"/>
  <c r="K320" i="4"/>
  <c r="L32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qnCount" type="1" refreshedVersion="6" saveData="1">
    <dbPr connection="DSN=MS Access Text Driver;DBQ=V:\ENV10\ANX1;DefaultDir=V:\ENV10\ANX1;DriverId=27;FIL=text;MaxBufferSize=2048;PageTimeout=5;" command="select * from [EqnCount.csv]"/>
  </connection>
</connections>
</file>

<file path=xl/sharedStrings.xml><?xml version="1.0" encoding="utf-8"?>
<sst xmlns="http://schemas.openxmlformats.org/spreadsheetml/2006/main" count="924" uniqueCount="667">
  <si>
    <t>crp-c</t>
  </si>
  <si>
    <t>crp-a</t>
  </si>
  <si>
    <t>lvs-a</t>
  </si>
  <si>
    <t>srv-a</t>
  </si>
  <si>
    <t>lvs-c</t>
  </si>
  <si>
    <t>ely-c</t>
  </si>
  <si>
    <t>srv-c</t>
  </si>
  <si>
    <t>itax</t>
  </si>
  <si>
    <t>nsk</t>
  </si>
  <si>
    <t>skl</t>
  </si>
  <si>
    <t>cap</t>
  </si>
  <si>
    <t>nrs</t>
  </si>
  <si>
    <t>lnd</t>
  </si>
  <si>
    <t>vtax</t>
  </si>
  <si>
    <t>Row Labels</t>
  </si>
  <si>
    <t>Grand Total</t>
  </si>
  <si>
    <t>ptax</t>
  </si>
  <si>
    <t>p</t>
  </si>
  <si>
    <t>ps</t>
  </si>
  <si>
    <t>x</t>
  </si>
  <si>
    <t>xp</t>
  </si>
  <si>
    <t>xs</t>
  </si>
  <si>
    <t>Sum of Value</t>
  </si>
  <si>
    <t>kef</t>
  </si>
  <si>
    <t>kefeq</t>
  </si>
  <si>
    <t>kf</t>
  </si>
  <si>
    <t>kfeq</t>
  </si>
  <si>
    <t>ks</t>
  </si>
  <si>
    <t>kseq</t>
  </si>
  <si>
    <t>kv</t>
  </si>
  <si>
    <t>kveq</t>
  </si>
  <si>
    <t>lab1</t>
  </si>
  <si>
    <t>lab1eq</t>
  </si>
  <si>
    <t>lab2</t>
  </si>
  <si>
    <t>lab2eq</t>
  </si>
  <si>
    <t>nd1</t>
  </si>
  <si>
    <t>nd1eq</t>
  </si>
  <si>
    <t>nd2</t>
  </si>
  <si>
    <t>nd2eq</t>
  </si>
  <si>
    <t>peq</t>
  </si>
  <si>
    <t>pkef</t>
  </si>
  <si>
    <t>pkefeq</t>
  </si>
  <si>
    <t>pkf</t>
  </si>
  <si>
    <t>pkfeq</t>
  </si>
  <si>
    <t>pks</t>
  </si>
  <si>
    <t>pkseq</t>
  </si>
  <si>
    <t>plab1</t>
  </si>
  <si>
    <t>plab1eq</t>
  </si>
  <si>
    <t>plab2</t>
  </si>
  <si>
    <t>plab2eq</t>
  </si>
  <si>
    <t>pnd1</t>
  </si>
  <si>
    <t>pnd1eq</t>
  </si>
  <si>
    <t>pnd2</t>
  </si>
  <si>
    <t>pnd2eq</t>
  </si>
  <si>
    <t>pseq</t>
  </si>
  <si>
    <t>pva</t>
  </si>
  <si>
    <t>pva1</t>
  </si>
  <si>
    <t>pva1eq</t>
  </si>
  <si>
    <t>pva2</t>
  </si>
  <si>
    <t>pva2eq</t>
  </si>
  <si>
    <t>pvaeq</t>
  </si>
  <si>
    <t>px</t>
  </si>
  <si>
    <t>pxeq</t>
  </si>
  <si>
    <t>pxp</t>
  </si>
  <si>
    <t>pxpeq</t>
  </si>
  <si>
    <t>pxv</t>
  </si>
  <si>
    <t>pxveq</t>
  </si>
  <si>
    <t>uc</t>
  </si>
  <si>
    <t>uceq</t>
  </si>
  <si>
    <t>va</t>
  </si>
  <si>
    <t>va1</t>
  </si>
  <si>
    <t>va1eq</t>
  </si>
  <si>
    <t>va2</t>
  </si>
  <si>
    <t>va2eq</t>
  </si>
  <si>
    <t>vaeq</t>
  </si>
  <si>
    <t>xa</t>
  </si>
  <si>
    <t>xapeq</t>
  </si>
  <si>
    <t>xeq</t>
  </si>
  <si>
    <t>xghgeq</t>
  </si>
  <si>
    <t>xnrg</t>
  </si>
  <si>
    <t>xnrgeq</t>
  </si>
  <si>
    <t>xpeq</t>
  </si>
  <si>
    <t>xpx</t>
  </si>
  <si>
    <t>xpxeq</t>
  </si>
  <si>
    <t>Sim</t>
  </si>
  <si>
    <t>Type</t>
  </si>
  <si>
    <t>Variable</t>
  </si>
  <si>
    <t>Equation</t>
  </si>
  <si>
    <t>landeq</t>
  </si>
  <si>
    <t>hhd</t>
  </si>
  <si>
    <t>gov</t>
  </si>
  <si>
    <t>inv</t>
  </si>
  <si>
    <t>deprY</t>
  </si>
  <si>
    <t>tmg</t>
  </si>
  <si>
    <t>trd</t>
  </si>
  <si>
    <t>dtax</t>
  </si>
  <si>
    <t>mtax</t>
  </si>
  <si>
    <t>etax</t>
  </si>
  <si>
    <t>yheq</t>
  </si>
  <si>
    <t>deprYeq</t>
  </si>
  <si>
    <t>ydeq</t>
  </si>
  <si>
    <t>yh</t>
  </si>
  <si>
    <t>yd</t>
  </si>
  <si>
    <t>bop</t>
  </si>
  <si>
    <t>supyeq</t>
  </si>
  <si>
    <t>savheq</t>
  </si>
  <si>
    <t>supy</t>
  </si>
  <si>
    <t>savh</t>
  </si>
  <si>
    <t>pfd</t>
  </si>
  <si>
    <t>yfd</t>
  </si>
  <si>
    <t>xafeq</t>
  </si>
  <si>
    <t>pfdfeq</t>
  </si>
  <si>
    <t>yfdeq</t>
  </si>
  <si>
    <t>xateq</t>
  </si>
  <si>
    <t>xmteq</t>
  </si>
  <si>
    <t>paeq</t>
  </si>
  <si>
    <t>xat</t>
  </si>
  <si>
    <t>xmt</t>
  </si>
  <si>
    <t>pa</t>
  </si>
  <si>
    <t>pmteq</t>
  </si>
  <si>
    <t>pmt</t>
  </si>
  <si>
    <t>xeteq</t>
  </si>
  <si>
    <t>xseq</t>
  </si>
  <si>
    <t>peteq</t>
  </si>
  <si>
    <t>xet</t>
  </si>
  <si>
    <t>pe</t>
  </si>
  <si>
    <t>pet</t>
  </si>
  <si>
    <t>pwe</t>
  </si>
  <si>
    <t>pwm</t>
  </si>
  <si>
    <t>pweeq</t>
  </si>
  <si>
    <t>pwmeq</t>
  </si>
  <si>
    <t>pkpeq</t>
  </si>
  <si>
    <t>pkp</t>
  </si>
  <si>
    <t>xfd</t>
  </si>
  <si>
    <t>ygov</t>
  </si>
  <si>
    <t>ygoveq</t>
  </si>
  <si>
    <t>yfdInveq</t>
  </si>
  <si>
    <t>twage</t>
  </si>
  <si>
    <t>pk</t>
  </si>
  <si>
    <t>trent</t>
  </si>
  <si>
    <t>twageeq</t>
  </si>
  <si>
    <t>wageeq</t>
  </si>
  <si>
    <t>ptland</t>
  </si>
  <si>
    <t>plandeq</t>
  </si>
  <si>
    <t>ptlandeq</t>
  </si>
  <si>
    <t>xaeeq</t>
  </si>
  <si>
    <t>pnrgeq</t>
  </si>
  <si>
    <t>xpveq</t>
  </si>
  <si>
    <t>pnrg</t>
  </si>
  <si>
    <t>xpv</t>
  </si>
  <si>
    <t>savg</t>
  </si>
  <si>
    <t>pwsav</t>
  </si>
  <si>
    <t>xwmg</t>
  </si>
  <si>
    <t>xmgm</t>
  </si>
  <si>
    <t>pwmg</t>
  </si>
  <si>
    <t>xtmg</t>
  </si>
  <si>
    <t>xtt</t>
  </si>
  <si>
    <t>ptmg</t>
  </si>
  <si>
    <t>kappah</t>
  </si>
  <si>
    <t>pmuv</t>
  </si>
  <si>
    <t>gdpmp</t>
  </si>
  <si>
    <t>rgdpmp</t>
  </si>
  <si>
    <t>pgdpmp</t>
  </si>
  <si>
    <t>xwmgeq</t>
  </si>
  <si>
    <t>xmgmeq</t>
  </si>
  <si>
    <t>pwmgeq</t>
  </si>
  <si>
    <t>xtmgeq</t>
  </si>
  <si>
    <t>xtteq</t>
  </si>
  <si>
    <t>ptmgeq</t>
  </si>
  <si>
    <t>pfdheq</t>
  </si>
  <si>
    <t>gdpmpeq</t>
  </si>
  <si>
    <t>rgdpmpeq</t>
  </si>
  <si>
    <t>pgdpmpeq</t>
  </si>
  <si>
    <t>savgeq</t>
  </si>
  <si>
    <t>rsgeq</t>
  </si>
  <si>
    <t>pmuveq</t>
  </si>
  <si>
    <t>pwsaveq</t>
  </si>
  <si>
    <t>pnumeq</t>
  </si>
  <si>
    <t>walras</t>
  </si>
  <si>
    <t>walraseq</t>
  </si>
  <si>
    <t>rgdppc</t>
  </si>
  <si>
    <t>rgdppceq</t>
  </si>
  <si>
    <t>ifSUB</t>
  </si>
  <si>
    <t>xaNRG</t>
  </si>
  <si>
    <t>xnely</t>
  </si>
  <si>
    <t>paNRG</t>
  </si>
  <si>
    <t>pnely</t>
  </si>
  <si>
    <t>xolg</t>
  </si>
  <si>
    <t>polg</t>
  </si>
  <si>
    <t>xnelyeq</t>
  </si>
  <si>
    <t>xolgeq</t>
  </si>
  <si>
    <t>xaNRGeq</t>
  </si>
  <si>
    <t>paNRGeq</t>
  </si>
  <si>
    <t>polgeq</t>
  </si>
  <si>
    <t>pnelyeq</t>
  </si>
  <si>
    <t>kxRateq</t>
  </si>
  <si>
    <t>rrateq</t>
  </si>
  <si>
    <t>xpvOldeq</t>
  </si>
  <si>
    <t>ifNEST</t>
  </si>
  <si>
    <t>kxrat</t>
  </si>
  <si>
    <t>cro-a</t>
  </si>
  <si>
    <t>frs-a</t>
  </si>
  <si>
    <t>fsh-a</t>
  </si>
  <si>
    <t>coa-a</t>
  </si>
  <si>
    <t>oil-a</t>
  </si>
  <si>
    <t>gas-a</t>
  </si>
  <si>
    <t>omn-a</t>
  </si>
  <si>
    <t>p_c-a</t>
  </si>
  <si>
    <t>ppp-a</t>
  </si>
  <si>
    <t>nmm-a</t>
  </si>
  <si>
    <t>i_s-a</t>
  </si>
  <si>
    <t>oma-a</t>
  </si>
  <si>
    <t>otp-a</t>
  </si>
  <si>
    <t>awt-a</t>
  </si>
  <si>
    <t>ely-a</t>
  </si>
  <si>
    <t>cro-c</t>
  </si>
  <si>
    <t>frs-c</t>
  </si>
  <si>
    <t>fsh-c</t>
  </si>
  <si>
    <t>coa-c</t>
  </si>
  <si>
    <t>oil-c</t>
  </si>
  <si>
    <t>gas-c</t>
  </si>
  <si>
    <t>omn-c</t>
  </si>
  <si>
    <t>p_c-c</t>
  </si>
  <si>
    <t>ppp-c</t>
  </si>
  <si>
    <t>nmm-c</t>
  </si>
  <si>
    <t>i_s-c</t>
  </si>
  <si>
    <t>oma-c</t>
  </si>
  <si>
    <t>otp-c</t>
  </si>
  <si>
    <t>awt-c</t>
  </si>
  <si>
    <t>Crops</t>
  </si>
  <si>
    <t>Livestock</t>
  </si>
  <si>
    <t>Forestry</t>
  </si>
  <si>
    <t>Fisheries</t>
  </si>
  <si>
    <t>Coal</t>
  </si>
  <si>
    <t>Crude Oil</t>
  </si>
  <si>
    <t>Gas extraction and distribution</t>
  </si>
  <si>
    <t>Other mining</t>
  </si>
  <si>
    <t>Petroleum and coal products</t>
  </si>
  <si>
    <t>Paper and paper products</t>
  </si>
  <si>
    <t>Chemicals</t>
  </si>
  <si>
    <t>Non-metallic minerals</t>
  </si>
  <si>
    <t>Iron and steel</t>
  </si>
  <si>
    <t>Other industry &amp; manufacturing</t>
  </si>
  <si>
    <t>Land transport</t>
  </si>
  <si>
    <t>Air and water transport</t>
  </si>
  <si>
    <t>Electricity</t>
  </si>
  <si>
    <t>Services</t>
  </si>
  <si>
    <t>Unskilled labor</t>
  </si>
  <si>
    <t>Skilled labor</t>
  </si>
  <si>
    <t>Capital</t>
  </si>
  <si>
    <t>Natural resource</t>
  </si>
  <si>
    <t>Land</t>
  </si>
  <si>
    <t>Indirect taxes</t>
  </si>
  <si>
    <t>Production taxes</t>
  </si>
  <si>
    <t>Factor taxes</t>
  </si>
  <si>
    <t>Import taxes</t>
  </si>
  <si>
    <t>Export taxes</t>
  </si>
  <si>
    <t>ctax</t>
  </si>
  <si>
    <t>Carbon taxes</t>
  </si>
  <si>
    <t>Direct taxes</t>
  </si>
  <si>
    <t>Households</t>
  </si>
  <si>
    <t>Government</t>
  </si>
  <si>
    <t>Investment</t>
  </si>
  <si>
    <t>Depreciation account</t>
  </si>
  <si>
    <t>Trade margin account</t>
  </si>
  <si>
    <t>Trade account</t>
  </si>
  <si>
    <t>Balance of payment account</t>
  </si>
  <si>
    <t>tland</t>
  </si>
  <si>
    <t>xc</t>
  </si>
  <si>
    <t>xcnnrg</t>
  </si>
  <si>
    <t>xcnrg</t>
  </si>
  <si>
    <t>pc</t>
  </si>
  <si>
    <t>pcnnrg</t>
  </si>
  <si>
    <t>xcnely</t>
  </si>
  <si>
    <t>xcolg</t>
  </si>
  <si>
    <t>xacNRG</t>
  </si>
  <si>
    <t>pacNRG</t>
  </si>
  <si>
    <t>pcolg</t>
  </si>
  <si>
    <t>pcnely</t>
  </si>
  <si>
    <t>pcnrg</t>
  </si>
  <si>
    <t>aps</t>
  </si>
  <si>
    <t>xceq</t>
  </si>
  <si>
    <t>xcnnrgeq</t>
  </si>
  <si>
    <t>xcnrgeq</t>
  </si>
  <si>
    <t>pceq</t>
  </si>
  <si>
    <t>xacnnrgeq</t>
  </si>
  <si>
    <t>pcnnrgeq</t>
  </si>
  <si>
    <t>xcnelyeq</t>
  </si>
  <si>
    <t>xcolgeq</t>
  </si>
  <si>
    <t>xacNRGeq</t>
  </si>
  <si>
    <t>xaceeq</t>
  </si>
  <si>
    <t>pacNRGeq</t>
  </si>
  <si>
    <t>pcolgeq</t>
  </si>
  <si>
    <t>pcnelyeq</t>
  </si>
  <si>
    <t>pcnrgeq</t>
  </si>
  <si>
    <t>tlandeq</t>
  </si>
  <si>
    <t>skillpremeq</t>
  </si>
  <si>
    <t>xetdeq</t>
  </si>
  <si>
    <t>xpoweq</t>
  </si>
  <si>
    <t>pselyeq</t>
  </si>
  <si>
    <t>xpbeq</t>
  </si>
  <si>
    <t>ppowndxeq</t>
  </si>
  <si>
    <t>ppoweq</t>
  </si>
  <si>
    <t>xbndeq</t>
  </si>
  <si>
    <t>ppbndxeq</t>
  </si>
  <si>
    <t>ppbeq</t>
  </si>
  <si>
    <t>xwdeq</t>
  </si>
  <si>
    <t>xwseq</t>
  </si>
  <si>
    <t>awagezeq</t>
  </si>
  <si>
    <t>urbPremeq</t>
  </si>
  <si>
    <t>xlb1eq</t>
  </si>
  <si>
    <t>xnlbeq</t>
  </si>
  <si>
    <t>ptlandndxeq</t>
  </si>
  <si>
    <t>xlbneq</t>
  </si>
  <si>
    <t>pnlbndxeq</t>
  </si>
  <si>
    <t>pnlbeq</t>
  </si>
  <si>
    <t>plbndxeq</t>
  </si>
  <si>
    <t>plbeq</t>
  </si>
  <si>
    <t>xpow</t>
  </si>
  <si>
    <t>ppow</t>
  </si>
  <si>
    <t>ppowndx</t>
  </si>
  <si>
    <t>xpb</t>
  </si>
  <si>
    <t>ppb</t>
  </si>
  <si>
    <t>ppbndx</t>
  </si>
  <si>
    <t>xw</t>
  </si>
  <si>
    <t>awagez</t>
  </si>
  <si>
    <t>urbPrem</t>
  </si>
  <si>
    <t>ewagez</t>
  </si>
  <si>
    <t>ptlandndx</t>
  </si>
  <si>
    <t>xlb</t>
  </si>
  <si>
    <t>plb</t>
  </si>
  <si>
    <t>plbndx</t>
  </si>
  <si>
    <t>xnlb</t>
  </si>
  <si>
    <t>pnlb</t>
  </si>
  <si>
    <t>pnlbndx</t>
  </si>
  <si>
    <t>skillprem</t>
  </si>
  <si>
    <t>grrgdppceq</t>
  </si>
  <si>
    <t>lseq</t>
  </si>
  <si>
    <t>rrat</t>
  </si>
  <si>
    <t>kstock</t>
  </si>
  <si>
    <t>tkaps</t>
  </si>
  <si>
    <t>glab</t>
  </si>
  <si>
    <t>invGFact</t>
  </si>
  <si>
    <t>migr</t>
  </si>
  <si>
    <t>migrMult</t>
  </si>
  <si>
    <t>ls</t>
  </si>
  <si>
    <t>ksw</t>
  </si>
  <si>
    <t>xwat</t>
  </si>
  <si>
    <t>pksw</t>
  </si>
  <si>
    <t>pwat</t>
  </si>
  <si>
    <t>ksweq</t>
  </si>
  <si>
    <t>xwateq</t>
  </si>
  <si>
    <t>pksweq</t>
  </si>
  <si>
    <t>pwateq</t>
  </si>
  <si>
    <t>h2oeq</t>
  </si>
  <si>
    <t>yqtfeq</t>
  </si>
  <si>
    <t>trustYeq</t>
  </si>
  <si>
    <t>yqhteq</t>
  </si>
  <si>
    <t>remiteq</t>
  </si>
  <si>
    <t>hshreq</t>
  </si>
  <si>
    <t>ueq</t>
  </si>
  <si>
    <t>arenteq</t>
  </si>
  <si>
    <t>th2oeq</t>
  </si>
  <si>
    <t>h2obndeq</t>
  </si>
  <si>
    <t>pth2ondxeq</t>
  </si>
  <si>
    <t>pth2oeq</t>
  </si>
  <si>
    <t>th2omeq</t>
  </si>
  <si>
    <t>ph2obndndxeq</t>
  </si>
  <si>
    <t>ph2obndeq</t>
  </si>
  <si>
    <t>ph2oeq</t>
  </si>
  <si>
    <t>emiieq</t>
  </si>
  <si>
    <t>emifeq</t>
  </si>
  <si>
    <t>emixeq</t>
  </si>
  <si>
    <t>emiToteq</t>
  </si>
  <si>
    <t>emiGbleq</t>
  </si>
  <si>
    <t>emiCapeq</t>
  </si>
  <si>
    <t>emiTaxeq</t>
  </si>
  <si>
    <t>emiQuotaYeq</t>
  </si>
  <si>
    <t>yqtf</t>
  </si>
  <si>
    <t>trustY</t>
  </si>
  <si>
    <t>yqht</t>
  </si>
  <si>
    <t>remit</t>
  </si>
  <si>
    <t>hshr</t>
  </si>
  <si>
    <t>u</t>
  </si>
  <si>
    <t>arent</t>
  </si>
  <si>
    <t>th2o</t>
  </si>
  <si>
    <t>th2om</t>
  </si>
  <si>
    <t>h2obnd</t>
  </si>
  <si>
    <t>pth2ondx</t>
  </si>
  <si>
    <t>pth2o</t>
  </si>
  <si>
    <t>ph2obnd</t>
  </si>
  <si>
    <t>ph2obndndx</t>
  </si>
  <si>
    <t>emi</t>
  </si>
  <si>
    <t>emiTot</t>
  </si>
  <si>
    <t>emiGBL</t>
  </si>
  <si>
    <t>ldzeq</t>
  </si>
  <si>
    <t>tlseq</t>
  </si>
  <si>
    <t>pweq</t>
  </si>
  <si>
    <t>ldz</t>
  </si>
  <si>
    <t>tls</t>
  </si>
  <si>
    <t>pw</t>
  </si>
  <si>
    <t>ldeq</t>
  </si>
  <si>
    <t>DuplVar</t>
  </si>
  <si>
    <t>DuplEq</t>
  </si>
  <si>
    <t>uez</t>
  </si>
  <si>
    <t>resWageeq</t>
  </si>
  <si>
    <t>uezeq</t>
  </si>
  <si>
    <t>reswage</t>
  </si>
  <si>
    <t>pkeq</t>
  </si>
  <si>
    <t>trenteq</t>
  </si>
  <si>
    <t>xdteq</t>
  </si>
  <si>
    <t>pateq</t>
  </si>
  <si>
    <t>pdteq</t>
  </si>
  <si>
    <t>pdmeq</t>
  </si>
  <si>
    <t>xdt</t>
  </si>
  <si>
    <t>pat</t>
  </si>
  <si>
    <t>pdt</t>
  </si>
  <si>
    <t>pdm</t>
  </si>
  <si>
    <t>xd</t>
  </si>
  <si>
    <t>pd</t>
  </si>
  <si>
    <t>pm</t>
  </si>
  <si>
    <t>xm</t>
  </si>
  <si>
    <t>xdeq</t>
  </si>
  <si>
    <t>pdeq</t>
  </si>
  <si>
    <t>pmeq</t>
  </si>
  <si>
    <t>xmeq</t>
  </si>
  <si>
    <t>muceq</t>
  </si>
  <si>
    <t>savhELESeq</t>
  </si>
  <si>
    <t>emiRegTax</t>
  </si>
  <si>
    <t>emitaxeq</t>
  </si>
  <si>
    <t>kstockeeq</t>
  </si>
  <si>
    <t>roreq</t>
  </si>
  <si>
    <t>rorceq</t>
  </si>
  <si>
    <t>roreeq</t>
  </si>
  <si>
    <t>savfeq</t>
  </si>
  <si>
    <t>rorgeq</t>
  </si>
  <si>
    <t>savf</t>
  </si>
  <si>
    <t>kstocke</t>
  </si>
  <si>
    <t>ror</t>
  </si>
  <si>
    <t>rorc</t>
  </si>
  <si>
    <t>rore</t>
  </si>
  <si>
    <t>delRoR</t>
  </si>
  <si>
    <t>grK</t>
  </si>
  <si>
    <t>grKeq</t>
  </si>
  <si>
    <t>rorg</t>
  </si>
  <si>
    <t>pwgdp</t>
  </si>
  <si>
    <t>devRoReq</t>
  </si>
  <si>
    <t>pwgdpeq</t>
  </si>
  <si>
    <t>ppeq</t>
  </si>
  <si>
    <t>pp</t>
  </si>
  <si>
    <t>xwa</t>
  </si>
  <si>
    <t>pdma</t>
  </si>
  <si>
    <t>pma</t>
  </si>
  <si>
    <t>xf</t>
  </si>
  <si>
    <t>pf</t>
  </si>
  <si>
    <t>etanrs</t>
  </si>
  <si>
    <t>xnrseq</t>
  </si>
  <si>
    <t>capeq</t>
  </si>
  <si>
    <t>pcapeq</t>
  </si>
  <si>
    <t>etanrseq</t>
  </si>
  <si>
    <t>pfpeq</t>
  </si>
  <si>
    <t>pfp</t>
  </si>
  <si>
    <t>chiaps</t>
  </si>
  <si>
    <t>lsz</t>
  </si>
  <si>
    <t>k0</t>
  </si>
  <si>
    <t>klrat</t>
  </si>
  <si>
    <t>lambdaf</t>
  </si>
  <si>
    <t>xfdheq</t>
  </si>
  <si>
    <t>ntmYeq</t>
  </si>
  <si>
    <t>odaineq</t>
  </si>
  <si>
    <t>odaouteq</t>
  </si>
  <si>
    <t>odagbleq</t>
  </si>
  <si>
    <t>xaaceq</t>
  </si>
  <si>
    <t>xawceq</t>
  </si>
  <si>
    <t>paacceq</t>
  </si>
  <si>
    <t>paaceq</t>
  </si>
  <si>
    <t>paheq</t>
  </si>
  <si>
    <t>pawceq</t>
  </si>
  <si>
    <t>pfacteq</t>
  </si>
  <si>
    <t>eveq</t>
  </si>
  <si>
    <t>odaOut</t>
  </si>
  <si>
    <t>odaIn</t>
  </si>
  <si>
    <t>odaGbl</t>
  </si>
  <si>
    <t>xaac</t>
  </si>
  <si>
    <t>paac</t>
  </si>
  <si>
    <t>pah</t>
  </si>
  <si>
    <t>pfact</t>
  </si>
  <si>
    <t>ev</t>
  </si>
  <si>
    <t>ntmY</t>
  </si>
  <si>
    <t>EV</t>
  </si>
  <si>
    <t>pwfact</t>
  </si>
  <si>
    <t>rfdshr</t>
  </si>
  <si>
    <t>nfdshr</t>
  </si>
  <si>
    <t>savfRat</t>
  </si>
  <si>
    <t>obj</t>
  </si>
  <si>
    <t>rfdshreq</t>
  </si>
  <si>
    <t>nfdshreq</t>
  </si>
  <si>
    <t>savfRateq</t>
  </si>
  <si>
    <t>pwfacteq</t>
  </si>
  <si>
    <t>objeq</t>
  </si>
  <si>
    <t>gl</t>
  </si>
  <si>
    <t>kn</t>
  </si>
  <si>
    <t>rd</t>
  </si>
  <si>
    <t>pik</t>
  </si>
  <si>
    <t>klrateq</t>
  </si>
  <si>
    <t>zcons</t>
  </si>
  <si>
    <t>kslo</t>
  </si>
  <si>
    <t>kshi</t>
  </si>
  <si>
    <t>evf</t>
  </si>
  <si>
    <t>sw</t>
  </si>
  <si>
    <t>swt</t>
  </si>
  <si>
    <t>zconseq</t>
  </si>
  <si>
    <t>ksloeq</t>
  </si>
  <si>
    <t>kshieq</t>
  </si>
  <si>
    <t>ksloinfeq</t>
  </si>
  <si>
    <t>kshiinfeq</t>
  </si>
  <si>
    <t>evfeq</t>
  </si>
  <si>
    <t>sweq</t>
  </si>
  <si>
    <t>swteq</t>
  </si>
  <si>
    <t>grrgdppc</t>
  </si>
  <si>
    <t>xghg</t>
  </si>
  <si>
    <t>emiQuotaY</t>
  </si>
  <si>
    <t>muc</t>
  </si>
  <si>
    <t>devRoR</t>
  </si>
  <si>
    <t>xawc</t>
  </si>
  <si>
    <t>paacc</t>
  </si>
  <si>
    <t>pawc</t>
  </si>
  <si>
    <t>psaveeq</t>
  </si>
  <si>
    <t>psave</t>
  </si>
  <si>
    <t>chisaveeq</t>
  </si>
  <si>
    <t>evseq</t>
  </si>
  <si>
    <t>swt2eq</t>
  </si>
  <si>
    <t>chisave</t>
  </si>
  <si>
    <t>evs</t>
  </si>
  <si>
    <t>swt2</t>
  </si>
  <si>
    <t>labb</t>
  </si>
  <si>
    <t>plabb</t>
  </si>
  <si>
    <t>labbeq</t>
  </si>
  <si>
    <t>plabbeq</t>
  </si>
  <si>
    <t>cpifud</t>
  </si>
  <si>
    <t>cpinfd</t>
  </si>
  <si>
    <t>emiTotets</t>
  </si>
  <si>
    <t>emiTotetseq</t>
  </si>
  <si>
    <t>emiTaxETSeq</t>
  </si>
  <si>
    <t>emiRegTaxETS</t>
  </si>
  <si>
    <t>emitax</t>
  </si>
  <si>
    <t>emiCAPETSeq</t>
  </si>
  <si>
    <t>cpi</t>
  </si>
  <si>
    <t>emiTotETSeq</t>
  </si>
  <si>
    <t>cpieq</t>
  </si>
  <si>
    <t>emiCTaxeq</t>
  </si>
  <si>
    <t>tkapseq</t>
  </si>
  <si>
    <t>prat</t>
  </si>
  <si>
    <t>omegar</t>
  </si>
  <si>
    <t>dscRate</t>
  </si>
  <si>
    <t>cumExt</t>
  </si>
  <si>
    <t>res</t>
  </si>
  <si>
    <t>resp</t>
  </si>
  <si>
    <t>ytdres</t>
  </si>
  <si>
    <t>resgap</t>
  </si>
  <si>
    <t>extr</t>
  </si>
  <si>
    <t>lsa</t>
  </si>
  <si>
    <t>xfs</t>
  </si>
  <si>
    <t>phhTaxYeq</t>
  </si>
  <si>
    <t>phhTaxeq</t>
  </si>
  <si>
    <t>kvseq</t>
  </si>
  <si>
    <t>xfnoteq</t>
  </si>
  <si>
    <t>pfnrseq</t>
  </si>
  <si>
    <t>xfsnrseq</t>
  </si>
  <si>
    <t>xfGapeq</t>
  </si>
  <si>
    <t>plzc</t>
  </si>
  <si>
    <t>plz</t>
  </si>
  <si>
    <t>xfnot</t>
  </si>
  <si>
    <t>xfgap</t>
  </si>
  <si>
    <t>extrate</t>
  </si>
  <si>
    <t>xfpot</t>
  </si>
  <si>
    <t>alphaFtax</t>
  </si>
  <si>
    <t>phtaxpb</t>
  </si>
  <si>
    <t>phTaxpbYeq</t>
  </si>
  <si>
    <t>phTaxpbeq</t>
  </si>
  <si>
    <t>chiphpb</t>
  </si>
  <si>
    <t>apseq</t>
  </si>
  <si>
    <t>yceq</t>
  </si>
  <si>
    <t>lSubsYeq</t>
  </si>
  <si>
    <t>ctaxgapeq</t>
  </si>
  <si>
    <t>ewagezDReq</t>
  </si>
  <si>
    <t>rwageeq</t>
  </si>
  <si>
    <t>evRatioeq</t>
  </si>
  <si>
    <t>itransferseq</t>
  </si>
  <si>
    <t>chiCapeq</t>
  </si>
  <si>
    <t>chirw</t>
  </si>
  <si>
    <t>yc</t>
  </si>
  <si>
    <t>ctaxgap</t>
  </si>
  <si>
    <t>rwage</t>
  </si>
  <si>
    <t>pnrgNDX</t>
  </si>
  <si>
    <t>paNRGNDX</t>
  </si>
  <si>
    <t>pnelyNDX</t>
  </si>
  <si>
    <t>polgNDX</t>
  </si>
  <si>
    <t>pacNRGNDX</t>
  </si>
  <si>
    <t>pcolgNDX</t>
  </si>
  <si>
    <t>pcnelyNDX</t>
  </si>
  <si>
    <t>pcnrgNDX</t>
  </si>
  <si>
    <t>paNDX</t>
  </si>
  <si>
    <t>rtrent</t>
  </si>
  <si>
    <t>capu</t>
  </si>
  <si>
    <t>errW</t>
  </si>
  <si>
    <t>paNRGNDXeq</t>
  </si>
  <si>
    <t>polgNDXeq</t>
  </si>
  <si>
    <t>pnelyNDXeq</t>
  </si>
  <si>
    <t>pnrgNDXeq</t>
  </si>
  <si>
    <t>ctaxgapfxeq</t>
  </si>
  <si>
    <t>alphaFTaxeq</t>
  </si>
  <si>
    <t>pacNRGNDXeq</t>
  </si>
  <si>
    <t>pcolgNDXeq</t>
  </si>
  <si>
    <t>pcnelyNDXeq</t>
  </si>
  <si>
    <t>pcnrgNDXeq</t>
  </si>
  <si>
    <t>patNDXeq</t>
  </si>
  <si>
    <t>paNDXeq</t>
  </si>
  <si>
    <t>pfLabeq</t>
  </si>
  <si>
    <t>capuVeq</t>
  </si>
  <si>
    <t>rtrenteq</t>
  </si>
  <si>
    <t>capueq</t>
  </si>
  <si>
    <t>ftfpeq</t>
  </si>
  <si>
    <t>pcolgndx</t>
  </si>
  <si>
    <t>invGFacteq</t>
  </si>
  <si>
    <t>kstockeq</t>
  </si>
  <si>
    <t>migreq</t>
  </si>
  <si>
    <t>ewagezeq</t>
  </si>
  <si>
    <t>migrmulteq</t>
  </si>
  <si>
    <t>glabeq</t>
  </si>
  <si>
    <t>lszeq</t>
  </si>
  <si>
    <t>lambdafeq</t>
  </si>
  <si>
    <t>kneq</t>
  </si>
  <si>
    <t>rdeq</t>
  </si>
  <si>
    <t>pikeq</t>
  </si>
  <si>
    <t>pmtNDXeq</t>
  </si>
  <si>
    <t>psNDXeq</t>
  </si>
  <si>
    <t>petNDXeq</t>
  </si>
  <si>
    <t>EmiCO2EQ</t>
  </si>
  <si>
    <t>CUMEmiINDEQ</t>
  </si>
  <si>
    <t>CUMEmiEQ</t>
  </si>
  <si>
    <t>alphaeq</t>
  </si>
  <si>
    <t>CReseq</t>
  </si>
  <si>
    <t>MATEQ</t>
  </si>
  <si>
    <t>FORCEQ</t>
  </si>
  <si>
    <t>TEMPEQ</t>
  </si>
  <si>
    <t>lambdakeq</t>
  </si>
  <si>
    <t>psNDX</t>
  </si>
  <si>
    <t>pmtNDX</t>
  </si>
  <si>
    <t>petNDX</t>
  </si>
  <si>
    <t>EmiCO2</t>
  </si>
  <si>
    <t>CUMEMIIND</t>
  </si>
  <si>
    <t>CUMEmi</t>
  </si>
  <si>
    <t>alpha</t>
  </si>
  <si>
    <t>CRes</t>
  </si>
  <si>
    <t>MAT</t>
  </si>
  <si>
    <t>FORC</t>
  </si>
  <si>
    <t>TEMP</t>
  </si>
  <si>
    <t>xpneq</t>
  </si>
  <si>
    <t>procEmieq</t>
  </si>
  <si>
    <t>pxghgeq</t>
  </si>
  <si>
    <t>pxneq</t>
  </si>
  <si>
    <t>fSubsYeq</t>
  </si>
  <si>
    <t>emiTaxXeq</t>
  </si>
  <si>
    <t>glabz</t>
  </si>
  <si>
    <t>xpn</t>
  </si>
  <si>
    <t>pxn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</si>
</sst>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4" xfId="0" applyFont="1" applyFill="1" applyBorder="1" applyAlignment="1">
      <alignment horizontal="left"/>
    </xf>
    <xf numFmtId="0" fontId="2" fillId="3" borderId="1" xfId="1" applyBorder="1" applyAlignment="1">
      <alignment horizontal="left"/>
    </xf>
    <xf numFmtId="0" fontId="2" fillId="3" borderId="2" xfId="1" applyBorder="1"/>
    <xf numFmtId="0" fontId="2" fillId="3" borderId="4" xfId="1" applyBorder="1" applyAlignment="1">
      <alignment horizontal="left"/>
    </xf>
    <xf numFmtId="0" fontId="2" fillId="3" borderId="0" xfId="1" applyBorder="1"/>
    <xf numFmtId="0" fontId="2" fillId="3" borderId="6" xfId="1" applyBorder="1" applyAlignment="1">
      <alignment horizontal="left"/>
    </xf>
    <xf numFmtId="0" fontId="2" fillId="3" borderId="7" xfId="1" applyBorder="1"/>
    <xf numFmtId="0" fontId="2" fillId="3" borderId="0" xfId="1" applyBorder="1" applyAlignment="1">
      <alignment horizontal="left"/>
    </xf>
    <xf numFmtId="0" fontId="2" fillId="3" borderId="7" xfId="1" applyBorder="1" applyAlignment="1">
      <alignment horizontal="left"/>
    </xf>
    <xf numFmtId="0" fontId="1" fillId="4" borderId="0" xfId="2" applyBorder="1"/>
    <xf numFmtId="0" fontId="1" fillId="4" borderId="1" xfId="2" applyBorder="1" applyAlignment="1">
      <alignment horizontal="left"/>
    </xf>
    <xf numFmtId="0" fontId="1" fillId="4" borderId="2" xfId="2" applyBorder="1"/>
    <xf numFmtId="0" fontId="1" fillId="4" borderId="6" xfId="2" applyBorder="1" applyAlignment="1">
      <alignment horizontal="left"/>
    </xf>
    <xf numFmtId="0" fontId="1" fillId="4" borderId="7" xfId="2" applyBorder="1"/>
    <xf numFmtId="0" fontId="0" fillId="4" borderId="4" xfId="2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0" xfId="0" applyFont="1" applyFill="1" applyBorder="1"/>
    <xf numFmtId="0" fontId="0" fillId="4" borderId="2" xfId="2" applyFont="1" applyBorder="1"/>
    <xf numFmtId="0" fontId="0" fillId="4" borderId="6" xfId="2" applyFont="1" applyBorder="1" applyAlignment="1">
      <alignment horizontal="left"/>
    </xf>
    <xf numFmtId="0" fontId="0" fillId="0" borderId="0" xfId="0" applyFont="1"/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4252.562344675927" refreshedVersion="6" recordCount="470" xr:uid="{00000000-000A-0000-FFFF-FFFF15000000}">
  <cacheSource type="external" connectionId="1"/>
  <cacheFields count="5">
    <cacheField name="Type" numFmtId="0" sqlType="12">
      <sharedItems count="2">
        <s v="Equation"/>
        <s v="Variable"/>
      </sharedItems>
    </cacheField>
    <cacheField name="Sim" numFmtId="0" sqlType="4">
      <sharedItems containsSemiMixedTypes="0" containsString="0" containsNumber="1" containsInteger="1" minValue="1" maxValue="17" count="17">
        <n v="1"/>
        <n v="13" u="1"/>
        <n v="5" u="1"/>
        <n v="14" u="1"/>
        <n v="15" u="1"/>
        <n v="2" u="1"/>
        <n v="6" u="1"/>
        <n v="16" u="1"/>
        <n v="17" u="1"/>
        <n v="7" u="1"/>
        <n v="3" u="1"/>
        <n v="8" u="1"/>
        <n v="9" u="1"/>
        <n v="10" u="1"/>
        <n v="11" u="1"/>
        <n v="4" u="1"/>
        <n v="12" u="1"/>
      </sharedItems>
    </cacheField>
    <cacheField name="SeqNo" numFmtId="0" sqlType="4">
      <sharedItems containsSemiMixedTypes="0" containsString="0" containsNumber="1" containsInteger="1" minValue="1" maxValue="282"/>
    </cacheField>
    <cacheField name="Name" numFmtId="0" sqlType="12">
      <sharedItems count="637">
        <s v="pxeq"/>
        <s v="uceq"/>
        <s v="xpneq"/>
        <s v="xghgeq"/>
        <s v="pxveq"/>
        <s v="procEmieq"/>
        <s v="pxghgeq"/>
        <s v="xpxeq"/>
        <s v="pxneq"/>
        <s v="nd1eq"/>
        <s v="vaeq"/>
        <s v="pxpeq"/>
        <s v="lab1eq"/>
        <s v="kefeq"/>
        <s v="nd2eq"/>
        <s v="va1eq"/>
        <s v="va2eq"/>
        <s v="landeq"/>
        <s v="pvaeq"/>
        <s v="pva1eq"/>
        <s v="pva2eq"/>
        <s v="kfeq"/>
        <s v="xnrgeq"/>
        <s v="pkefeq"/>
        <s v="ksweq"/>
        <s v="xnrseq"/>
        <s v="pkfeq"/>
        <s v="kseq"/>
        <s v="xwateq"/>
        <s v="pksweq"/>
        <s v="h2oeq"/>
        <s v="kveq"/>
        <s v="lab2eq"/>
        <s v="pkseq"/>
        <s v="labbeq"/>
        <s v="plab1eq"/>
        <s v="plab2eq"/>
        <s v="ldeq"/>
        <s v="plabbeq"/>
        <s v="xapeq"/>
        <s v="pnd1eq"/>
        <s v="pnd2eq"/>
        <s v="pwateq"/>
        <s v="xnelyeq"/>
        <s v="xolgeq"/>
        <s v="xaNRGeq"/>
        <s v="paNRGNDXeq"/>
        <s v="paNRGeq"/>
        <s v="xaeeq"/>
        <s v="polgeq"/>
        <s v="polgNDXeq"/>
        <s v="pnelyNDXeq"/>
        <s v="pnelyeq"/>
        <s v="pnrgNDXeq"/>
        <s v="pnrgeq"/>
        <s v="xpeq"/>
        <s v="peq"/>
        <s v="ppeq"/>
        <s v="xeq"/>
        <s v="pseq"/>
        <s v="xetdeq"/>
        <s v="xpoweq"/>
        <s v="pselyeq"/>
        <s v="xpbeq"/>
        <s v="ppowndxeq"/>
        <s v="ppoweq"/>
        <s v="xbndeq"/>
        <s v="ppbndxeq"/>
        <s v="ppbeq"/>
        <s v="deprYeq"/>
        <s v="yqtfeq"/>
        <s v="trustYeq"/>
        <s v="yqhteq"/>
        <s v="ntmYeq"/>
        <s v="odaineq"/>
        <s v="odaouteq"/>
        <s v="odagbleq"/>
        <s v="remiteq"/>
        <s v="yheq"/>
        <s v="ydeq"/>
        <s v="savhELESeq"/>
        <s v="apseq"/>
        <s v="savheq"/>
        <s v="yceq"/>
        <s v="ygoveq"/>
        <s v="yfdInveq"/>
        <s v="lSubsYeq"/>
        <s v="fSubsYeq"/>
        <s v="ctaxgapeq"/>
        <s v="ctaxgapfxeq"/>
        <s v="alphaFTaxeq"/>
        <s v="supyeq"/>
        <s v="zconseq"/>
        <s v="xceq"/>
        <s v="hshreq"/>
        <s v="muceq"/>
        <s v="ueq"/>
        <s v="xcnnrgeq"/>
        <s v="xcnrgeq"/>
        <s v="pceq"/>
        <s v="xacnnrgeq"/>
        <s v="pcnnrgeq"/>
        <s v="xcnelyeq"/>
        <s v="xcolgeq"/>
        <s v="xacNRGeq"/>
        <s v="xaceeq"/>
        <s v="pacNRGNDXeq"/>
        <s v="pacNRGeq"/>
        <s v="pcolgNDXeq"/>
        <s v="pcolgeq"/>
        <s v="pcnelyNDXeq"/>
        <s v="pcnelyeq"/>
        <s v="pcnrgeq"/>
        <s v="pcnrgNDXeq"/>
        <s v="xaaceq"/>
        <s v="xawceq"/>
        <s v="paacceq"/>
        <s v="paaceq"/>
        <s v="paheq"/>
        <s v="pawceq"/>
        <s v="phhTaxYeq"/>
        <s v="phhTaxeq"/>
        <s v="xafeq"/>
        <s v="pfdfeq"/>
        <s v="yfdeq"/>
        <s v="xateq"/>
        <s v="xdteq"/>
        <s v="xmteq"/>
        <s v="pateq"/>
        <s v="patNDXeq"/>
        <s v="paeq"/>
        <s v="paNDXeq"/>
        <s v="xdeq"/>
        <s v="xmeq"/>
        <s v="pdeq"/>
        <s v="pmeq"/>
        <s v="xwdeq"/>
        <s v="pmtNDXeq"/>
        <s v="pmteq"/>
        <s v="pdteq"/>
        <s v="xeteq"/>
        <s v="xseq"/>
        <s v="psNDXeq"/>
        <s v="xwseq"/>
        <s v="peteq"/>
        <s v="petNDXeq"/>
        <s v="pweeq"/>
        <s v="pwmeq"/>
        <s v="pdmeq"/>
        <s v="xwmgeq"/>
        <s v="xmgmeq"/>
        <s v="pwmgeq"/>
        <s v="xtmgeq"/>
        <s v="xtteq"/>
        <s v="ptmgeq"/>
        <s v="ldzeq"/>
        <s v="awagezeq"/>
        <s v="urbPremeq"/>
        <s v="resWageeq"/>
        <s v="ewagezDReq"/>
        <s v="twageeq"/>
        <s v="wageeq"/>
        <s v="pfLabeq"/>
        <s v="rwageeq"/>
        <s v="skillpremeq"/>
        <s v="lseq"/>
        <s v="tlseq"/>
        <s v="kvseq"/>
        <s v="pkeq"/>
        <s v="capuVeq"/>
        <s v="trenteq"/>
        <s v="rtrenteq"/>
        <s v="ksloeq"/>
        <s v="rrateq"/>
        <s v="kxRateq"/>
        <s v="kshieq"/>
        <s v="xpveq"/>
        <s v="arenteq"/>
        <s v="capeq"/>
        <s v="pcapeq"/>
        <s v="capueq"/>
        <s v="tlandeq"/>
        <s v="xlb1eq"/>
        <s v="xnlbeq"/>
        <s v="ptlandndxeq"/>
        <s v="ptlandeq"/>
        <s v="xlbneq"/>
        <s v="pnlbndxeq"/>
        <s v="pnlbeq"/>
        <s v="plandeq"/>
        <s v="plbndxeq"/>
        <s v="plbeq"/>
        <s v="etanrseq"/>
        <s v="xfnoteq"/>
        <s v="pfnrseq"/>
        <s v="th2oeq"/>
        <s v="h2obndeq"/>
        <s v="pth2ondxeq"/>
        <s v="pth2oeq"/>
        <s v="th2omeq"/>
        <s v="ph2obndndxeq"/>
        <s v="ph2obndeq"/>
        <s v="ph2oeq"/>
        <s v="pfpeq"/>
        <s v="pkpeq"/>
        <s v="pfdheq"/>
        <s v="xfdheq"/>
        <s v="gdpmpeq"/>
        <s v="rgdpmpeq"/>
        <s v="pgdpmpeq"/>
        <s v="rgdppceq"/>
        <s v="ftfpeq"/>
        <s v="savgeq"/>
        <s v="rsgeq"/>
        <s v="evRatioeq"/>
        <s v="itransferseq"/>
        <s v="rfdshreq"/>
        <s v="nfdshreq"/>
        <s v="kstockeeq"/>
        <s v="roreq"/>
        <s v="rorceq"/>
        <s v="roreeq"/>
        <s v="savfeq"/>
        <s v="savfRateq"/>
        <s v="rorgeq"/>
        <s v="devRoReq"/>
        <s v="grKeq"/>
        <s v="cpieq"/>
        <s v="pmuveq"/>
        <s v="pfacteq"/>
        <s v="pwfacteq"/>
        <s v="pwgdpeq"/>
        <s v="pwsaveq"/>
        <s v="pnumeq"/>
        <s v="pweq"/>
        <s v="emiieq"/>
        <s v="emifeq"/>
        <s v="emixeq"/>
        <s v="emiToteq"/>
        <s v="emiGbleq"/>
        <s v="emiTotETSeq"/>
        <s v="emiCTaxeq"/>
        <s v="chiCapeq"/>
        <s v="emiTaxeq"/>
        <s v="emiQuotaYeq"/>
        <s v="emiTaxXeq"/>
        <s v="phTaxpbYeq"/>
        <s v="phTaxpbeq"/>
        <s v="chisaveeq"/>
        <s v="psaveeq"/>
        <s v="eveq"/>
        <s v="evfeq"/>
        <s v="evseq"/>
        <s v="sweq"/>
        <s v="swteq"/>
        <s v="swt2eq"/>
        <s v="objeq"/>
        <s v="walraseq"/>
        <s v="kneq"/>
        <s v="rdeq"/>
        <s v="pikeq"/>
        <s v="EmiCO2EQ"/>
        <s v="CUMEmiINDEQ"/>
        <s v="CUMEmiEQ"/>
        <s v="alphaeq"/>
        <s v="CReseq"/>
        <s v="MATEQ"/>
        <s v="FORCEQ"/>
        <s v="TEMPEQ"/>
        <s v="klrateq"/>
        <s v="migreq"/>
        <s v="migrmulteq"/>
        <s v="lszeq"/>
        <s v="glabeq"/>
        <s v="invGFacteq"/>
        <s v="kstockeq"/>
        <s v="tkapseq"/>
        <s v="lambdafeq"/>
        <s v="lambdakeq"/>
        <s v="uezeq"/>
        <s v="ewagezeq"/>
        <s v="grrgdppceq"/>
        <s v="px"/>
        <s v="uc"/>
        <s v="pxv"/>
        <s v="xpn"/>
        <s v="xpx"/>
        <s v="nd1"/>
        <s v="va"/>
        <s v="pxn"/>
        <s v="pxp"/>
        <s v="lab1"/>
        <s v="kef"/>
        <s v="va1"/>
        <s v="pva"/>
        <s v="pva1"/>
        <s v="kf"/>
        <s v="xnrg"/>
        <s v="pkef"/>
        <s v="ksw"/>
        <s v="pkf"/>
        <s v="ks"/>
        <s v="pksw"/>
        <s v="kv"/>
        <s v="pks"/>
        <s v="xf"/>
        <s v="labb"/>
        <s v="plab1"/>
        <s v="plabb"/>
        <s v="pnd1"/>
        <s v="xaNRG"/>
        <s v="xnely"/>
        <s v="pnrg"/>
        <s v="pnrgNDX"/>
        <s v="paNRG"/>
        <s v="paNRGNDX"/>
        <s v="pnely"/>
        <s v="pnelyNDX"/>
        <s v="xolg"/>
        <s v="polg"/>
        <s v="polgNDX"/>
        <s v="xa"/>
        <s v="xd"/>
        <s v="xm"/>
        <s v="x"/>
        <s v="p"/>
        <s v="xp"/>
        <s v="ps"/>
        <s v="psNDX"/>
        <s v="xpow"/>
        <s v="ppow"/>
        <s v="ppowndx"/>
        <s v="xpb"/>
        <s v="ppb"/>
        <s v="ppbndx"/>
        <s v="deprY"/>
        <s v="yqtf"/>
        <s v="trustY"/>
        <s v="yqht"/>
        <s v="remit"/>
        <s v="odaOut"/>
        <s v="odaIn"/>
        <s v="odaGbl"/>
        <s v="yh"/>
        <s v="yd"/>
        <s v="xc"/>
        <s v="hshr"/>
        <s v="zcons"/>
        <s v="u"/>
        <s v="xcnnrg"/>
        <s v="xcnrg"/>
        <s v="pc"/>
        <s v="pcnnrg"/>
        <s v="xcnely"/>
        <s v="xcolg"/>
        <s v="xacNRG"/>
        <s v="pacNRG"/>
        <s v="pacNRGNDX"/>
        <s v="pcolg"/>
        <s v="pcolgNDX"/>
        <s v="pcnely"/>
        <s v="pcnelyNDX"/>
        <s v="pcnrg"/>
        <s v="pcnrgNDX"/>
        <s v="xaac"/>
        <s v="paac"/>
        <s v="pah"/>
        <s v="savh"/>
        <s v="aps"/>
        <s v="ygov"/>
        <s v="pfd"/>
        <s v="yfd"/>
        <s v="xdt"/>
        <s v="xmt"/>
        <s v="pa"/>
        <s v="paNDX"/>
        <s v="xw"/>
        <s v="pmt"/>
        <s v="pmtNDX"/>
        <s v="pdt"/>
        <s v="xet"/>
        <s v="xs"/>
        <s v="pe"/>
        <s v="pet"/>
        <s v="petNDX"/>
        <s v="xtmg"/>
        <s v="xtt"/>
        <s v="ptmg"/>
        <s v="pf"/>
        <s v="ldz"/>
        <s v="awagez"/>
        <s v="ewagez"/>
        <s v="twage"/>
        <s v="skillprem"/>
        <s v="tls"/>
        <s v="lsz"/>
        <s v="ls"/>
        <s v="glab"/>
        <s v="glabz"/>
        <s v="pk"/>
        <s v="trent"/>
        <s v="rtrent"/>
        <s v="kslo"/>
        <s v="xpv"/>
        <s v="arent"/>
        <s v="tland"/>
        <s v="ptland"/>
        <s v="ptlandndx"/>
        <s v="xlb"/>
        <s v="plb"/>
        <s v="plbndx"/>
        <s v="etanrs"/>
        <s v="xfs"/>
        <s v="pkp"/>
        <s v="cpi"/>
        <s v="pfact"/>
        <s v="pwfact"/>
        <s v="savg"/>
        <s v="rfdshr"/>
        <s v="nfdshr"/>
        <s v="kappah"/>
        <s v="xfd"/>
        <s v="kstocke"/>
        <s v="ror"/>
        <s v="rorc"/>
        <s v="rore"/>
        <s v="grK"/>
        <s v="savf"/>
        <s v="savfRat"/>
        <s v="rorg"/>
        <s v="pmuv"/>
        <s v="pwsav"/>
        <s v="pwgdp"/>
        <s v="pw"/>
        <s v="walras"/>
        <s v="gdpmp"/>
        <s v="rgdpmp"/>
        <s v="pgdpmp"/>
        <s v="rgdppc"/>
        <s v="grrgdppc"/>
        <s v="klrat"/>
        <s v="emi"/>
        <s v="emiTot"/>
        <s v="emiGBL"/>
        <s v="EmiCO2"/>
        <s v="CUMEMIIND"/>
        <s v="CUMEmi"/>
        <s v="alpha"/>
        <s v="CRes"/>
        <s v="MAT"/>
        <s v="FORC"/>
        <s v="TEMP"/>
        <s v="kstock"/>
        <s v="tkaps"/>
        <s v="kn"/>
        <s v="rd"/>
        <s v="lambdaf"/>
        <s v="pik"/>
        <s v="capu"/>
        <s v="chisave"/>
        <s v="psave"/>
        <s v="ev"/>
        <s v="evf"/>
        <s v="evs"/>
        <s v="sw"/>
        <s v="swt"/>
        <s v="swt2"/>
        <s v="obj"/>
        <s v="yc"/>
        <s v="rwage"/>
        <s v="cpifudeq" u="1"/>
        <s v="rratinfeq" u="1"/>
        <s v="xnlb" u="1"/>
        <s v="cpinfdeq" u="1"/>
        <s v="errW" u="1"/>
        <s v="pmtax" u="1"/>
        <s v="pmaeq" u="1"/>
        <s v="dscRate" u="1"/>
        <s v="lsa" u="1"/>
        <s v="xnrfeq" u="1"/>
        <s v="pwe" u="1"/>
        <s v="theta" u="1"/>
        <s v="pwm" u="1"/>
        <s v="invGFact" u="1"/>
        <s v="th2om" u="1"/>
        <s v="pnrf" u="1"/>
        <s v="paaeq" u="1"/>
        <s v="ph2op" u="1"/>
        <s v="rinvshreq" u="1"/>
        <s v="reseq" u="1"/>
        <s v="respeq" u="1"/>
        <s v="xmgm" u="1"/>
        <s v="cumExteq" u="1"/>
        <s v="xwa" u="1"/>
        <s v="pth2o" u="1"/>
        <s v="kxRat" u="1"/>
        <s v="xnrf" u="1"/>
        <s v="labseq" u="1"/>
        <s v="xaheq" u="1"/>
        <s v="thetaeq" u="1"/>
        <s v="migrMult" u="1"/>
        <s v="etanrfeq" u="1"/>
        <s v="emiTaxETSeq" u="1"/>
        <s v="ph2opeq" u="1"/>
        <s v="uez" u="1"/>
        <s v="resp" u="1"/>
        <s v="lab2" u="1"/>
        <s v="pth2ondx" u="1"/>
        <s v="plab2" u="1"/>
        <s v="plandp" u="1"/>
        <s v="rinvshr" u="1"/>
        <s v="pkVinteq" u="1"/>
        <s v="emiTotETS" u="1"/>
        <s v="xfGap" u="1"/>
        <s v="extreq" u="1"/>
        <s v="lambdace" u="1"/>
        <s v="labs" u="1"/>
        <s v="nrfeq" u="1"/>
        <s v="urbPrem" u="1"/>
        <s v="resgap" u="1"/>
        <s v="pp" u="1"/>
        <s v="wPrem" u="1"/>
        <s v="phtaxpb" u="1"/>
        <s v="ld" u="1"/>
        <s v="pnrfp" u="1"/>
        <s v="pd" u="1"/>
        <s v="pwmg" u="1"/>
        <s v="xfGapeq" u="1"/>
        <s v="extr" u="1"/>
        <s v="emiRegTaxETS" u="1"/>
        <s v="nrfseq" u="1"/>
        <s v="kshiinfeq" u="1"/>
        <s v="nd2" u="1"/>
        <s v="pdmaeq" u="1"/>
        <s v="ph2obnd" u="1"/>
        <s v="chiExtRate" u="1"/>
        <s v="tlabeq" u="1"/>
        <s v="ytdres" u="1"/>
        <s v="invshr" u="1"/>
        <s v="xwmg" u="1"/>
        <s v="prateq" u="1"/>
        <s v="pdm" u="1"/>
        <s v="wage" u="1"/>
        <s v="pva2" u="1"/>
        <s v="plzceq" u="1"/>
        <s v="pnrfpeq" u="1"/>
        <s v="wtfseq" u="1"/>
        <s v="pnd2" u="1"/>
        <s v="pdma" u="1"/>
        <s v="alphaFtax" u="1"/>
        <s v="tlab" u="1"/>
        <s v="lsaeq" u="1"/>
        <s v="resWage" u="1"/>
        <s v="prat" u="1"/>
        <s v="plandpeq" u="1"/>
        <s v="k0eq" u="1"/>
        <s v="rrat" u="1"/>
        <s v="xnrfseq" u="1"/>
        <s v="pm" u="1"/>
        <s v="resGapeq" u="1"/>
        <s v="ksloinfeq" u="1"/>
        <s v="xwaeq" u="1"/>
        <s v="mtax" u="1"/>
        <s v="pma" u="1"/>
        <s v="rgovshreq" u="1"/>
        <s v="emiRegTax" u="1"/>
        <s v="govshr" u="1"/>
        <s v="trentCSeq" u="1"/>
        <s v="wagep" u="1"/>
        <s v="yfdheq" u="1"/>
        <s v="ntmAVE" u="1"/>
        <s v="pkCSeq" u="1"/>
        <s v="paa" u="1"/>
        <s v="h2obnd" u="1"/>
        <s v="ytdreseq" u="1"/>
        <s v="extRateeq" u="1"/>
        <s v="invshreq" u="1"/>
        <s v="res" u="1"/>
        <s v="pat" u="1"/>
        <s v="labdeq" u="1"/>
        <s v="omegar" u="1"/>
        <s v="va2" u="1"/>
        <s v="delRoR" u="1"/>
        <s v="migr" u="1"/>
        <s v="devRoR" u="1"/>
        <s v="emiCapETSeq" u="1"/>
        <s v="chirw" u="1"/>
        <s v="cpifud" u="1"/>
        <s v="gl" u="1"/>
        <s v="pwat" u="1"/>
        <s v="wagepeq" u="1"/>
        <s v="xat" u="1"/>
        <s v="ctaxgap" u="1"/>
        <s v="rgovshr" u="1"/>
        <s v="cpinfd" u="1"/>
        <s v="xfNot" u="1"/>
        <s v="xfPot" u="1"/>
        <s v="lambdaleq" u="1"/>
        <s v="pnlbndx" u="1"/>
        <s v="emiCapeq" u="1"/>
        <s v="labd" u="1"/>
        <s v="xwat" u="1"/>
        <s v="land" u="1"/>
        <s v="extRate" u="1"/>
        <s v="xfsnrseq" u="1"/>
        <s v="trentVinteq" u="1"/>
        <s v="plzeq" u="1"/>
        <s v="xpvOldeq" u="1"/>
        <s v="nrf" u="1"/>
        <s v="pdtax" u="1"/>
        <s v="cumExt" u="1"/>
        <s v="xfPoteq" u="1"/>
        <s v="kshi" u="1"/>
        <s v="ph2o" u="1"/>
        <s v="k0" u="1"/>
        <s v="pland" u="1"/>
        <s v="wtf" u="1"/>
        <s v="lambdal" u="1"/>
        <s v="govshreq" u="1"/>
        <s v="chiaps" u="1"/>
        <s v="pfp" u="1"/>
        <s v="th2o" u="1"/>
        <s v="etanrf" u="1"/>
        <s v="chiphpb" u="1"/>
        <s v="dscRateeq" u="1"/>
        <s v="chiDscRate" u="1"/>
        <s v="h2o" u="1"/>
        <s v="supy" u="1"/>
        <s v="xnrsseq" u="1"/>
        <s v="landdeq" u="1"/>
        <s v="wtfdeq" u="1"/>
        <s v="pnlb" u="1"/>
        <s v="omegareq" u="1"/>
        <s v="emiTax" u="1"/>
        <s v="delRoReq" u="1"/>
        <s v="kappat" u="1"/>
        <s v="ph2obndndx" u="1"/>
      </sharedItems>
    </cacheField>
    <cacheField name="Value" numFmtId="0" sqlType="4">
      <sharedItems containsSemiMixedTypes="0" containsString="0" containsNumber="1" containsInteger="1" minValue="0" maxValue="6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n v="1"/>
    <x v="0"/>
    <n v="190"/>
  </r>
  <r>
    <x v="0"/>
    <x v="0"/>
    <n v="2"/>
    <x v="1"/>
    <n v="190"/>
  </r>
  <r>
    <x v="0"/>
    <x v="0"/>
    <n v="3"/>
    <x v="2"/>
    <n v="190"/>
  </r>
  <r>
    <x v="0"/>
    <x v="0"/>
    <n v="4"/>
    <x v="3"/>
    <n v="0"/>
  </r>
  <r>
    <x v="0"/>
    <x v="0"/>
    <n v="5"/>
    <x v="4"/>
    <n v="190"/>
  </r>
  <r>
    <x v="0"/>
    <x v="0"/>
    <n v="6"/>
    <x v="5"/>
    <n v="0"/>
  </r>
  <r>
    <x v="0"/>
    <x v="0"/>
    <n v="7"/>
    <x v="6"/>
    <n v="0"/>
  </r>
  <r>
    <x v="0"/>
    <x v="0"/>
    <n v="8"/>
    <x v="7"/>
    <n v="190"/>
  </r>
  <r>
    <x v="0"/>
    <x v="0"/>
    <n v="9"/>
    <x v="8"/>
    <n v="190"/>
  </r>
  <r>
    <x v="0"/>
    <x v="0"/>
    <n v="10"/>
    <x v="9"/>
    <n v="190"/>
  </r>
  <r>
    <x v="0"/>
    <x v="0"/>
    <n v="11"/>
    <x v="10"/>
    <n v="190"/>
  </r>
  <r>
    <x v="0"/>
    <x v="0"/>
    <n v="12"/>
    <x v="11"/>
    <n v="190"/>
  </r>
  <r>
    <x v="0"/>
    <x v="0"/>
    <n v="13"/>
    <x v="12"/>
    <n v="190"/>
  </r>
  <r>
    <x v="0"/>
    <x v="0"/>
    <n v="14"/>
    <x v="13"/>
    <n v="190"/>
  </r>
  <r>
    <x v="0"/>
    <x v="0"/>
    <n v="15"/>
    <x v="14"/>
    <n v="0"/>
  </r>
  <r>
    <x v="0"/>
    <x v="0"/>
    <n v="16"/>
    <x v="15"/>
    <n v="190"/>
  </r>
  <r>
    <x v="0"/>
    <x v="0"/>
    <n v="17"/>
    <x v="16"/>
    <n v="0"/>
  </r>
  <r>
    <x v="0"/>
    <x v="0"/>
    <n v="18"/>
    <x v="17"/>
    <n v="10"/>
  </r>
  <r>
    <x v="0"/>
    <x v="0"/>
    <n v="19"/>
    <x v="18"/>
    <n v="190"/>
  </r>
  <r>
    <x v="0"/>
    <x v="0"/>
    <n v="20"/>
    <x v="19"/>
    <n v="190"/>
  </r>
  <r>
    <x v="0"/>
    <x v="0"/>
    <n v="21"/>
    <x v="20"/>
    <n v="0"/>
  </r>
  <r>
    <x v="0"/>
    <x v="0"/>
    <n v="22"/>
    <x v="21"/>
    <n v="190"/>
  </r>
  <r>
    <x v="0"/>
    <x v="0"/>
    <n v="23"/>
    <x v="22"/>
    <n v="190"/>
  </r>
  <r>
    <x v="0"/>
    <x v="0"/>
    <n v="24"/>
    <x v="23"/>
    <n v="190"/>
  </r>
  <r>
    <x v="0"/>
    <x v="0"/>
    <n v="25"/>
    <x v="24"/>
    <n v="190"/>
  </r>
  <r>
    <x v="0"/>
    <x v="0"/>
    <n v="26"/>
    <x v="25"/>
    <n v="50"/>
  </r>
  <r>
    <x v="0"/>
    <x v="0"/>
    <n v="27"/>
    <x v="26"/>
    <n v="190"/>
  </r>
  <r>
    <x v="0"/>
    <x v="0"/>
    <n v="28"/>
    <x v="27"/>
    <n v="190"/>
  </r>
  <r>
    <x v="0"/>
    <x v="0"/>
    <n v="29"/>
    <x v="28"/>
    <n v="0"/>
  </r>
  <r>
    <x v="0"/>
    <x v="0"/>
    <n v="30"/>
    <x v="29"/>
    <n v="190"/>
  </r>
  <r>
    <x v="0"/>
    <x v="0"/>
    <n v="31"/>
    <x v="30"/>
    <n v="0"/>
  </r>
  <r>
    <x v="0"/>
    <x v="0"/>
    <n v="32"/>
    <x v="31"/>
    <n v="190"/>
  </r>
  <r>
    <x v="0"/>
    <x v="0"/>
    <n v="33"/>
    <x v="32"/>
    <n v="0"/>
  </r>
  <r>
    <x v="0"/>
    <x v="0"/>
    <n v="34"/>
    <x v="33"/>
    <n v="190"/>
  </r>
  <r>
    <x v="0"/>
    <x v="0"/>
    <n v="35"/>
    <x v="34"/>
    <n v="190"/>
  </r>
  <r>
    <x v="0"/>
    <x v="0"/>
    <n v="36"/>
    <x v="35"/>
    <n v="190"/>
  </r>
  <r>
    <x v="0"/>
    <x v="0"/>
    <n v="37"/>
    <x v="36"/>
    <n v="0"/>
  </r>
  <r>
    <x v="0"/>
    <x v="0"/>
    <n v="38"/>
    <x v="37"/>
    <n v="380"/>
  </r>
  <r>
    <x v="0"/>
    <x v="0"/>
    <n v="39"/>
    <x v="38"/>
    <n v="190"/>
  </r>
  <r>
    <x v="0"/>
    <x v="0"/>
    <n v="40"/>
    <x v="39"/>
    <n v="1057"/>
  </r>
  <r>
    <x v="0"/>
    <x v="0"/>
    <n v="41"/>
    <x v="40"/>
    <n v="190"/>
  </r>
  <r>
    <x v="0"/>
    <x v="0"/>
    <n v="42"/>
    <x v="41"/>
    <n v="0"/>
  </r>
  <r>
    <x v="0"/>
    <x v="0"/>
    <n v="43"/>
    <x v="42"/>
    <n v="0"/>
  </r>
  <r>
    <x v="0"/>
    <x v="0"/>
    <n v="44"/>
    <x v="43"/>
    <n v="150"/>
  </r>
  <r>
    <x v="0"/>
    <x v="0"/>
    <n v="45"/>
    <x v="44"/>
    <n v="143"/>
  </r>
  <r>
    <x v="0"/>
    <x v="0"/>
    <n v="46"/>
    <x v="45"/>
    <n v="541"/>
  </r>
  <r>
    <x v="0"/>
    <x v="0"/>
    <n v="47"/>
    <x v="46"/>
    <n v="232"/>
  </r>
  <r>
    <x v="0"/>
    <x v="0"/>
    <n v="48"/>
    <x v="47"/>
    <n v="541"/>
  </r>
  <r>
    <x v="0"/>
    <x v="0"/>
    <n v="49"/>
    <x v="48"/>
    <n v="614"/>
  </r>
  <r>
    <x v="0"/>
    <x v="0"/>
    <n v="50"/>
    <x v="49"/>
    <n v="143"/>
  </r>
  <r>
    <x v="0"/>
    <x v="0"/>
    <n v="51"/>
    <x v="50"/>
    <n v="60"/>
  </r>
  <r>
    <x v="0"/>
    <x v="0"/>
    <n v="52"/>
    <x v="51"/>
    <n v="60"/>
  </r>
  <r>
    <x v="0"/>
    <x v="0"/>
    <n v="53"/>
    <x v="52"/>
    <n v="150"/>
  </r>
  <r>
    <x v="0"/>
    <x v="0"/>
    <n v="54"/>
    <x v="53"/>
    <n v="60"/>
  </r>
  <r>
    <x v="0"/>
    <x v="0"/>
    <n v="55"/>
    <x v="54"/>
    <n v="190"/>
  </r>
  <r>
    <x v="0"/>
    <x v="0"/>
    <n v="56"/>
    <x v="55"/>
    <n v="190"/>
  </r>
  <r>
    <x v="0"/>
    <x v="0"/>
    <n v="57"/>
    <x v="56"/>
    <n v="190"/>
  </r>
  <r>
    <x v="0"/>
    <x v="0"/>
    <n v="58"/>
    <x v="57"/>
    <n v="0"/>
  </r>
  <r>
    <x v="0"/>
    <x v="0"/>
    <n v="59"/>
    <x v="58"/>
    <n v="100"/>
  </r>
  <r>
    <x v="0"/>
    <x v="0"/>
    <n v="60"/>
    <x v="59"/>
    <n v="100"/>
  </r>
  <r>
    <x v="0"/>
    <x v="0"/>
    <n v="61"/>
    <x v="60"/>
    <n v="10"/>
  </r>
  <r>
    <x v="0"/>
    <x v="0"/>
    <n v="62"/>
    <x v="61"/>
    <n v="10"/>
  </r>
  <r>
    <x v="0"/>
    <x v="0"/>
    <n v="63"/>
    <x v="62"/>
    <n v="10"/>
  </r>
  <r>
    <x v="0"/>
    <x v="0"/>
    <n v="64"/>
    <x v="63"/>
    <n v="60"/>
  </r>
  <r>
    <x v="0"/>
    <x v="0"/>
    <n v="65"/>
    <x v="64"/>
    <n v="10"/>
  </r>
  <r>
    <x v="0"/>
    <x v="0"/>
    <n v="66"/>
    <x v="65"/>
    <n v="10"/>
  </r>
  <r>
    <x v="0"/>
    <x v="0"/>
    <n v="67"/>
    <x v="66"/>
    <n v="80"/>
  </r>
  <r>
    <x v="0"/>
    <x v="0"/>
    <n v="68"/>
    <x v="67"/>
    <n v="60"/>
  </r>
  <r>
    <x v="0"/>
    <x v="0"/>
    <n v="69"/>
    <x v="68"/>
    <n v="60"/>
  </r>
  <r>
    <x v="0"/>
    <x v="0"/>
    <n v="70"/>
    <x v="69"/>
    <n v="10"/>
  </r>
  <r>
    <x v="0"/>
    <x v="0"/>
    <n v="71"/>
    <x v="70"/>
    <n v="10"/>
  </r>
  <r>
    <x v="0"/>
    <x v="0"/>
    <n v="72"/>
    <x v="71"/>
    <n v="1"/>
  </r>
  <r>
    <x v="0"/>
    <x v="0"/>
    <n v="73"/>
    <x v="72"/>
    <n v="10"/>
  </r>
  <r>
    <x v="0"/>
    <x v="0"/>
    <n v="74"/>
    <x v="73"/>
    <n v="0"/>
  </r>
  <r>
    <x v="0"/>
    <x v="0"/>
    <n v="75"/>
    <x v="74"/>
    <n v="10"/>
  </r>
  <r>
    <x v="0"/>
    <x v="0"/>
    <n v="76"/>
    <x v="75"/>
    <n v="10"/>
  </r>
  <r>
    <x v="0"/>
    <x v="0"/>
    <n v="77"/>
    <x v="76"/>
    <n v="1"/>
  </r>
  <r>
    <x v="0"/>
    <x v="0"/>
    <n v="78"/>
    <x v="77"/>
    <n v="194"/>
  </r>
  <r>
    <x v="0"/>
    <x v="0"/>
    <n v="79"/>
    <x v="78"/>
    <n v="10"/>
  </r>
  <r>
    <x v="0"/>
    <x v="0"/>
    <n v="80"/>
    <x v="79"/>
    <n v="10"/>
  </r>
  <r>
    <x v="0"/>
    <x v="0"/>
    <n v="81"/>
    <x v="80"/>
    <n v="0"/>
  </r>
  <r>
    <x v="0"/>
    <x v="0"/>
    <n v="82"/>
    <x v="81"/>
    <n v="10"/>
  </r>
  <r>
    <x v="0"/>
    <x v="0"/>
    <n v="83"/>
    <x v="82"/>
    <n v="10"/>
  </r>
  <r>
    <x v="0"/>
    <x v="0"/>
    <n v="84"/>
    <x v="83"/>
    <n v="10"/>
  </r>
  <r>
    <x v="0"/>
    <x v="0"/>
    <n v="85"/>
    <x v="84"/>
    <n v="80"/>
  </r>
  <r>
    <x v="0"/>
    <x v="0"/>
    <n v="86"/>
    <x v="85"/>
    <n v="10"/>
  </r>
  <r>
    <x v="0"/>
    <x v="0"/>
    <n v="87"/>
    <x v="86"/>
    <n v="0"/>
  </r>
  <r>
    <x v="0"/>
    <x v="0"/>
    <n v="88"/>
    <x v="87"/>
    <n v="0"/>
  </r>
  <r>
    <x v="0"/>
    <x v="0"/>
    <n v="89"/>
    <x v="88"/>
    <n v="0"/>
  </r>
  <r>
    <x v="0"/>
    <x v="0"/>
    <n v="90"/>
    <x v="89"/>
    <n v="0"/>
  </r>
  <r>
    <x v="0"/>
    <x v="0"/>
    <n v="91"/>
    <x v="90"/>
    <n v="0"/>
  </r>
  <r>
    <x v="0"/>
    <x v="0"/>
    <n v="92"/>
    <x v="91"/>
    <n v="0"/>
  </r>
  <r>
    <x v="0"/>
    <x v="0"/>
    <n v="93"/>
    <x v="92"/>
    <n v="60"/>
  </r>
  <r>
    <x v="0"/>
    <x v="0"/>
    <n v="94"/>
    <x v="93"/>
    <n v="60"/>
  </r>
  <r>
    <x v="0"/>
    <x v="0"/>
    <n v="95"/>
    <x v="94"/>
    <n v="60"/>
  </r>
  <r>
    <x v="0"/>
    <x v="0"/>
    <n v="96"/>
    <x v="95"/>
    <n v="0"/>
  </r>
  <r>
    <x v="0"/>
    <x v="0"/>
    <n v="97"/>
    <x v="96"/>
    <n v="10"/>
  </r>
  <r>
    <x v="0"/>
    <x v="0"/>
    <n v="98"/>
    <x v="97"/>
    <n v="50"/>
  </r>
  <r>
    <x v="0"/>
    <x v="0"/>
    <n v="99"/>
    <x v="98"/>
    <n v="10"/>
  </r>
  <r>
    <x v="0"/>
    <x v="0"/>
    <n v="100"/>
    <x v="99"/>
    <n v="60"/>
  </r>
  <r>
    <x v="0"/>
    <x v="0"/>
    <n v="101"/>
    <x v="100"/>
    <n v="60"/>
  </r>
  <r>
    <x v="0"/>
    <x v="0"/>
    <n v="102"/>
    <x v="101"/>
    <n v="50"/>
  </r>
  <r>
    <x v="0"/>
    <x v="0"/>
    <n v="103"/>
    <x v="102"/>
    <n v="10"/>
  </r>
  <r>
    <x v="0"/>
    <x v="0"/>
    <n v="104"/>
    <x v="103"/>
    <n v="10"/>
  </r>
  <r>
    <x v="0"/>
    <x v="0"/>
    <n v="105"/>
    <x v="104"/>
    <n v="38"/>
  </r>
  <r>
    <x v="0"/>
    <x v="0"/>
    <n v="106"/>
    <x v="105"/>
    <n v="40"/>
  </r>
  <r>
    <x v="0"/>
    <x v="0"/>
    <n v="107"/>
    <x v="106"/>
    <n v="38"/>
  </r>
  <r>
    <x v="0"/>
    <x v="0"/>
    <n v="108"/>
    <x v="107"/>
    <n v="38"/>
  </r>
  <r>
    <x v="0"/>
    <x v="0"/>
    <n v="109"/>
    <x v="108"/>
    <n v="10"/>
  </r>
  <r>
    <x v="0"/>
    <x v="0"/>
    <n v="110"/>
    <x v="109"/>
    <n v="10"/>
  </r>
  <r>
    <x v="0"/>
    <x v="0"/>
    <n v="111"/>
    <x v="110"/>
    <n v="10"/>
  </r>
  <r>
    <x v="0"/>
    <x v="0"/>
    <n v="112"/>
    <x v="111"/>
    <n v="10"/>
  </r>
  <r>
    <x v="0"/>
    <x v="0"/>
    <n v="113"/>
    <x v="112"/>
    <n v="10"/>
  </r>
  <r>
    <x v="0"/>
    <x v="0"/>
    <n v="114"/>
    <x v="113"/>
    <n v="10"/>
  </r>
  <r>
    <x v="0"/>
    <x v="0"/>
    <n v="115"/>
    <x v="114"/>
    <n v="100"/>
  </r>
  <r>
    <x v="0"/>
    <x v="0"/>
    <n v="116"/>
    <x v="115"/>
    <n v="0"/>
  </r>
  <r>
    <x v="0"/>
    <x v="0"/>
    <n v="117"/>
    <x v="116"/>
    <n v="0"/>
  </r>
  <r>
    <x v="0"/>
    <x v="0"/>
    <n v="118"/>
    <x v="117"/>
    <n v="100"/>
  </r>
  <r>
    <x v="0"/>
    <x v="0"/>
    <n v="119"/>
    <x v="118"/>
    <n v="100"/>
  </r>
  <r>
    <x v="0"/>
    <x v="0"/>
    <n v="120"/>
    <x v="119"/>
    <n v="0"/>
  </r>
  <r>
    <x v="0"/>
    <x v="0"/>
    <n v="121"/>
    <x v="120"/>
    <n v="0"/>
  </r>
  <r>
    <x v="0"/>
    <x v="0"/>
    <n v="122"/>
    <x v="121"/>
    <n v="0"/>
  </r>
  <r>
    <x v="0"/>
    <x v="0"/>
    <n v="123"/>
    <x v="122"/>
    <n v="155"/>
  </r>
  <r>
    <x v="0"/>
    <x v="0"/>
    <n v="124"/>
    <x v="123"/>
    <n v="30"/>
  </r>
  <r>
    <x v="0"/>
    <x v="0"/>
    <n v="125"/>
    <x v="124"/>
    <n v="40"/>
  </r>
  <r>
    <x v="0"/>
    <x v="0"/>
    <n v="126"/>
    <x v="125"/>
    <n v="0"/>
  </r>
  <r>
    <x v="0"/>
    <x v="0"/>
    <n v="127"/>
    <x v="126"/>
    <n v="110"/>
  </r>
  <r>
    <x v="0"/>
    <x v="0"/>
    <n v="128"/>
    <x v="127"/>
    <n v="110"/>
  </r>
  <r>
    <x v="0"/>
    <x v="0"/>
    <n v="129"/>
    <x v="128"/>
    <n v="0"/>
  </r>
  <r>
    <x v="0"/>
    <x v="0"/>
    <n v="130"/>
    <x v="129"/>
    <n v="0"/>
  </r>
  <r>
    <x v="0"/>
    <x v="0"/>
    <n v="131"/>
    <x v="130"/>
    <n v="1926"/>
  </r>
  <r>
    <x v="0"/>
    <x v="0"/>
    <n v="132"/>
    <x v="131"/>
    <n v="654"/>
  </r>
  <r>
    <x v="0"/>
    <x v="0"/>
    <n v="133"/>
    <x v="132"/>
    <n v="1913"/>
  </r>
  <r>
    <x v="0"/>
    <x v="0"/>
    <n v="134"/>
    <x v="133"/>
    <n v="1739"/>
  </r>
  <r>
    <x v="0"/>
    <x v="0"/>
    <n v="135"/>
    <x v="134"/>
    <n v="0"/>
  </r>
  <r>
    <x v="0"/>
    <x v="0"/>
    <n v="136"/>
    <x v="135"/>
    <n v="0"/>
  </r>
  <r>
    <x v="0"/>
    <x v="0"/>
    <n v="137"/>
    <x v="136"/>
    <n v="1067"/>
  </r>
  <r>
    <x v="0"/>
    <x v="0"/>
    <n v="138"/>
    <x v="137"/>
    <n v="50"/>
  </r>
  <r>
    <x v="0"/>
    <x v="0"/>
    <n v="139"/>
    <x v="138"/>
    <n v="110"/>
  </r>
  <r>
    <x v="0"/>
    <x v="0"/>
    <n v="140"/>
    <x v="139"/>
    <n v="110"/>
  </r>
  <r>
    <x v="0"/>
    <x v="0"/>
    <n v="141"/>
    <x v="140"/>
    <n v="110"/>
  </r>
  <r>
    <x v="0"/>
    <x v="0"/>
    <n v="142"/>
    <x v="141"/>
    <n v="110"/>
  </r>
  <r>
    <x v="0"/>
    <x v="0"/>
    <n v="143"/>
    <x v="142"/>
    <n v="50"/>
  </r>
  <r>
    <x v="0"/>
    <x v="0"/>
    <n v="144"/>
    <x v="143"/>
    <n v="1067"/>
  </r>
  <r>
    <x v="0"/>
    <x v="0"/>
    <n v="145"/>
    <x v="144"/>
    <n v="110"/>
  </r>
  <r>
    <x v="0"/>
    <x v="0"/>
    <n v="146"/>
    <x v="145"/>
    <n v="50"/>
  </r>
  <r>
    <x v="0"/>
    <x v="0"/>
    <n v="147"/>
    <x v="146"/>
    <n v="0"/>
  </r>
  <r>
    <x v="0"/>
    <x v="0"/>
    <n v="148"/>
    <x v="147"/>
    <n v="0"/>
  </r>
  <r>
    <x v="0"/>
    <x v="0"/>
    <n v="149"/>
    <x v="148"/>
    <n v="0"/>
  </r>
  <r>
    <x v="0"/>
    <x v="0"/>
    <n v="150"/>
    <x v="149"/>
    <n v="0"/>
  </r>
  <r>
    <x v="0"/>
    <x v="0"/>
    <n v="151"/>
    <x v="150"/>
    <n v="0"/>
  </r>
  <r>
    <x v="0"/>
    <x v="0"/>
    <n v="152"/>
    <x v="151"/>
    <n v="0"/>
  </r>
  <r>
    <x v="0"/>
    <x v="0"/>
    <n v="153"/>
    <x v="152"/>
    <n v="1"/>
  </r>
  <r>
    <x v="0"/>
    <x v="0"/>
    <n v="154"/>
    <x v="153"/>
    <n v="10"/>
  </r>
  <r>
    <x v="0"/>
    <x v="0"/>
    <n v="155"/>
    <x v="154"/>
    <n v="1"/>
  </r>
  <r>
    <x v="0"/>
    <x v="0"/>
    <n v="156"/>
    <x v="155"/>
    <n v="20"/>
  </r>
  <r>
    <x v="0"/>
    <x v="0"/>
    <n v="157"/>
    <x v="156"/>
    <n v="20"/>
  </r>
  <r>
    <x v="0"/>
    <x v="0"/>
    <n v="158"/>
    <x v="157"/>
    <n v="0"/>
  </r>
  <r>
    <x v="0"/>
    <x v="0"/>
    <n v="159"/>
    <x v="158"/>
    <n v="0"/>
  </r>
  <r>
    <x v="0"/>
    <x v="0"/>
    <n v="160"/>
    <x v="159"/>
    <n v="0"/>
  </r>
  <r>
    <x v="0"/>
    <x v="0"/>
    <n v="161"/>
    <x v="160"/>
    <n v="20"/>
  </r>
  <r>
    <x v="0"/>
    <x v="0"/>
    <n v="162"/>
    <x v="161"/>
    <n v="380"/>
  </r>
  <r>
    <x v="0"/>
    <x v="0"/>
    <n v="163"/>
    <x v="162"/>
    <n v="0"/>
  </r>
  <r>
    <x v="0"/>
    <x v="0"/>
    <n v="164"/>
    <x v="163"/>
    <n v="20"/>
  </r>
  <r>
    <x v="0"/>
    <x v="0"/>
    <n v="165"/>
    <x v="164"/>
    <n v="20"/>
  </r>
  <r>
    <x v="0"/>
    <x v="0"/>
    <n v="166"/>
    <x v="165"/>
    <n v="20"/>
  </r>
  <r>
    <x v="0"/>
    <x v="0"/>
    <n v="167"/>
    <x v="166"/>
    <n v="10"/>
  </r>
  <r>
    <x v="0"/>
    <x v="0"/>
    <n v="168"/>
    <x v="167"/>
    <n v="190"/>
  </r>
  <r>
    <x v="0"/>
    <x v="0"/>
    <n v="169"/>
    <x v="168"/>
    <n v="190"/>
  </r>
  <r>
    <x v="0"/>
    <x v="0"/>
    <n v="170"/>
    <x v="169"/>
    <n v="190"/>
  </r>
  <r>
    <x v="0"/>
    <x v="0"/>
    <n v="171"/>
    <x v="170"/>
    <n v="10"/>
  </r>
  <r>
    <x v="0"/>
    <x v="0"/>
    <n v="172"/>
    <x v="171"/>
    <n v="10"/>
  </r>
  <r>
    <x v="0"/>
    <x v="0"/>
    <n v="173"/>
    <x v="172"/>
    <n v="0"/>
  </r>
  <r>
    <x v="0"/>
    <x v="0"/>
    <n v="174"/>
    <x v="173"/>
    <n v="0"/>
  </r>
  <r>
    <x v="0"/>
    <x v="0"/>
    <n v="175"/>
    <x v="174"/>
    <n v="0"/>
  </r>
  <r>
    <x v="0"/>
    <x v="0"/>
    <n v="176"/>
    <x v="175"/>
    <n v="0"/>
  </r>
  <r>
    <x v="0"/>
    <x v="0"/>
    <n v="177"/>
    <x v="176"/>
    <n v="190"/>
  </r>
  <r>
    <x v="0"/>
    <x v="0"/>
    <n v="178"/>
    <x v="177"/>
    <n v="10"/>
  </r>
  <r>
    <x v="0"/>
    <x v="0"/>
    <n v="179"/>
    <x v="178"/>
    <n v="190"/>
  </r>
  <r>
    <x v="0"/>
    <x v="0"/>
    <n v="180"/>
    <x v="179"/>
    <n v="190"/>
  </r>
  <r>
    <x v="0"/>
    <x v="0"/>
    <n v="181"/>
    <x v="180"/>
    <n v="0"/>
  </r>
  <r>
    <x v="0"/>
    <x v="0"/>
    <n v="182"/>
    <x v="181"/>
    <n v="10"/>
  </r>
  <r>
    <x v="0"/>
    <x v="0"/>
    <n v="183"/>
    <x v="182"/>
    <n v="10"/>
  </r>
  <r>
    <x v="0"/>
    <x v="0"/>
    <n v="184"/>
    <x v="183"/>
    <n v="0"/>
  </r>
  <r>
    <x v="0"/>
    <x v="0"/>
    <n v="185"/>
    <x v="184"/>
    <n v="10"/>
  </r>
  <r>
    <x v="0"/>
    <x v="0"/>
    <n v="186"/>
    <x v="185"/>
    <n v="10"/>
  </r>
  <r>
    <x v="0"/>
    <x v="0"/>
    <n v="187"/>
    <x v="186"/>
    <n v="0"/>
  </r>
  <r>
    <x v="0"/>
    <x v="0"/>
    <n v="188"/>
    <x v="187"/>
    <n v="0"/>
  </r>
  <r>
    <x v="0"/>
    <x v="0"/>
    <n v="189"/>
    <x v="188"/>
    <n v="0"/>
  </r>
  <r>
    <x v="0"/>
    <x v="0"/>
    <n v="190"/>
    <x v="189"/>
    <n v="10"/>
  </r>
  <r>
    <x v="0"/>
    <x v="0"/>
    <n v="191"/>
    <x v="190"/>
    <n v="10"/>
  </r>
  <r>
    <x v="0"/>
    <x v="0"/>
    <n v="192"/>
    <x v="191"/>
    <n v="10"/>
  </r>
  <r>
    <x v="0"/>
    <x v="0"/>
    <n v="193"/>
    <x v="192"/>
    <n v="50"/>
  </r>
  <r>
    <x v="0"/>
    <x v="0"/>
    <n v="194"/>
    <x v="193"/>
    <n v="50"/>
  </r>
  <r>
    <x v="0"/>
    <x v="0"/>
    <n v="195"/>
    <x v="194"/>
    <n v="50"/>
  </r>
  <r>
    <x v="0"/>
    <x v="0"/>
    <n v="196"/>
    <x v="195"/>
    <n v="0"/>
  </r>
  <r>
    <x v="0"/>
    <x v="0"/>
    <n v="197"/>
    <x v="196"/>
    <n v="0"/>
  </r>
  <r>
    <x v="0"/>
    <x v="0"/>
    <n v="198"/>
    <x v="197"/>
    <n v="0"/>
  </r>
  <r>
    <x v="0"/>
    <x v="0"/>
    <n v="199"/>
    <x v="198"/>
    <n v="0"/>
  </r>
  <r>
    <x v="0"/>
    <x v="0"/>
    <n v="200"/>
    <x v="199"/>
    <n v="0"/>
  </r>
  <r>
    <x v="0"/>
    <x v="0"/>
    <n v="201"/>
    <x v="200"/>
    <n v="0"/>
  </r>
  <r>
    <x v="0"/>
    <x v="0"/>
    <n v="202"/>
    <x v="201"/>
    <n v="0"/>
  </r>
  <r>
    <x v="0"/>
    <x v="0"/>
    <n v="203"/>
    <x v="202"/>
    <n v="0"/>
  </r>
  <r>
    <x v="0"/>
    <x v="0"/>
    <n v="204"/>
    <x v="203"/>
    <n v="0"/>
  </r>
  <r>
    <x v="0"/>
    <x v="0"/>
    <n v="205"/>
    <x v="204"/>
    <n v="190"/>
  </r>
  <r>
    <x v="0"/>
    <x v="0"/>
    <n v="206"/>
    <x v="205"/>
    <n v="10"/>
  </r>
  <r>
    <x v="0"/>
    <x v="0"/>
    <n v="207"/>
    <x v="206"/>
    <n v="10"/>
  </r>
  <r>
    <x v="0"/>
    <x v="0"/>
    <n v="208"/>
    <x v="207"/>
    <n v="10"/>
  </r>
  <r>
    <x v="0"/>
    <x v="0"/>
    <n v="209"/>
    <x v="208"/>
    <n v="10"/>
  </r>
  <r>
    <x v="0"/>
    <x v="0"/>
    <n v="210"/>
    <x v="209"/>
    <n v="10"/>
  </r>
  <r>
    <x v="0"/>
    <x v="0"/>
    <n v="211"/>
    <x v="210"/>
    <n v="10"/>
  </r>
  <r>
    <x v="0"/>
    <x v="0"/>
    <n v="212"/>
    <x v="211"/>
    <n v="0"/>
  </r>
  <r>
    <x v="0"/>
    <x v="0"/>
    <n v="213"/>
    <x v="212"/>
    <n v="10"/>
  </r>
  <r>
    <x v="0"/>
    <x v="0"/>
    <n v="214"/>
    <x v="213"/>
    <n v="10"/>
  </r>
  <r>
    <x v="0"/>
    <x v="0"/>
    <n v="215"/>
    <x v="214"/>
    <n v="0"/>
  </r>
  <r>
    <x v="0"/>
    <x v="0"/>
    <n v="216"/>
    <x v="215"/>
    <n v="0"/>
  </r>
  <r>
    <x v="0"/>
    <x v="0"/>
    <n v="217"/>
    <x v="216"/>
    <n v="40"/>
  </r>
  <r>
    <x v="0"/>
    <x v="0"/>
    <n v="218"/>
    <x v="217"/>
    <n v="40"/>
  </r>
  <r>
    <x v="0"/>
    <x v="0"/>
    <n v="219"/>
    <x v="218"/>
    <n v="10"/>
  </r>
  <r>
    <x v="0"/>
    <x v="0"/>
    <n v="220"/>
    <x v="219"/>
    <n v="10"/>
  </r>
  <r>
    <x v="0"/>
    <x v="0"/>
    <n v="221"/>
    <x v="220"/>
    <n v="10"/>
  </r>
  <r>
    <x v="0"/>
    <x v="0"/>
    <n v="222"/>
    <x v="221"/>
    <n v="10"/>
  </r>
  <r>
    <x v="0"/>
    <x v="0"/>
    <n v="223"/>
    <x v="222"/>
    <n v="10"/>
  </r>
  <r>
    <x v="0"/>
    <x v="0"/>
    <n v="224"/>
    <x v="223"/>
    <n v="10"/>
  </r>
  <r>
    <x v="0"/>
    <x v="0"/>
    <n v="225"/>
    <x v="224"/>
    <n v="1"/>
  </r>
  <r>
    <x v="0"/>
    <x v="0"/>
    <n v="226"/>
    <x v="225"/>
    <n v="0"/>
  </r>
  <r>
    <x v="0"/>
    <x v="0"/>
    <n v="227"/>
    <x v="226"/>
    <n v="10"/>
  </r>
  <r>
    <x v="0"/>
    <x v="0"/>
    <n v="228"/>
    <x v="227"/>
    <n v="10"/>
  </r>
  <r>
    <x v="0"/>
    <x v="0"/>
    <n v="229"/>
    <x v="228"/>
    <n v="1"/>
  </r>
  <r>
    <x v="0"/>
    <x v="0"/>
    <n v="230"/>
    <x v="229"/>
    <n v="10"/>
  </r>
  <r>
    <x v="0"/>
    <x v="0"/>
    <n v="231"/>
    <x v="230"/>
    <n v="1"/>
  </r>
  <r>
    <x v="0"/>
    <x v="0"/>
    <n v="232"/>
    <x v="231"/>
    <n v="1"/>
  </r>
  <r>
    <x v="0"/>
    <x v="0"/>
    <n v="233"/>
    <x v="232"/>
    <n v="1"/>
  </r>
  <r>
    <x v="0"/>
    <x v="0"/>
    <n v="234"/>
    <x v="233"/>
    <n v="1"/>
  </r>
  <r>
    <x v="0"/>
    <x v="0"/>
    <n v="235"/>
    <x v="234"/>
    <n v="19"/>
  </r>
  <r>
    <x v="0"/>
    <x v="0"/>
    <n v="236"/>
    <x v="235"/>
    <n v="5339"/>
  </r>
  <r>
    <x v="0"/>
    <x v="0"/>
    <n v="237"/>
    <x v="236"/>
    <n v="130"/>
  </r>
  <r>
    <x v="0"/>
    <x v="0"/>
    <n v="238"/>
    <x v="237"/>
    <n v="1137"/>
  </r>
  <r>
    <x v="0"/>
    <x v="0"/>
    <n v="239"/>
    <x v="238"/>
    <n v="130"/>
  </r>
  <r>
    <x v="0"/>
    <x v="0"/>
    <n v="240"/>
    <x v="239"/>
    <n v="13"/>
  </r>
  <r>
    <x v="0"/>
    <x v="0"/>
    <n v="241"/>
    <x v="240"/>
    <n v="0"/>
  </r>
  <r>
    <x v="0"/>
    <x v="0"/>
    <n v="242"/>
    <x v="241"/>
    <n v="0"/>
  </r>
  <r>
    <x v="0"/>
    <x v="0"/>
    <n v="243"/>
    <x v="242"/>
    <n v="0"/>
  </r>
  <r>
    <x v="0"/>
    <x v="0"/>
    <n v="244"/>
    <x v="243"/>
    <n v="0"/>
  </r>
  <r>
    <x v="0"/>
    <x v="0"/>
    <n v="245"/>
    <x v="244"/>
    <n v="0"/>
  </r>
  <r>
    <x v="0"/>
    <x v="0"/>
    <n v="246"/>
    <x v="245"/>
    <n v="0"/>
  </r>
  <r>
    <x v="0"/>
    <x v="0"/>
    <n v="247"/>
    <x v="246"/>
    <n v="0"/>
  </r>
  <r>
    <x v="0"/>
    <x v="0"/>
    <n v="248"/>
    <x v="247"/>
    <n v="0"/>
  </r>
  <r>
    <x v="0"/>
    <x v="0"/>
    <n v="249"/>
    <x v="248"/>
    <n v="1"/>
  </r>
  <r>
    <x v="0"/>
    <x v="0"/>
    <n v="250"/>
    <x v="249"/>
    <n v="10"/>
  </r>
  <r>
    <x v="0"/>
    <x v="0"/>
    <n v="251"/>
    <x v="250"/>
    <n v="10"/>
  </r>
  <r>
    <x v="0"/>
    <x v="0"/>
    <n v="252"/>
    <x v="251"/>
    <n v="30"/>
  </r>
  <r>
    <x v="0"/>
    <x v="0"/>
    <n v="253"/>
    <x v="252"/>
    <n v="10"/>
  </r>
  <r>
    <x v="0"/>
    <x v="0"/>
    <n v="254"/>
    <x v="253"/>
    <n v="1"/>
  </r>
  <r>
    <x v="0"/>
    <x v="0"/>
    <n v="255"/>
    <x v="254"/>
    <n v="1"/>
  </r>
  <r>
    <x v="0"/>
    <x v="0"/>
    <n v="256"/>
    <x v="255"/>
    <n v="1"/>
  </r>
  <r>
    <x v="0"/>
    <x v="0"/>
    <n v="257"/>
    <x v="256"/>
    <n v="1"/>
  </r>
  <r>
    <x v="0"/>
    <x v="0"/>
    <n v="258"/>
    <x v="257"/>
    <n v="0"/>
  </r>
  <r>
    <x v="0"/>
    <x v="0"/>
    <n v="259"/>
    <x v="258"/>
    <n v="10"/>
  </r>
  <r>
    <x v="0"/>
    <x v="0"/>
    <n v="260"/>
    <x v="259"/>
    <n v="10"/>
  </r>
  <r>
    <x v="0"/>
    <x v="0"/>
    <n v="261"/>
    <x v="260"/>
    <n v="380"/>
  </r>
  <r>
    <x v="0"/>
    <x v="0"/>
    <n v="262"/>
    <x v="261"/>
    <n v="1"/>
  </r>
  <r>
    <x v="0"/>
    <x v="0"/>
    <n v="263"/>
    <x v="262"/>
    <n v="1"/>
  </r>
  <r>
    <x v="0"/>
    <x v="0"/>
    <n v="264"/>
    <x v="263"/>
    <n v="1"/>
  </r>
  <r>
    <x v="0"/>
    <x v="0"/>
    <n v="265"/>
    <x v="264"/>
    <n v="1"/>
  </r>
  <r>
    <x v="0"/>
    <x v="0"/>
    <n v="266"/>
    <x v="265"/>
    <n v="4"/>
  </r>
  <r>
    <x v="0"/>
    <x v="0"/>
    <n v="267"/>
    <x v="266"/>
    <n v="1"/>
  </r>
  <r>
    <x v="0"/>
    <x v="0"/>
    <n v="268"/>
    <x v="267"/>
    <n v="1"/>
  </r>
  <r>
    <x v="0"/>
    <x v="0"/>
    <n v="269"/>
    <x v="268"/>
    <n v="2"/>
  </r>
  <r>
    <x v="0"/>
    <x v="0"/>
    <n v="270"/>
    <x v="269"/>
    <n v="10"/>
  </r>
  <r>
    <x v="0"/>
    <x v="0"/>
    <n v="271"/>
    <x v="270"/>
    <n v="0"/>
  </r>
  <r>
    <x v="0"/>
    <x v="0"/>
    <n v="272"/>
    <x v="271"/>
    <n v="0"/>
  </r>
  <r>
    <x v="0"/>
    <x v="0"/>
    <n v="273"/>
    <x v="272"/>
    <n v="20"/>
  </r>
  <r>
    <x v="0"/>
    <x v="0"/>
    <n v="274"/>
    <x v="273"/>
    <n v="20"/>
  </r>
  <r>
    <x v="0"/>
    <x v="0"/>
    <n v="275"/>
    <x v="274"/>
    <n v="0"/>
  </r>
  <r>
    <x v="0"/>
    <x v="0"/>
    <n v="276"/>
    <x v="275"/>
    <n v="10"/>
  </r>
  <r>
    <x v="0"/>
    <x v="0"/>
    <n v="277"/>
    <x v="276"/>
    <n v="10"/>
  </r>
  <r>
    <x v="0"/>
    <x v="0"/>
    <n v="278"/>
    <x v="277"/>
    <n v="380"/>
  </r>
  <r>
    <x v="0"/>
    <x v="0"/>
    <n v="279"/>
    <x v="278"/>
    <n v="0"/>
  </r>
  <r>
    <x v="0"/>
    <x v="0"/>
    <n v="280"/>
    <x v="279"/>
    <n v="20"/>
  </r>
  <r>
    <x v="0"/>
    <x v="0"/>
    <n v="281"/>
    <x v="280"/>
    <n v="0"/>
  </r>
  <r>
    <x v="0"/>
    <x v="0"/>
    <n v="282"/>
    <x v="281"/>
    <n v="10"/>
  </r>
  <r>
    <x v="1"/>
    <x v="0"/>
    <n v="1"/>
    <x v="282"/>
    <n v="190"/>
  </r>
  <r>
    <x v="1"/>
    <x v="0"/>
    <n v="2"/>
    <x v="283"/>
    <n v="190"/>
  </r>
  <r>
    <x v="1"/>
    <x v="0"/>
    <n v="3"/>
    <x v="284"/>
    <n v="190"/>
  </r>
  <r>
    <x v="1"/>
    <x v="0"/>
    <n v="4"/>
    <x v="285"/>
    <n v="190"/>
  </r>
  <r>
    <x v="1"/>
    <x v="0"/>
    <n v="5"/>
    <x v="286"/>
    <n v="190"/>
  </r>
  <r>
    <x v="1"/>
    <x v="0"/>
    <n v="6"/>
    <x v="287"/>
    <n v="190"/>
  </r>
  <r>
    <x v="1"/>
    <x v="0"/>
    <n v="7"/>
    <x v="288"/>
    <n v="190"/>
  </r>
  <r>
    <x v="1"/>
    <x v="0"/>
    <n v="8"/>
    <x v="289"/>
    <n v="190"/>
  </r>
  <r>
    <x v="1"/>
    <x v="0"/>
    <n v="9"/>
    <x v="290"/>
    <n v="190"/>
  </r>
  <r>
    <x v="1"/>
    <x v="0"/>
    <n v="10"/>
    <x v="291"/>
    <n v="190"/>
  </r>
  <r>
    <x v="1"/>
    <x v="0"/>
    <n v="11"/>
    <x v="292"/>
    <n v="190"/>
  </r>
  <r>
    <x v="1"/>
    <x v="0"/>
    <n v="12"/>
    <x v="293"/>
    <n v="190"/>
  </r>
  <r>
    <x v="1"/>
    <x v="0"/>
    <n v="13"/>
    <x v="294"/>
    <n v="190"/>
  </r>
  <r>
    <x v="1"/>
    <x v="0"/>
    <n v="14"/>
    <x v="295"/>
    <n v="190"/>
  </r>
  <r>
    <x v="1"/>
    <x v="0"/>
    <n v="15"/>
    <x v="296"/>
    <n v="190"/>
  </r>
  <r>
    <x v="1"/>
    <x v="0"/>
    <n v="16"/>
    <x v="297"/>
    <n v="190"/>
  </r>
  <r>
    <x v="1"/>
    <x v="0"/>
    <n v="17"/>
    <x v="298"/>
    <n v="190"/>
  </r>
  <r>
    <x v="1"/>
    <x v="0"/>
    <n v="18"/>
    <x v="299"/>
    <n v="190"/>
  </r>
  <r>
    <x v="1"/>
    <x v="0"/>
    <n v="19"/>
    <x v="300"/>
    <n v="190"/>
  </r>
  <r>
    <x v="1"/>
    <x v="0"/>
    <n v="20"/>
    <x v="301"/>
    <n v="190"/>
  </r>
  <r>
    <x v="1"/>
    <x v="0"/>
    <n v="21"/>
    <x v="302"/>
    <n v="190"/>
  </r>
  <r>
    <x v="1"/>
    <x v="0"/>
    <n v="22"/>
    <x v="303"/>
    <n v="190"/>
  </r>
  <r>
    <x v="1"/>
    <x v="0"/>
    <n v="23"/>
    <x v="304"/>
    <n v="190"/>
  </r>
  <r>
    <x v="1"/>
    <x v="0"/>
    <n v="24"/>
    <x v="305"/>
    <n v="630"/>
  </r>
  <r>
    <x v="1"/>
    <x v="0"/>
    <n v="25"/>
    <x v="306"/>
    <n v="190"/>
  </r>
  <r>
    <x v="1"/>
    <x v="0"/>
    <n v="26"/>
    <x v="307"/>
    <n v="190"/>
  </r>
  <r>
    <x v="1"/>
    <x v="0"/>
    <n v="27"/>
    <x v="308"/>
    <n v="190"/>
  </r>
  <r>
    <x v="1"/>
    <x v="0"/>
    <n v="28"/>
    <x v="309"/>
    <n v="190"/>
  </r>
  <r>
    <x v="1"/>
    <x v="0"/>
    <n v="29"/>
    <x v="310"/>
    <n v="541"/>
  </r>
  <r>
    <x v="1"/>
    <x v="0"/>
    <n v="30"/>
    <x v="311"/>
    <n v="150"/>
  </r>
  <r>
    <x v="1"/>
    <x v="0"/>
    <n v="31"/>
    <x v="312"/>
    <n v="190"/>
  </r>
  <r>
    <x v="1"/>
    <x v="0"/>
    <n v="32"/>
    <x v="313"/>
    <n v="60"/>
  </r>
  <r>
    <x v="1"/>
    <x v="0"/>
    <n v="33"/>
    <x v="314"/>
    <n v="541"/>
  </r>
  <r>
    <x v="1"/>
    <x v="0"/>
    <n v="34"/>
    <x v="315"/>
    <n v="232"/>
  </r>
  <r>
    <x v="1"/>
    <x v="0"/>
    <n v="35"/>
    <x v="316"/>
    <n v="150"/>
  </r>
  <r>
    <x v="1"/>
    <x v="0"/>
    <n v="36"/>
    <x v="317"/>
    <n v="60"/>
  </r>
  <r>
    <x v="1"/>
    <x v="0"/>
    <n v="37"/>
    <x v="318"/>
    <n v="143"/>
  </r>
  <r>
    <x v="1"/>
    <x v="0"/>
    <n v="38"/>
    <x v="319"/>
    <n v="143"/>
  </r>
  <r>
    <x v="1"/>
    <x v="0"/>
    <n v="39"/>
    <x v="320"/>
    <n v="60"/>
  </r>
  <r>
    <x v="1"/>
    <x v="0"/>
    <n v="40"/>
    <x v="321"/>
    <n v="1926"/>
  </r>
  <r>
    <x v="1"/>
    <x v="0"/>
    <n v="41"/>
    <x v="322"/>
    <n v="1913"/>
  </r>
  <r>
    <x v="1"/>
    <x v="0"/>
    <n v="42"/>
    <x v="323"/>
    <n v="1739"/>
  </r>
  <r>
    <x v="1"/>
    <x v="0"/>
    <n v="43"/>
    <x v="324"/>
    <n v="190"/>
  </r>
  <r>
    <x v="1"/>
    <x v="0"/>
    <n v="44"/>
    <x v="325"/>
    <n v="190"/>
  </r>
  <r>
    <x v="1"/>
    <x v="0"/>
    <n v="45"/>
    <x v="326"/>
    <n v="190"/>
  </r>
  <r>
    <x v="1"/>
    <x v="0"/>
    <n v="46"/>
    <x v="327"/>
    <n v="110"/>
  </r>
  <r>
    <x v="1"/>
    <x v="0"/>
    <n v="47"/>
    <x v="328"/>
    <n v="50"/>
  </r>
  <r>
    <x v="1"/>
    <x v="0"/>
    <n v="48"/>
    <x v="329"/>
    <n v="10"/>
  </r>
  <r>
    <x v="1"/>
    <x v="0"/>
    <n v="49"/>
    <x v="330"/>
    <n v="10"/>
  </r>
  <r>
    <x v="1"/>
    <x v="0"/>
    <n v="50"/>
    <x v="331"/>
    <n v="10"/>
  </r>
  <r>
    <x v="1"/>
    <x v="0"/>
    <n v="51"/>
    <x v="332"/>
    <n v="60"/>
  </r>
  <r>
    <x v="1"/>
    <x v="0"/>
    <n v="52"/>
    <x v="333"/>
    <n v="60"/>
  </r>
  <r>
    <x v="1"/>
    <x v="0"/>
    <n v="53"/>
    <x v="334"/>
    <n v="60"/>
  </r>
  <r>
    <x v="1"/>
    <x v="0"/>
    <n v="54"/>
    <x v="335"/>
    <n v="10"/>
  </r>
  <r>
    <x v="1"/>
    <x v="0"/>
    <n v="55"/>
    <x v="336"/>
    <n v="10"/>
  </r>
  <r>
    <x v="1"/>
    <x v="0"/>
    <n v="56"/>
    <x v="337"/>
    <n v="1"/>
  </r>
  <r>
    <x v="1"/>
    <x v="0"/>
    <n v="57"/>
    <x v="338"/>
    <n v="10"/>
  </r>
  <r>
    <x v="1"/>
    <x v="0"/>
    <n v="58"/>
    <x v="339"/>
    <n v="194"/>
  </r>
  <r>
    <x v="1"/>
    <x v="0"/>
    <n v="59"/>
    <x v="340"/>
    <n v="10"/>
  </r>
  <r>
    <x v="1"/>
    <x v="0"/>
    <n v="60"/>
    <x v="341"/>
    <n v="10"/>
  </r>
  <r>
    <x v="1"/>
    <x v="0"/>
    <n v="61"/>
    <x v="342"/>
    <n v="1"/>
  </r>
  <r>
    <x v="1"/>
    <x v="0"/>
    <n v="62"/>
    <x v="343"/>
    <n v="10"/>
  </r>
  <r>
    <x v="1"/>
    <x v="0"/>
    <n v="63"/>
    <x v="344"/>
    <n v="10"/>
  </r>
  <r>
    <x v="1"/>
    <x v="0"/>
    <n v="64"/>
    <x v="345"/>
    <n v="60"/>
  </r>
  <r>
    <x v="1"/>
    <x v="0"/>
    <n v="65"/>
    <x v="346"/>
    <n v="60"/>
  </r>
  <r>
    <x v="1"/>
    <x v="0"/>
    <n v="66"/>
    <x v="347"/>
    <n v="60"/>
  </r>
  <r>
    <x v="1"/>
    <x v="0"/>
    <n v="67"/>
    <x v="348"/>
    <n v="10"/>
  </r>
  <r>
    <x v="1"/>
    <x v="0"/>
    <n v="68"/>
    <x v="349"/>
    <n v="50"/>
  </r>
  <r>
    <x v="1"/>
    <x v="0"/>
    <n v="69"/>
    <x v="350"/>
    <n v="10"/>
  </r>
  <r>
    <x v="1"/>
    <x v="0"/>
    <n v="70"/>
    <x v="351"/>
    <n v="60"/>
  </r>
  <r>
    <x v="1"/>
    <x v="0"/>
    <n v="71"/>
    <x v="352"/>
    <n v="50"/>
  </r>
  <r>
    <x v="1"/>
    <x v="0"/>
    <n v="72"/>
    <x v="353"/>
    <n v="10"/>
  </r>
  <r>
    <x v="1"/>
    <x v="0"/>
    <n v="73"/>
    <x v="354"/>
    <n v="10"/>
  </r>
  <r>
    <x v="1"/>
    <x v="0"/>
    <n v="74"/>
    <x v="355"/>
    <n v="38"/>
  </r>
  <r>
    <x v="1"/>
    <x v="0"/>
    <n v="75"/>
    <x v="356"/>
    <n v="38"/>
  </r>
  <r>
    <x v="1"/>
    <x v="0"/>
    <n v="76"/>
    <x v="357"/>
    <n v="38"/>
  </r>
  <r>
    <x v="1"/>
    <x v="0"/>
    <n v="77"/>
    <x v="358"/>
    <n v="10"/>
  </r>
  <r>
    <x v="1"/>
    <x v="0"/>
    <n v="78"/>
    <x v="359"/>
    <n v="10"/>
  </r>
  <r>
    <x v="1"/>
    <x v="0"/>
    <n v="79"/>
    <x v="360"/>
    <n v="10"/>
  </r>
  <r>
    <x v="1"/>
    <x v="0"/>
    <n v="80"/>
    <x v="361"/>
    <n v="10"/>
  </r>
  <r>
    <x v="1"/>
    <x v="0"/>
    <n v="81"/>
    <x v="362"/>
    <n v="10"/>
  </r>
  <r>
    <x v="1"/>
    <x v="0"/>
    <n v="82"/>
    <x v="363"/>
    <n v="10"/>
  </r>
  <r>
    <x v="1"/>
    <x v="0"/>
    <n v="83"/>
    <x v="364"/>
    <n v="100"/>
  </r>
  <r>
    <x v="1"/>
    <x v="0"/>
    <n v="84"/>
    <x v="365"/>
    <n v="100"/>
  </r>
  <r>
    <x v="1"/>
    <x v="0"/>
    <n v="85"/>
    <x v="366"/>
    <n v="100"/>
  </r>
  <r>
    <x v="1"/>
    <x v="0"/>
    <n v="86"/>
    <x v="367"/>
    <n v="10"/>
  </r>
  <r>
    <x v="1"/>
    <x v="0"/>
    <n v="87"/>
    <x v="368"/>
    <n v="10"/>
  </r>
  <r>
    <x v="1"/>
    <x v="0"/>
    <n v="88"/>
    <x v="369"/>
    <n v="80"/>
  </r>
  <r>
    <x v="1"/>
    <x v="0"/>
    <n v="89"/>
    <x v="370"/>
    <n v="40"/>
  </r>
  <r>
    <x v="1"/>
    <x v="0"/>
    <n v="90"/>
    <x v="371"/>
    <n v="40"/>
  </r>
  <r>
    <x v="1"/>
    <x v="0"/>
    <n v="91"/>
    <x v="372"/>
    <n v="110"/>
  </r>
  <r>
    <x v="1"/>
    <x v="0"/>
    <n v="92"/>
    <x v="373"/>
    <n v="110"/>
  </r>
  <r>
    <x v="1"/>
    <x v="0"/>
    <n v="93"/>
    <x v="374"/>
    <n v="1926"/>
  </r>
  <r>
    <x v="1"/>
    <x v="0"/>
    <n v="94"/>
    <x v="375"/>
    <n v="654"/>
  </r>
  <r>
    <x v="1"/>
    <x v="0"/>
    <n v="95"/>
    <x v="376"/>
    <n v="1067"/>
  </r>
  <r>
    <x v="1"/>
    <x v="0"/>
    <n v="96"/>
    <x v="377"/>
    <n v="110"/>
  </r>
  <r>
    <x v="1"/>
    <x v="0"/>
    <n v="97"/>
    <x v="378"/>
    <n v="50"/>
  </r>
  <r>
    <x v="1"/>
    <x v="0"/>
    <n v="98"/>
    <x v="379"/>
    <n v="110"/>
  </r>
  <r>
    <x v="1"/>
    <x v="0"/>
    <n v="99"/>
    <x v="380"/>
    <n v="110"/>
  </r>
  <r>
    <x v="1"/>
    <x v="0"/>
    <n v="100"/>
    <x v="381"/>
    <n v="110"/>
  </r>
  <r>
    <x v="1"/>
    <x v="0"/>
    <n v="101"/>
    <x v="382"/>
    <n v="1067"/>
  </r>
  <r>
    <x v="1"/>
    <x v="0"/>
    <n v="102"/>
    <x v="383"/>
    <n v="110"/>
  </r>
  <r>
    <x v="1"/>
    <x v="0"/>
    <n v="103"/>
    <x v="384"/>
    <n v="50"/>
  </r>
  <r>
    <x v="1"/>
    <x v="0"/>
    <n v="104"/>
    <x v="385"/>
    <n v="1"/>
  </r>
  <r>
    <x v="1"/>
    <x v="0"/>
    <n v="105"/>
    <x v="386"/>
    <n v="10"/>
  </r>
  <r>
    <x v="1"/>
    <x v="0"/>
    <n v="106"/>
    <x v="387"/>
    <n v="1"/>
  </r>
  <r>
    <x v="1"/>
    <x v="0"/>
    <n v="107"/>
    <x v="388"/>
    <n v="630"/>
  </r>
  <r>
    <x v="1"/>
    <x v="0"/>
    <n v="108"/>
    <x v="389"/>
    <n v="20"/>
  </r>
  <r>
    <x v="1"/>
    <x v="0"/>
    <n v="109"/>
    <x v="390"/>
    <n v="20"/>
  </r>
  <r>
    <x v="1"/>
    <x v="0"/>
    <n v="110"/>
    <x v="391"/>
    <n v="20"/>
  </r>
  <r>
    <x v="1"/>
    <x v="0"/>
    <n v="111"/>
    <x v="392"/>
    <n v="20"/>
  </r>
  <r>
    <x v="1"/>
    <x v="0"/>
    <n v="112"/>
    <x v="393"/>
    <n v="20"/>
  </r>
  <r>
    <x v="1"/>
    <x v="0"/>
    <n v="113"/>
    <x v="394"/>
    <n v="10"/>
  </r>
  <r>
    <x v="1"/>
    <x v="0"/>
    <n v="114"/>
    <x v="395"/>
    <n v="20"/>
  </r>
  <r>
    <x v="1"/>
    <x v="0"/>
    <n v="115"/>
    <x v="396"/>
    <n v="20"/>
  </r>
  <r>
    <x v="1"/>
    <x v="0"/>
    <n v="116"/>
    <x v="397"/>
    <n v="20"/>
  </r>
  <r>
    <x v="1"/>
    <x v="0"/>
    <n v="117"/>
    <x v="398"/>
    <n v="20"/>
  </r>
  <r>
    <x v="1"/>
    <x v="0"/>
    <n v="118"/>
    <x v="399"/>
    <n v="190"/>
  </r>
  <r>
    <x v="1"/>
    <x v="0"/>
    <n v="119"/>
    <x v="400"/>
    <n v="10"/>
  </r>
  <r>
    <x v="1"/>
    <x v="0"/>
    <n v="120"/>
    <x v="401"/>
    <n v="10"/>
  </r>
  <r>
    <x v="1"/>
    <x v="0"/>
    <n v="121"/>
    <x v="402"/>
    <n v="190"/>
  </r>
  <r>
    <x v="1"/>
    <x v="0"/>
    <n v="122"/>
    <x v="403"/>
    <n v="190"/>
  </r>
  <r>
    <x v="1"/>
    <x v="0"/>
    <n v="123"/>
    <x v="404"/>
    <n v="10"/>
  </r>
  <r>
    <x v="1"/>
    <x v="0"/>
    <n v="124"/>
    <x v="405"/>
    <n v="10"/>
  </r>
  <r>
    <x v="1"/>
    <x v="0"/>
    <n v="125"/>
    <x v="406"/>
    <n v="10"/>
  </r>
  <r>
    <x v="1"/>
    <x v="0"/>
    <n v="126"/>
    <x v="407"/>
    <n v="10"/>
  </r>
  <r>
    <x v="1"/>
    <x v="0"/>
    <n v="127"/>
    <x v="408"/>
    <n v="10"/>
  </r>
  <r>
    <x v="1"/>
    <x v="0"/>
    <n v="128"/>
    <x v="409"/>
    <n v="10"/>
  </r>
  <r>
    <x v="1"/>
    <x v="0"/>
    <n v="129"/>
    <x v="410"/>
    <n v="10"/>
  </r>
  <r>
    <x v="1"/>
    <x v="0"/>
    <n v="130"/>
    <x v="411"/>
    <n v="50"/>
  </r>
  <r>
    <x v="1"/>
    <x v="0"/>
    <n v="131"/>
    <x v="412"/>
    <n v="50"/>
  </r>
  <r>
    <x v="1"/>
    <x v="0"/>
    <n v="132"/>
    <x v="413"/>
    <n v="190"/>
  </r>
  <r>
    <x v="1"/>
    <x v="0"/>
    <n v="133"/>
    <x v="414"/>
    <n v="10"/>
  </r>
  <r>
    <x v="1"/>
    <x v="0"/>
    <n v="134"/>
    <x v="415"/>
    <n v="10"/>
  </r>
  <r>
    <x v="1"/>
    <x v="0"/>
    <n v="135"/>
    <x v="416"/>
    <n v="1"/>
  </r>
  <r>
    <x v="1"/>
    <x v="0"/>
    <n v="136"/>
    <x v="417"/>
    <n v="10"/>
  </r>
  <r>
    <x v="1"/>
    <x v="0"/>
    <n v="137"/>
    <x v="418"/>
    <n v="30"/>
  </r>
  <r>
    <x v="1"/>
    <x v="0"/>
    <n v="138"/>
    <x v="419"/>
    <n v="40"/>
  </r>
  <r>
    <x v="1"/>
    <x v="0"/>
    <n v="139"/>
    <x v="420"/>
    <n v="10"/>
  </r>
  <r>
    <x v="1"/>
    <x v="0"/>
    <n v="140"/>
    <x v="421"/>
    <n v="30"/>
  </r>
  <r>
    <x v="1"/>
    <x v="0"/>
    <n v="141"/>
    <x v="422"/>
    <n v="10"/>
  </r>
  <r>
    <x v="1"/>
    <x v="0"/>
    <n v="142"/>
    <x v="423"/>
    <n v="10"/>
  </r>
  <r>
    <x v="1"/>
    <x v="0"/>
    <n v="143"/>
    <x v="424"/>
    <n v="10"/>
  </r>
  <r>
    <x v="1"/>
    <x v="0"/>
    <n v="144"/>
    <x v="425"/>
    <n v="10"/>
  </r>
  <r>
    <x v="1"/>
    <x v="0"/>
    <n v="145"/>
    <x v="426"/>
    <n v="10"/>
  </r>
  <r>
    <x v="1"/>
    <x v="0"/>
    <n v="146"/>
    <x v="427"/>
    <n v="10"/>
  </r>
  <r>
    <x v="1"/>
    <x v="0"/>
    <n v="147"/>
    <x v="428"/>
    <n v="10"/>
  </r>
  <r>
    <x v="1"/>
    <x v="0"/>
    <n v="148"/>
    <x v="429"/>
    <n v="1"/>
  </r>
  <r>
    <x v="1"/>
    <x v="0"/>
    <n v="149"/>
    <x v="430"/>
    <n v="1"/>
  </r>
  <r>
    <x v="1"/>
    <x v="0"/>
    <n v="150"/>
    <x v="431"/>
    <n v="1"/>
  </r>
  <r>
    <x v="1"/>
    <x v="0"/>
    <n v="151"/>
    <x v="432"/>
    <n v="1"/>
  </r>
  <r>
    <x v="1"/>
    <x v="0"/>
    <n v="152"/>
    <x v="433"/>
    <n v="19"/>
  </r>
  <r>
    <x v="1"/>
    <x v="0"/>
    <n v="153"/>
    <x v="434"/>
    <n v="1"/>
  </r>
  <r>
    <x v="1"/>
    <x v="0"/>
    <n v="154"/>
    <x v="435"/>
    <n v="10"/>
  </r>
  <r>
    <x v="1"/>
    <x v="0"/>
    <n v="155"/>
    <x v="436"/>
    <n v="10"/>
  </r>
  <r>
    <x v="1"/>
    <x v="0"/>
    <n v="156"/>
    <x v="437"/>
    <n v="10"/>
  </r>
  <r>
    <x v="1"/>
    <x v="0"/>
    <n v="157"/>
    <x v="438"/>
    <n v="10"/>
  </r>
  <r>
    <x v="1"/>
    <x v="0"/>
    <n v="158"/>
    <x v="439"/>
    <n v="10"/>
  </r>
  <r>
    <x v="1"/>
    <x v="0"/>
    <n v="159"/>
    <x v="440"/>
    <n v="10"/>
  </r>
  <r>
    <x v="1"/>
    <x v="0"/>
    <n v="160"/>
    <x v="441"/>
    <n v="6606"/>
  </r>
  <r>
    <x v="1"/>
    <x v="0"/>
    <n v="161"/>
    <x v="442"/>
    <n v="130"/>
  </r>
  <r>
    <x v="1"/>
    <x v="0"/>
    <n v="162"/>
    <x v="443"/>
    <n v="13"/>
  </r>
  <r>
    <x v="1"/>
    <x v="0"/>
    <n v="163"/>
    <x v="444"/>
    <n v="1"/>
  </r>
  <r>
    <x v="1"/>
    <x v="0"/>
    <n v="164"/>
    <x v="445"/>
    <n v="1"/>
  </r>
  <r>
    <x v="1"/>
    <x v="0"/>
    <n v="165"/>
    <x v="446"/>
    <n v="1"/>
  </r>
  <r>
    <x v="1"/>
    <x v="0"/>
    <n v="166"/>
    <x v="447"/>
    <n v="1"/>
  </r>
  <r>
    <x v="1"/>
    <x v="0"/>
    <n v="167"/>
    <x v="448"/>
    <n v="4"/>
  </r>
  <r>
    <x v="1"/>
    <x v="0"/>
    <n v="168"/>
    <x v="449"/>
    <n v="1"/>
  </r>
  <r>
    <x v="1"/>
    <x v="0"/>
    <n v="169"/>
    <x v="450"/>
    <n v="1"/>
  </r>
  <r>
    <x v="1"/>
    <x v="0"/>
    <n v="170"/>
    <x v="451"/>
    <n v="2"/>
  </r>
  <r>
    <x v="1"/>
    <x v="0"/>
    <n v="171"/>
    <x v="452"/>
    <n v="10"/>
  </r>
  <r>
    <x v="1"/>
    <x v="0"/>
    <n v="172"/>
    <x v="453"/>
    <n v="10"/>
  </r>
  <r>
    <x v="1"/>
    <x v="0"/>
    <n v="173"/>
    <x v="454"/>
    <n v="10"/>
  </r>
  <r>
    <x v="1"/>
    <x v="0"/>
    <n v="174"/>
    <x v="455"/>
    <n v="10"/>
  </r>
  <r>
    <x v="1"/>
    <x v="0"/>
    <n v="175"/>
    <x v="456"/>
    <n v="380"/>
  </r>
  <r>
    <x v="1"/>
    <x v="0"/>
    <n v="176"/>
    <x v="457"/>
    <n v="380"/>
  </r>
  <r>
    <x v="1"/>
    <x v="0"/>
    <n v="177"/>
    <x v="458"/>
    <n v="190"/>
  </r>
  <r>
    <x v="1"/>
    <x v="0"/>
    <n v="178"/>
    <x v="459"/>
    <n v="1"/>
  </r>
  <r>
    <x v="1"/>
    <x v="0"/>
    <n v="179"/>
    <x v="460"/>
    <n v="10"/>
  </r>
  <r>
    <x v="1"/>
    <x v="0"/>
    <n v="180"/>
    <x v="461"/>
    <n v="10"/>
  </r>
  <r>
    <x v="1"/>
    <x v="0"/>
    <n v="181"/>
    <x v="462"/>
    <n v="30"/>
  </r>
  <r>
    <x v="1"/>
    <x v="0"/>
    <n v="182"/>
    <x v="463"/>
    <n v="10"/>
  </r>
  <r>
    <x v="1"/>
    <x v="0"/>
    <n v="183"/>
    <x v="464"/>
    <n v="1"/>
  </r>
  <r>
    <x v="1"/>
    <x v="0"/>
    <n v="184"/>
    <x v="465"/>
    <n v="1"/>
  </r>
  <r>
    <x v="1"/>
    <x v="0"/>
    <n v="185"/>
    <x v="466"/>
    <n v="1"/>
  </r>
  <r>
    <x v="1"/>
    <x v="0"/>
    <n v="186"/>
    <x v="467"/>
    <n v="1"/>
  </r>
  <r>
    <x v="1"/>
    <x v="0"/>
    <n v="187"/>
    <x v="468"/>
    <n v="10"/>
  </r>
  <r>
    <x v="1"/>
    <x v="0"/>
    <n v="188"/>
    <x v="469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fieldListSortAscending="1">
  <location ref="E4:F287" firstHeaderRow="1" firstDataRow="1" firstDataCol="1" rowPageCount="2" colPageCount="1"/>
  <pivotFields count="5">
    <pivotField axis="axisPage" showAll="0">
      <items count="3">
        <item x="0"/>
        <item x="1"/>
        <item t="default"/>
      </items>
    </pivotField>
    <pivotField axis="axisPage" showAll="0">
      <items count="18">
        <item x="0"/>
        <item m="1" x="5"/>
        <item m="1" x="10"/>
        <item m="1" x="15"/>
        <item m="1" x="2"/>
        <item m="1" x="6"/>
        <item m="1" x="9"/>
        <item m="1" x="11"/>
        <item m="1" x="12"/>
        <item m="1" x="13"/>
        <item m="1" x="14"/>
        <item m="1" x="16"/>
        <item m="1" x="1"/>
        <item m="1" x="3"/>
        <item m="1" x="4"/>
        <item m="1" x="7"/>
        <item m="1" x="8"/>
        <item t="default"/>
      </items>
    </pivotField>
    <pivotField showAll="0"/>
    <pivotField axis="axisRow" showAll="0">
      <items count="638">
        <item x="292"/>
        <item x="13"/>
        <item x="296"/>
        <item x="21"/>
        <item x="301"/>
        <item x="27"/>
        <item x="303"/>
        <item x="31"/>
        <item x="291"/>
        <item x="12"/>
        <item m="1" x="506"/>
        <item x="32"/>
        <item m="1" x="600"/>
        <item m="1" x="579"/>
        <item m="1" x="602"/>
        <item m="1" x="629"/>
        <item x="287"/>
        <item x="9"/>
        <item m="1" x="532"/>
        <item x="14"/>
        <item m="1" x="608"/>
        <item m="1" x="517"/>
        <item x="325"/>
        <item x="56"/>
        <item x="298"/>
        <item x="23"/>
        <item x="300"/>
        <item x="26"/>
        <item x="304"/>
        <item x="33"/>
        <item x="307"/>
        <item x="35"/>
        <item m="1" x="508"/>
        <item x="36"/>
        <item x="309"/>
        <item x="40"/>
        <item m="1" x="547"/>
        <item x="41"/>
        <item m="1" x="520"/>
        <item x="57"/>
        <item x="327"/>
        <item x="59"/>
        <item x="294"/>
        <item x="295"/>
        <item x="19"/>
        <item m="1" x="543"/>
        <item x="20"/>
        <item x="18"/>
        <item x="282"/>
        <item x="0"/>
        <item x="290"/>
        <item x="11"/>
        <item x="284"/>
        <item x="4"/>
        <item x="283"/>
        <item x="1"/>
        <item x="288"/>
        <item x="293"/>
        <item x="15"/>
        <item m="1" x="581"/>
        <item x="16"/>
        <item x="10"/>
        <item x="324"/>
        <item x="321"/>
        <item x="39"/>
        <item x="58"/>
        <item x="3"/>
        <item x="297"/>
        <item x="22"/>
        <item x="326"/>
        <item x="55"/>
        <item x="286"/>
        <item x="7"/>
        <item x="17"/>
        <item x="78"/>
        <item x="69"/>
        <item x="79"/>
        <item x="343"/>
        <item x="335"/>
        <item x="344"/>
        <item x="91"/>
        <item m="1" x="498"/>
        <item x="82"/>
        <item m="1" x="627"/>
        <item x="367"/>
        <item x="122"/>
        <item x="123"/>
        <item x="124"/>
        <item x="370"/>
        <item x="371"/>
        <item x="421"/>
        <item x="125"/>
        <item x="132"/>
        <item x="127"/>
        <item x="130"/>
        <item m="1" x="591"/>
        <item x="322"/>
        <item x="373"/>
        <item x="374"/>
        <item m="1" x="486"/>
        <item m="1" x="572"/>
        <item m="1" x="630"/>
        <item x="138"/>
        <item m="1" x="616"/>
        <item x="377"/>
        <item x="134"/>
        <item x="140"/>
        <item x="141"/>
        <item m="1" x="546"/>
        <item x="144"/>
        <item m="1" x="525"/>
        <item x="380"/>
        <item x="381"/>
        <item x="382"/>
        <item x="383"/>
        <item x="146"/>
        <item x="147"/>
        <item x="135"/>
        <item m="1" x="480"/>
        <item m="1" x="482"/>
        <item m="1" x="558"/>
        <item m="1" x="590"/>
        <item x="204"/>
        <item m="1" x="554"/>
        <item m="1" x="545"/>
        <item m="1" x="524"/>
        <item x="413"/>
        <item m="1" x="568"/>
        <item m="1" x="509"/>
        <item x="84"/>
        <item x="85"/>
        <item x="369"/>
        <item x="427"/>
        <item x="417"/>
        <item x="431"/>
        <item x="160"/>
        <item x="161"/>
        <item m="1" x="571"/>
        <item m="1" x="567"/>
        <item x="392"/>
        <item m="1" x="542"/>
        <item x="399"/>
        <item x="400"/>
        <item x="189"/>
        <item x="185"/>
        <item m="1" x="530"/>
        <item m="1" x="615"/>
        <item x="406"/>
        <item m="1" x="485"/>
        <item x="48"/>
        <item x="54"/>
        <item x="176"/>
        <item x="312"/>
        <item x="149"/>
        <item x="150"/>
        <item x="151"/>
        <item x="152"/>
        <item x="153"/>
        <item x="154"/>
        <item x="205"/>
        <item m="1" x="569"/>
        <item x="207"/>
        <item x="208"/>
        <item x="209"/>
        <item x="212"/>
        <item x="213"/>
        <item x="228"/>
        <item x="232"/>
        <item x="233"/>
        <item m="1" x="539"/>
        <item m="1" x="491"/>
        <item m="1" x="526"/>
        <item x="385"/>
        <item x="386"/>
        <item x="387"/>
        <item x="403"/>
        <item x="420"/>
        <item x="430"/>
        <item x="435"/>
        <item x="436"/>
        <item x="437"/>
        <item x="434"/>
        <item x="210"/>
        <item x="281"/>
        <item x="438"/>
        <item x="439"/>
        <item x="43"/>
        <item x="44"/>
        <item x="45"/>
        <item x="47"/>
        <item x="49"/>
        <item x="52"/>
        <item x="174"/>
        <item x="173"/>
        <item m="1" x="605"/>
        <item m="1" x="511"/>
        <item m="1" x="607"/>
        <item x="310"/>
        <item x="311"/>
        <item x="314"/>
        <item x="316"/>
        <item x="318"/>
        <item x="319"/>
        <item m="1" x="495"/>
        <item m="1" x="479"/>
        <item m="1" x="557"/>
        <item m="1" x="497"/>
        <item x="164"/>
        <item m="1" x="536"/>
        <item x="274"/>
        <item x="275"/>
        <item x="276"/>
        <item m="1" x="597"/>
        <item m="1" x="496"/>
        <item m="1" x="556"/>
        <item m="1" x="588"/>
        <item x="452"/>
        <item x="453"/>
        <item m="1" x="516"/>
        <item m="1" x="617"/>
        <item x="397"/>
        <item m="1" x="483"/>
        <item x="93"/>
        <item x="97"/>
        <item x="98"/>
        <item x="99"/>
        <item x="100"/>
        <item x="101"/>
        <item x="102"/>
        <item x="103"/>
        <item x="104"/>
        <item x="105"/>
        <item x="107"/>
        <item x="109"/>
        <item x="111"/>
        <item x="112"/>
        <item x="81"/>
        <item x="181"/>
        <item x="345"/>
        <item x="349"/>
        <item x="350"/>
        <item x="351"/>
        <item x="352"/>
        <item x="353"/>
        <item x="354"/>
        <item x="355"/>
        <item x="356"/>
        <item x="358"/>
        <item x="360"/>
        <item x="362"/>
        <item x="368"/>
        <item x="405"/>
        <item m="1" x="515"/>
        <item x="60"/>
        <item x="61"/>
        <item x="62"/>
        <item x="63"/>
        <item x="64"/>
        <item x="65"/>
        <item x="66"/>
        <item x="67"/>
        <item x="68"/>
        <item x="136"/>
        <item x="143"/>
        <item x="156"/>
        <item x="157"/>
        <item x="270"/>
        <item x="165"/>
        <item x="280"/>
        <item x="182"/>
        <item x="183"/>
        <item x="184"/>
        <item x="186"/>
        <item x="187"/>
        <item x="188"/>
        <item x="190"/>
        <item x="191"/>
        <item x="329"/>
        <item x="330"/>
        <item x="331"/>
        <item x="332"/>
        <item x="333"/>
        <item x="334"/>
        <item x="376"/>
        <item x="390"/>
        <item m="1" x="518"/>
        <item x="391"/>
        <item m="1" x="521"/>
        <item m="1" x="550"/>
        <item x="407"/>
        <item x="408"/>
        <item x="409"/>
        <item x="410"/>
        <item m="1" x="472"/>
        <item m="1" x="631"/>
        <item m="1" x="598"/>
        <item x="398"/>
        <item x="393"/>
        <item x="271"/>
        <item x="273"/>
        <item m="1" x="583"/>
        <item m="1" x="500"/>
        <item x="396"/>
        <item x="24"/>
        <item x="28"/>
        <item x="29"/>
        <item x="42"/>
        <item x="299"/>
        <item m="1" x="601"/>
        <item x="302"/>
        <item m="1" x="589"/>
        <item x="30"/>
        <item x="70"/>
        <item x="71"/>
        <item x="72"/>
        <item x="77"/>
        <item m="1" x="499"/>
        <item x="94"/>
        <item x="96"/>
        <item m="1" x="503"/>
        <item x="177"/>
        <item x="195"/>
        <item x="196"/>
        <item x="197"/>
        <item x="198"/>
        <item x="199"/>
        <item x="200"/>
        <item x="201"/>
        <item x="202"/>
        <item m="1" x="564"/>
        <item m="1" x="618"/>
        <item m="1" x="488"/>
        <item m="1" x="576"/>
        <item x="235"/>
        <item x="236"/>
        <item x="237"/>
        <item x="238"/>
        <item x="239"/>
        <item m="1" x="599"/>
        <item x="243"/>
        <item x="244"/>
        <item m="1" x="626"/>
        <item x="336"/>
        <item x="337"/>
        <item x="338"/>
        <item x="339"/>
        <item x="346"/>
        <item x="348"/>
        <item x="404"/>
        <item m="1" x="621"/>
        <item m="1" x="484"/>
        <item m="1" x="573"/>
        <item m="1" x="507"/>
        <item m="1" x="494"/>
        <item m="1" x="534"/>
        <item m="1" x="636"/>
        <item m="1" x="613"/>
        <item m="1" x="487"/>
        <item m="1" x="593"/>
        <item m="1" x="566"/>
        <item m="1" x="510"/>
        <item m="1" x="538"/>
        <item x="441"/>
        <item x="442"/>
        <item x="443"/>
        <item x="155"/>
        <item x="166"/>
        <item x="234"/>
        <item m="1" x="523"/>
        <item x="389"/>
        <item x="394"/>
        <item x="433"/>
        <item m="1" x="481"/>
        <item x="37"/>
        <item x="158"/>
        <item x="279"/>
        <item m="1" x="552"/>
        <item m="1" x="586"/>
        <item m="1" x="504"/>
        <item x="168"/>
        <item x="170"/>
        <item x="126"/>
        <item x="128"/>
        <item x="139"/>
        <item x="148"/>
        <item x="372"/>
        <item m="1" x="578"/>
        <item x="379"/>
        <item x="323"/>
        <item m="1" x="609"/>
        <item m="1" x="475"/>
        <item x="133"/>
        <item x="95"/>
        <item x="272"/>
        <item m="1" x="555"/>
        <item x="80"/>
        <item m="1" x="633"/>
        <item m="1" x="565"/>
        <item m="1" x="622"/>
        <item m="1" x="501"/>
        <item x="218"/>
        <item x="219"/>
        <item x="220"/>
        <item x="221"/>
        <item x="222"/>
        <item x="224"/>
        <item x="422"/>
        <item x="423"/>
        <item x="424"/>
        <item x="425"/>
        <item m="1" x="582"/>
        <item x="426"/>
        <item m="1" x="634"/>
        <item x="226"/>
        <item x="429"/>
        <item x="225"/>
        <item x="231"/>
        <item m="1" x="635"/>
        <item m="1" x="584"/>
        <item x="432"/>
        <item m="1" x="541"/>
        <item m="1" x="561"/>
        <item m="1" x="533"/>
        <item m="1" x="476"/>
        <item m="1" x="493"/>
        <item m="1" x="548"/>
        <item m="1" x="563"/>
        <item m="1" x="562"/>
        <item x="25"/>
        <item x="178"/>
        <item x="179"/>
        <item x="192"/>
        <item m="1" x="628"/>
        <item x="203"/>
        <item x="305"/>
        <item x="388"/>
        <item x="411"/>
        <item x="206"/>
        <item x="269"/>
        <item x="277"/>
        <item m="1" x="619"/>
        <item x="395"/>
        <item m="1" x="614"/>
        <item x="440"/>
        <item x="456"/>
        <item x="73"/>
        <item x="74"/>
        <item x="75"/>
        <item x="76"/>
        <item x="114"/>
        <item x="115"/>
        <item x="119"/>
        <item x="116"/>
        <item x="117"/>
        <item x="118"/>
        <item x="229"/>
        <item x="250"/>
        <item x="340"/>
        <item x="341"/>
        <item x="342"/>
        <item x="364"/>
        <item x="365"/>
        <item x="366"/>
        <item x="415"/>
        <item m="1" x="570"/>
        <item x="461"/>
        <item x="216"/>
        <item x="217"/>
        <item x="223"/>
        <item x="230"/>
        <item x="256"/>
        <item x="416"/>
        <item x="418"/>
        <item x="419"/>
        <item x="428"/>
        <item x="467"/>
        <item x="258"/>
        <item x="259"/>
        <item x="260"/>
        <item x="454"/>
        <item x="455"/>
        <item x="457"/>
        <item x="92"/>
        <item x="172"/>
        <item x="175"/>
        <item m="1" x="560"/>
        <item m="1" x="531"/>
        <item x="248"/>
        <item x="249"/>
        <item x="251"/>
        <item x="252"/>
        <item x="253"/>
        <item x="254"/>
        <item x="347"/>
        <item x="402"/>
        <item m="1" x="612"/>
        <item x="462"/>
        <item x="464"/>
        <item x="465"/>
        <item x="255"/>
        <item x="257"/>
        <item x="460"/>
        <item x="459"/>
        <item x="463"/>
        <item x="466"/>
        <item x="34"/>
        <item x="38"/>
        <item m="1" x="471"/>
        <item x="306"/>
        <item x="308"/>
        <item m="1" x="470"/>
        <item m="1" x="473"/>
        <item x="240"/>
        <item m="1" x="585"/>
        <item m="1" x="502"/>
        <item m="1" x="587"/>
        <item m="1" x="594"/>
        <item m="1" x="512"/>
        <item m="1" x="529"/>
        <item x="227"/>
        <item x="241"/>
        <item x="414"/>
        <item x="120"/>
        <item x="121"/>
        <item m="1" x="551"/>
        <item m="1" x="544"/>
        <item m="1" x="606"/>
        <item x="167"/>
        <item x="193"/>
        <item x="194"/>
        <item m="1" x="540"/>
        <item m="1" x="632"/>
        <item m="1" x="624"/>
        <item m="1" x="575"/>
        <item m="1" x="492"/>
        <item m="1" x="489"/>
        <item m="1" x="490"/>
        <item m="1" x="574"/>
        <item m="1" x="559"/>
        <item m="1" x="611"/>
        <item m="1" x="514"/>
        <item m="1" x="604"/>
        <item m="1" x="527"/>
        <item m="1" x="553"/>
        <item m="1" x="580"/>
        <item m="1" x="477"/>
        <item m="1" x="603"/>
        <item m="1" x="535"/>
        <item m="1" x="625"/>
        <item m="1" x="610"/>
        <item m="1" x="577"/>
        <item m="1" x="505"/>
        <item m="1" x="537"/>
        <item m="1" x="519"/>
        <item m="1" x="596"/>
        <item m="1" x="528"/>
        <item m="1" x="478"/>
        <item m="1" x="595"/>
        <item m="1" x="513"/>
        <item x="412"/>
        <item m="1" x="549"/>
        <item m="1" x="522"/>
        <item x="246"/>
        <item x="247"/>
        <item m="1" x="623"/>
        <item x="83"/>
        <item x="86"/>
        <item x="88"/>
        <item x="159"/>
        <item x="163"/>
        <item x="214"/>
        <item x="215"/>
        <item x="242"/>
        <item x="468"/>
        <item m="1" x="592"/>
        <item x="469"/>
        <item x="46"/>
        <item x="50"/>
        <item x="51"/>
        <item x="53"/>
        <item x="89"/>
        <item x="90"/>
        <item x="106"/>
        <item x="108"/>
        <item x="110"/>
        <item x="113"/>
        <item x="129"/>
        <item x="131"/>
        <item x="162"/>
        <item x="169"/>
        <item x="171"/>
        <item x="180"/>
        <item x="211"/>
        <item x="313"/>
        <item x="315"/>
        <item x="317"/>
        <item x="320"/>
        <item x="357"/>
        <item x="359"/>
        <item x="361"/>
        <item x="363"/>
        <item x="375"/>
        <item x="401"/>
        <item x="458"/>
        <item m="1" x="474"/>
        <item x="137"/>
        <item x="142"/>
        <item x="145"/>
        <item x="261"/>
        <item x="262"/>
        <item x="263"/>
        <item x="264"/>
        <item x="265"/>
        <item x="266"/>
        <item x="267"/>
        <item x="268"/>
        <item x="278"/>
        <item x="328"/>
        <item x="378"/>
        <item x="384"/>
        <item m="1" x="620"/>
        <item x="444"/>
        <item x="445"/>
        <item x="446"/>
        <item x="447"/>
        <item x="448"/>
        <item x="449"/>
        <item x="450"/>
        <item x="451"/>
        <item x="2"/>
        <item x="5"/>
        <item x="6"/>
        <item x="8"/>
        <item x="87"/>
        <item x="245"/>
        <item x="285"/>
        <item x="289"/>
        <item t="default"/>
      </items>
    </pivotField>
    <pivotField dataField="1" showAll="0"/>
  </pivotFields>
  <rowFields count="1">
    <field x="3"/>
  </rowFields>
  <rowItems count="283">
    <i>
      <x v="1"/>
    </i>
    <i>
      <x v="3"/>
    </i>
    <i>
      <x v="5"/>
    </i>
    <i>
      <x v="7"/>
    </i>
    <i>
      <x v="9"/>
    </i>
    <i>
      <x v="11"/>
    </i>
    <i>
      <x v="17"/>
    </i>
    <i>
      <x v="19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4"/>
    </i>
    <i>
      <x v="46"/>
    </i>
    <i>
      <x v="47"/>
    </i>
    <i>
      <x v="49"/>
    </i>
    <i>
      <x v="51"/>
    </i>
    <i>
      <x v="53"/>
    </i>
    <i>
      <x v="55"/>
    </i>
    <i>
      <x v="58"/>
    </i>
    <i>
      <x v="60"/>
    </i>
    <i>
      <x v="61"/>
    </i>
    <i>
      <x v="64"/>
    </i>
    <i>
      <x v="65"/>
    </i>
    <i>
      <x v="66"/>
    </i>
    <i>
      <x v="68"/>
    </i>
    <i>
      <x v="70"/>
    </i>
    <i>
      <x v="72"/>
    </i>
    <i>
      <x v="73"/>
    </i>
    <i>
      <x v="74"/>
    </i>
    <i>
      <x v="75"/>
    </i>
    <i>
      <x v="76"/>
    </i>
    <i>
      <x v="80"/>
    </i>
    <i>
      <x v="82"/>
    </i>
    <i>
      <x v="85"/>
    </i>
    <i>
      <x v="86"/>
    </i>
    <i>
      <x v="87"/>
    </i>
    <i>
      <x v="91"/>
    </i>
    <i>
      <x v="92"/>
    </i>
    <i>
      <x v="93"/>
    </i>
    <i>
      <x v="94"/>
    </i>
    <i>
      <x v="102"/>
    </i>
    <i>
      <x v="105"/>
    </i>
    <i>
      <x v="106"/>
    </i>
    <i>
      <x v="107"/>
    </i>
    <i>
      <x v="109"/>
    </i>
    <i>
      <x v="115"/>
    </i>
    <i>
      <x v="116"/>
    </i>
    <i>
      <x v="117"/>
    </i>
    <i>
      <x v="122"/>
    </i>
    <i>
      <x v="129"/>
    </i>
    <i>
      <x v="130"/>
    </i>
    <i>
      <x v="135"/>
    </i>
    <i>
      <x v="136"/>
    </i>
    <i>
      <x v="143"/>
    </i>
    <i>
      <x v="144"/>
    </i>
    <i>
      <x v="149"/>
    </i>
    <i>
      <x v="150"/>
    </i>
    <i>
      <x v="151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82"/>
    </i>
    <i>
      <x v="183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207"/>
    </i>
    <i>
      <x v="209"/>
    </i>
    <i>
      <x v="210"/>
    </i>
    <i>
      <x v="21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98"/>
    </i>
    <i>
      <x v="299"/>
    </i>
    <i>
      <x v="303"/>
    </i>
    <i>
      <x v="304"/>
    </i>
    <i>
      <x v="305"/>
    </i>
    <i>
      <x v="306"/>
    </i>
    <i>
      <x v="311"/>
    </i>
    <i>
      <x v="312"/>
    </i>
    <i>
      <x v="313"/>
    </i>
    <i>
      <x v="314"/>
    </i>
    <i>
      <x v="315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3"/>
    </i>
    <i>
      <x v="334"/>
    </i>
    <i>
      <x v="335"/>
    </i>
    <i>
      <x v="336"/>
    </i>
    <i>
      <x v="337"/>
    </i>
    <i>
      <x v="339"/>
    </i>
    <i>
      <x v="340"/>
    </i>
    <i>
      <x v="365"/>
    </i>
    <i>
      <x v="366"/>
    </i>
    <i>
      <x v="367"/>
    </i>
    <i>
      <x v="373"/>
    </i>
    <i>
      <x v="374"/>
    </i>
    <i>
      <x v="375"/>
    </i>
    <i>
      <x v="379"/>
    </i>
    <i>
      <x v="380"/>
    </i>
    <i>
      <x v="381"/>
    </i>
    <i>
      <x v="382"/>
    </i>
    <i>
      <x v="383"/>
    </i>
    <i>
      <x v="384"/>
    </i>
    <i>
      <x v="391"/>
    </i>
    <i>
      <x v="392"/>
    </i>
    <i>
      <x v="393"/>
    </i>
    <i>
      <x v="395"/>
    </i>
    <i>
      <x v="400"/>
    </i>
    <i>
      <x v="401"/>
    </i>
    <i>
      <x v="402"/>
    </i>
    <i>
      <x v="403"/>
    </i>
    <i>
      <x v="404"/>
    </i>
    <i>
      <x v="405"/>
    </i>
    <i>
      <x v="413"/>
    </i>
    <i>
      <x v="415"/>
    </i>
    <i>
      <x v="416"/>
    </i>
    <i>
      <x v="428"/>
    </i>
    <i>
      <x v="429"/>
    </i>
    <i>
      <x v="430"/>
    </i>
    <i>
      <x v="431"/>
    </i>
    <i>
      <x v="433"/>
    </i>
    <i>
      <x v="437"/>
    </i>
    <i>
      <x v="438"/>
    </i>
    <i>
      <x v="439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66"/>
    </i>
    <i>
      <x v="467"/>
    </i>
    <i>
      <x v="468"/>
    </i>
    <i>
      <x v="469"/>
    </i>
    <i>
      <x v="470"/>
    </i>
    <i>
      <x v="476"/>
    </i>
    <i>
      <x v="477"/>
    </i>
    <i>
      <x v="478"/>
    </i>
    <i>
      <x v="482"/>
    </i>
    <i>
      <x v="483"/>
    </i>
    <i>
      <x v="484"/>
    </i>
    <i>
      <x v="487"/>
    </i>
    <i>
      <x v="488"/>
    </i>
    <i>
      <x v="489"/>
    </i>
    <i>
      <x v="490"/>
    </i>
    <i>
      <x v="491"/>
    </i>
    <i>
      <x v="492"/>
    </i>
    <i>
      <x v="499"/>
    </i>
    <i>
      <x v="500"/>
    </i>
    <i>
      <x v="505"/>
    </i>
    <i>
      <x v="506"/>
    </i>
    <i>
      <x v="512"/>
    </i>
    <i>
      <x v="519"/>
    </i>
    <i>
      <x v="520"/>
    </i>
    <i>
      <x v="522"/>
    </i>
    <i>
      <x v="523"/>
    </i>
    <i>
      <x v="527"/>
    </i>
    <i>
      <x v="528"/>
    </i>
    <i>
      <x v="529"/>
    </i>
    <i>
      <x v="562"/>
    </i>
    <i>
      <x v="563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29"/>
    </i>
    <i>
      <x v="630"/>
    </i>
    <i>
      <x v="631"/>
    </i>
    <i>
      <x v="632"/>
    </i>
    <i>
      <x v="633"/>
    </i>
    <i>
      <x v="634"/>
    </i>
    <i t="grand">
      <x/>
    </i>
  </rowItems>
  <colItems count="1">
    <i/>
  </colItems>
  <pageFields count="2">
    <pageField fld="1" item="0" hier="-1"/>
    <pageField fld="0" item="0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fieldListSortAscending="1">
  <location ref="A4:B193" firstHeaderRow="1" firstDataRow="1" firstDataCol="1" rowPageCount="2" colPageCount="1"/>
  <pivotFields count="5">
    <pivotField axis="axisPage" showAll="0">
      <items count="3">
        <item x="0"/>
        <item x="1"/>
        <item t="default"/>
      </items>
    </pivotField>
    <pivotField axis="axisPage" showAll="0">
      <items count="18">
        <item x="0"/>
        <item m="1" x="5"/>
        <item m="1" x="10"/>
        <item m="1" x="15"/>
        <item m="1" x="2"/>
        <item m="1" x="6"/>
        <item m="1" x="9"/>
        <item m="1" x="11"/>
        <item m="1" x="12"/>
        <item m="1" x="13"/>
        <item m="1" x="14"/>
        <item m="1" x="16"/>
        <item m="1" x="1"/>
        <item m="1" x="3"/>
        <item m="1" x="4"/>
        <item m="1" x="7"/>
        <item m="1" x="8"/>
        <item t="default"/>
      </items>
    </pivotField>
    <pivotField showAll="0"/>
    <pivotField axis="axisRow" showAll="0">
      <items count="638">
        <item x="292"/>
        <item x="13"/>
        <item x="296"/>
        <item x="21"/>
        <item x="301"/>
        <item x="27"/>
        <item x="303"/>
        <item x="31"/>
        <item x="291"/>
        <item x="12"/>
        <item m="1" x="506"/>
        <item x="32"/>
        <item m="1" x="600"/>
        <item m="1" x="579"/>
        <item m="1" x="602"/>
        <item m="1" x="629"/>
        <item x="287"/>
        <item x="9"/>
        <item m="1" x="532"/>
        <item x="14"/>
        <item m="1" x="608"/>
        <item m="1" x="517"/>
        <item x="325"/>
        <item x="56"/>
        <item x="298"/>
        <item x="23"/>
        <item x="300"/>
        <item x="26"/>
        <item x="304"/>
        <item x="33"/>
        <item x="307"/>
        <item x="35"/>
        <item m="1" x="508"/>
        <item x="36"/>
        <item x="309"/>
        <item x="40"/>
        <item m="1" x="547"/>
        <item x="41"/>
        <item m="1" x="520"/>
        <item x="57"/>
        <item x="327"/>
        <item x="59"/>
        <item x="294"/>
        <item x="295"/>
        <item x="19"/>
        <item m="1" x="543"/>
        <item x="20"/>
        <item x="18"/>
        <item x="282"/>
        <item x="0"/>
        <item x="290"/>
        <item x="11"/>
        <item x="284"/>
        <item x="4"/>
        <item x="283"/>
        <item x="1"/>
        <item x="288"/>
        <item x="293"/>
        <item x="15"/>
        <item m="1" x="581"/>
        <item x="16"/>
        <item x="10"/>
        <item x="324"/>
        <item x="321"/>
        <item x="39"/>
        <item x="58"/>
        <item x="3"/>
        <item x="297"/>
        <item x="22"/>
        <item x="326"/>
        <item x="55"/>
        <item x="286"/>
        <item x="7"/>
        <item x="17"/>
        <item x="78"/>
        <item x="69"/>
        <item x="79"/>
        <item x="343"/>
        <item x="335"/>
        <item x="344"/>
        <item x="91"/>
        <item m="1" x="498"/>
        <item x="82"/>
        <item m="1" x="627"/>
        <item x="367"/>
        <item x="122"/>
        <item x="123"/>
        <item x="124"/>
        <item x="370"/>
        <item x="371"/>
        <item x="421"/>
        <item x="125"/>
        <item x="132"/>
        <item x="127"/>
        <item x="130"/>
        <item m="1" x="591"/>
        <item x="322"/>
        <item x="373"/>
        <item x="374"/>
        <item m="1" x="486"/>
        <item m="1" x="572"/>
        <item m="1" x="630"/>
        <item x="138"/>
        <item m="1" x="616"/>
        <item x="377"/>
        <item x="134"/>
        <item x="140"/>
        <item x="141"/>
        <item m="1" x="546"/>
        <item x="144"/>
        <item m="1" x="525"/>
        <item x="380"/>
        <item x="381"/>
        <item x="382"/>
        <item x="383"/>
        <item x="146"/>
        <item x="147"/>
        <item x="135"/>
        <item m="1" x="480"/>
        <item m="1" x="482"/>
        <item m="1" x="558"/>
        <item m="1" x="590"/>
        <item x="204"/>
        <item m="1" x="554"/>
        <item m="1" x="545"/>
        <item m="1" x="524"/>
        <item x="413"/>
        <item m="1" x="568"/>
        <item m="1" x="509"/>
        <item x="84"/>
        <item x="85"/>
        <item x="369"/>
        <item x="427"/>
        <item x="417"/>
        <item x="431"/>
        <item x="160"/>
        <item x="161"/>
        <item m="1" x="571"/>
        <item m="1" x="567"/>
        <item x="392"/>
        <item m="1" x="542"/>
        <item x="399"/>
        <item x="400"/>
        <item x="189"/>
        <item x="185"/>
        <item m="1" x="530"/>
        <item m="1" x="615"/>
        <item x="406"/>
        <item m="1" x="485"/>
        <item x="48"/>
        <item x="54"/>
        <item x="176"/>
        <item x="312"/>
        <item x="149"/>
        <item x="150"/>
        <item x="151"/>
        <item x="152"/>
        <item x="153"/>
        <item x="154"/>
        <item x="205"/>
        <item m="1" x="569"/>
        <item x="207"/>
        <item x="208"/>
        <item x="209"/>
        <item x="212"/>
        <item x="213"/>
        <item x="228"/>
        <item x="232"/>
        <item x="233"/>
        <item m="1" x="539"/>
        <item m="1" x="491"/>
        <item m="1" x="526"/>
        <item x="385"/>
        <item x="386"/>
        <item x="387"/>
        <item x="403"/>
        <item x="420"/>
        <item x="430"/>
        <item x="435"/>
        <item x="436"/>
        <item x="437"/>
        <item x="257"/>
        <item x="434"/>
        <item x="210"/>
        <item x="281"/>
        <item x="438"/>
        <item x="439"/>
        <item x="43"/>
        <item x="44"/>
        <item x="45"/>
        <item x="47"/>
        <item x="49"/>
        <item x="52"/>
        <item x="174"/>
        <item x="173"/>
        <item m="1" x="605"/>
        <item m="1" x="511"/>
        <item m="1" x="607"/>
        <item x="310"/>
        <item x="311"/>
        <item x="314"/>
        <item x="316"/>
        <item x="318"/>
        <item x="319"/>
        <item m="1" x="495"/>
        <item m="1" x="479"/>
        <item m="1" x="557"/>
        <item m="1" x="497"/>
        <item x="164"/>
        <item m="1" x="536"/>
        <item x="274"/>
        <item x="275"/>
        <item x="276"/>
        <item m="1" x="597"/>
        <item m="1" x="496"/>
        <item m="1" x="556"/>
        <item m="1" x="588"/>
        <item x="452"/>
        <item x="453"/>
        <item m="1" x="516"/>
        <item m="1" x="617"/>
        <item x="397"/>
        <item m="1" x="483"/>
        <item x="93"/>
        <item x="97"/>
        <item x="98"/>
        <item x="99"/>
        <item x="100"/>
        <item x="101"/>
        <item x="102"/>
        <item x="103"/>
        <item x="104"/>
        <item x="105"/>
        <item x="107"/>
        <item x="109"/>
        <item x="111"/>
        <item x="112"/>
        <item x="81"/>
        <item x="181"/>
        <item x="345"/>
        <item x="349"/>
        <item x="350"/>
        <item x="351"/>
        <item x="352"/>
        <item x="353"/>
        <item x="354"/>
        <item x="355"/>
        <item x="356"/>
        <item x="358"/>
        <item x="360"/>
        <item x="362"/>
        <item x="368"/>
        <item x="405"/>
        <item m="1" x="515"/>
        <item x="60"/>
        <item x="61"/>
        <item x="62"/>
        <item x="63"/>
        <item x="64"/>
        <item x="65"/>
        <item x="66"/>
        <item x="67"/>
        <item x="68"/>
        <item x="136"/>
        <item x="143"/>
        <item x="156"/>
        <item x="157"/>
        <item x="270"/>
        <item x="165"/>
        <item x="280"/>
        <item x="182"/>
        <item x="183"/>
        <item x="184"/>
        <item x="186"/>
        <item x="187"/>
        <item x="188"/>
        <item x="190"/>
        <item x="191"/>
        <item x="329"/>
        <item x="330"/>
        <item x="331"/>
        <item x="332"/>
        <item x="333"/>
        <item x="334"/>
        <item x="376"/>
        <item x="390"/>
        <item m="1" x="518"/>
        <item x="391"/>
        <item m="1" x="521"/>
        <item m="1" x="550"/>
        <item x="407"/>
        <item x="408"/>
        <item x="409"/>
        <item x="410"/>
        <item m="1" x="472"/>
        <item m="1" x="631"/>
        <item m="1" x="598"/>
        <item x="398"/>
        <item x="393"/>
        <item x="271"/>
        <item x="273"/>
        <item m="1" x="583"/>
        <item m="1" x="500"/>
        <item x="396"/>
        <item x="24"/>
        <item x="28"/>
        <item x="29"/>
        <item x="42"/>
        <item x="299"/>
        <item m="1" x="601"/>
        <item x="302"/>
        <item m="1" x="589"/>
        <item x="30"/>
        <item x="70"/>
        <item x="71"/>
        <item x="72"/>
        <item x="77"/>
        <item m="1" x="499"/>
        <item x="94"/>
        <item x="96"/>
        <item m="1" x="503"/>
        <item x="177"/>
        <item x="195"/>
        <item x="196"/>
        <item x="197"/>
        <item x="198"/>
        <item x="199"/>
        <item x="200"/>
        <item x="201"/>
        <item x="202"/>
        <item m="1" x="564"/>
        <item m="1" x="618"/>
        <item m="1" x="488"/>
        <item m="1" x="576"/>
        <item x="235"/>
        <item x="236"/>
        <item x="237"/>
        <item x="238"/>
        <item x="239"/>
        <item m="1" x="599"/>
        <item x="243"/>
        <item x="244"/>
        <item m="1" x="626"/>
        <item x="336"/>
        <item x="337"/>
        <item x="338"/>
        <item x="339"/>
        <item x="346"/>
        <item x="348"/>
        <item x="404"/>
        <item m="1" x="621"/>
        <item m="1" x="484"/>
        <item m="1" x="573"/>
        <item m="1" x="507"/>
        <item m="1" x="494"/>
        <item m="1" x="534"/>
        <item m="1" x="636"/>
        <item m="1" x="613"/>
        <item m="1" x="487"/>
        <item m="1" x="593"/>
        <item m="1" x="566"/>
        <item m="1" x="510"/>
        <item m="1" x="538"/>
        <item x="441"/>
        <item x="442"/>
        <item x="443"/>
        <item x="155"/>
        <item x="166"/>
        <item x="234"/>
        <item m="1" x="523"/>
        <item x="389"/>
        <item x="394"/>
        <item x="433"/>
        <item m="1" x="481"/>
        <item x="37"/>
        <item x="158"/>
        <item x="279"/>
        <item m="1" x="552"/>
        <item m="1" x="586"/>
        <item m="1" x="504"/>
        <item x="168"/>
        <item x="170"/>
        <item x="126"/>
        <item x="128"/>
        <item x="139"/>
        <item x="148"/>
        <item x="372"/>
        <item m="1" x="578"/>
        <item x="379"/>
        <item x="323"/>
        <item m="1" x="609"/>
        <item m="1" x="475"/>
        <item x="133"/>
        <item x="95"/>
        <item x="272"/>
        <item m="1" x="555"/>
        <item x="80"/>
        <item m="1" x="633"/>
        <item m="1" x="565"/>
        <item m="1" x="622"/>
        <item m="1" x="501"/>
        <item x="218"/>
        <item x="219"/>
        <item x="220"/>
        <item x="221"/>
        <item x="222"/>
        <item x="224"/>
        <item x="422"/>
        <item x="423"/>
        <item x="424"/>
        <item x="425"/>
        <item m="1" x="582"/>
        <item x="426"/>
        <item m="1" x="634"/>
        <item x="226"/>
        <item x="429"/>
        <item x="225"/>
        <item x="231"/>
        <item m="1" x="635"/>
        <item m="1" x="584"/>
        <item x="432"/>
        <item m="1" x="541"/>
        <item m="1" x="561"/>
        <item m="1" x="533"/>
        <item m="1" x="476"/>
        <item m="1" x="493"/>
        <item m="1" x="548"/>
        <item m="1" x="563"/>
        <item m="1" x="562"/>
        <item x="25"/>
        <item x="178"/>
        <item x="179"/>
        <item x="192"/>
        <item m="1" x="628"/>
        <item x="203"/>
        <item x="305"/>
        <item x="388"/>
        <item x="411"/>
        <item x="206"/>
        <item x="269"/>
        <item x="277"/>
        <item m="1" x="619"/>
        <item x="395"/>
        <item m="1" x="614"/>
        <item x="440"/>
        <item x="456"/>
        <item x="73"/>
        <item x="74"/>
        <item x="75"/>
        <item x="76"/>
        <item x="114"/>
        <item x="115"/>
        <item x="116"/>
        <item x="117"/>
        <item x="118"/>
        <item x="119"/>
        <item x="229"/>
        <item x="250"/>
        <item x="340"/>
        <item x="341"/>
        <item x="342"/>
        <item x="364"/>
        <item x="365"/>
        <item x="366"/>
        <item x="415"/>
        <item m="1" x="570"/>
        <item x="461"/>
        <item x="216"/>
        <item x="217"/>
        <item x="223"/>
        <item x="230"/>
        <item x="256"/>
        <item x="416"/>
        <item x="418"/>
        <item x="419"/>
        <item x="428"/>
        <item x="467"/>
        <item x="258"/>
        <item x="259"/>
        <item x="260"/>
        <item x="454"/>
        <item x="455"/>
        <item x="457"/>
        <item x="92"/>
        <item x="172"/>
        <item x="175"/>
        <item m="1" x="560"/>
        <item m="1" x="531"/>
        <item x="251"/>
        <item x="253"/>
        <item x="254"/>
        <item x="347"/>
        <item x="402"/>
        <item m="1" x="612"/>
        <item x="462"/>
        <item x="464"/>
        <item x="465"/>
        <item x="249"/>
        <item x="460"/>
        <item x="248"/>
        <item x="252"/>
        <item x="255"/>
        <item x="459"/>
        <item x="463"/>
        <item x="466"/>
        <item x="34"/>
        <item x="38"/>
        <item m="1" x="471"/>
        <item x="306"/>
        <item x="308"/>
        <item m="1" x="470"/>
        <item m="1" x="473"/>
        <item x="240"/>
        <item m="1" x="585"/>
        <item m="1" x="502"/>
        <item m="1" x="587"/>
        <item m="1" x="594"/>
        <item m="1" x="512"/>
        <item m="1" x="529"/>
        <item x="227"/>
        <item x="241"/>
        <item x="414"/>
        <item x="120"/>
        <item x="121"/>
        <item m="1" x="551"/>
        <item m="1" x="544"/>
        <item m="1" x="606"/>
        <item x="167"/>
        <item x="193"/>
        <item x="194"/>
        <item m="1" x="540"/>
        <item m="1" x="632"/>
        <item m="1" x="624"/>
        <item m="1" x="575"/>
        <item m="1" x="492"/>
        <item m="1" x="489"/>
        <item m="1" x="490"/>
        <item m="1" x="574"/>
        <item m="1" x="559"/>
        <item m="1" x="611"/>
        <item m="1" x="514"/>
        <item m="1" x="604"/>
        <item m="1" x="527"/>
        <item m="1" x="553"/>
        <item m="1" x="580"/>
        <item m="1" x="477"/>
        <item m="1" x="603"/>
        <item m="1" x="535"/>
        <item m="1" x="625"/>
        <item m="1" x="610"/>
        <item m="1" x="577"/>
        <item m="1" x="505"/>
        <item m="1" x="537"/>
        <item m="1" x="519"/>
        <item m="1" x="596"/>
        <item m="1" x="528"/>
        <item m="1" x="478"/>
        <item m="1" x="595"/>
        <item m="1" x="513"/>
        <item x="412"/>
        <item m="1" x="549"/>
        <item m="1" x="522"/>
        <item x="246"/>
        <item x="247"/>
        <item m="1" x="623"/>
        <item x="83"/>
        <item x="86"/>
        <item x="88"/>
        <item x="159"/>
        <item x="163"/>
        <item x="214"/>
        <item x="215"/>
        <item x="242"/>
        <item x="468"/>
        <item m="1" x="592"/>
        <item x="469"/>
        <item x="46"/>
        <item x="50"/>
        <item x="51"/>
        <item x="53"/>
        <item x="89"/>
        <item x="90"/>
        <item x="106"/>
        <item x="108"/>
        <item x="110"/>
        <item x="113"/>
        <item x="129"/>
        <item x="131"/>
        <item x="162"/>
        <item x="169"/>
        <item x="171"/>
        <item x="180"/>
        <item x="211"/>
        <item x="313"/>
        <item x="315"/>
        <item x="317"/>
        <item x="320"/>
        <item x="357"/>
        <item x="359"/>
        <item x="361"/>
        <item x="363"/>
        <item x="375"/>
        <item x="401"/>
        <item x="458"/>
        <item m="1" x="474"/>
        <item x="137"/>
        <item x="142"/>
        <item x="145"/>
        <item x="261"/>
        <item x="262"/>
        <item x="263"/>
        <item x="264"/>
        <item x="265"/>
        <item x="266"/>
        <item x="267"/>
        <item x="268"/>
        <item x="278"/>
        <item x="328"/>
        <item x="378"/>
        <item x="384"/>
        <item m="1" x="620"/>
        <item x="444"/>
        <item x="445"/>
        <item x="446"/>
        <item x="447"/>
        <item x="448"/>
        <item x="449"/>
        <item x="450"/>
        <item x="451"/>
        <item x="2"/>
        <item x="5"/>
        <item x="6"/>
        <item x="8"/>
        <item x="87"/>
        <item x="245"/>
        <item x="285"/>
        <item x="289"/>
        <item t="default"/>
      </items>
    </pivotField>
    <pivotField dataField="1" showAll="0"/>
  </pivotFields>
  <rowFields count="1">
    <field x="3"/>
  </rowFields>
  <rowItems count="189">
    <i>
      <x/>
    </i>
    <i>
      <x v="2"/>
    </i>
    <i>
      <x v="4"/>
    </i>
    <i>
      <x v="6"/>
    </i>
    <i>
      <x v="8"/>
    </i>
    <i>
      <x v="16"/>
    </i>
    <i>
      <x v="22"/>
    </i>
    <i>
      <x v="24"/>
    </i>
    <i>
      <x v="26"/>
    </i>
    <i>
      <x v="28"/>
    </i>
    <i>
      <x v="30"/>
    </i>
    <i>
      <x v="34"/>
    </i>
    <i>
      <x v="40"/>
    </i>
    <i>
      <x v="42"/>
    </i>
    <i>
      <x v="43"/>
    </i>
    <i>
      <x v="48"/>
    </i>
    <i>
      <x v="50"/>
    </i>
    <i>
      <x v="52"/>
    </i>
    <i>
      <x v="54"/>
    </i>
    <i>
      <x v="56"/>
    </i>
    <i>
      <x v="57"/>
    </i>
    <i>
      <x v="62"/>
    </i>
    <i>
      <x v="63"/>
    </i>
    <i>
      <x v="67"/>
    </i>
    <i>
      <x v="69"/>
    </i>
    <i>
      <x v="71"/>
    </i>
    <i>
      <x v="77"/>
    </i>
    <i>
      <x v="78"/>
    </i>
    <i>
      <x v="79"/>
    </i>
    <i>
      <x v="84"/>
    </i>
    <i>
      <x v="88"/>
    </i>
    <i>
      <x v="89"/>
    </i>
    <i>
      <x v="90"/>
    </i>
    <i>
      <x v="96"/>
    </i>
    <i>
      <x v="97"/>
    </i>
    <i>
      <x v="98"/>
    </i>
    <i>
      <x v="104"/>
    </i>
    <i>
      <x v="111"/>
    </i>
    <i>
      <x v="112"/>
    </i>
    <i>
      <x v="113"/>
    </i>
    <i>
      <x v="114"/>
    </i>
    <i>
      <x v="126"/>
    </i>
    <i>
      <x v="131"/>
    </i>
    <i>
      <x v="132"/>
    </i>
    <i>
      <x v="133"/>
    </i>
    <i>
      <x v="134"/>
    </i>
    <i>
      <x v="139"/>
    </i>
    <i>
      <x v="141"/>
    </i>
    <i>
      <x v="142"/>
    </i>
    <i>
      <x v="147"/>
    </i>
    <i>
      <x v="152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5"/>
    </i>
    <i>
      <x v="186"/>
    </i>
    <i>
      <x v="198"/>
    </i>
    <i>
      <x v="199"/>
    </i>
    <i>
      <x v="200"/>
    </i>
    <i>
      <x v="201"/>
    </i>
    <i>
      <x v="202"/>
    </i>
    <i>
      <x v="203"/>
    </i>
    <i>
      <x v="217"/>
    </i>
    <i>
      <x v="218"/>
    </i>
    <i>
      <x v="221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90"/>
    </i>
    <i>
      <x v="291"/>
    </i>
    <i>
      <x v="292"/>
    </i>
    <i>
      <x v="293"/>
    </i>
    <i>
      <x v="297"/>
    </i>
    <i>
      <x v="298"/>
    </i>
    <i>
      <x v="303"/>
    </i>
    <i>
      <x v="308"/>
    </i>
    <i>
      <x v="310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63"/>
    </i>
    <i>
      <x v="364"/>
    </i>
    <i>
      <x v="365"/>
    </i>
    <i>
      <x v="370"/>
    </i>
    <i>
      <x v="371"/>
    </i>
    <i>
      <x v="372"/>
    </i>
    <i>
      <x v="386"/>
    </i>
    <i>
      <x v="388"/>
    </i>
    <i>
      <x v="389"/>
    </i>
    <i>
      <x v="407"/>
    </i>
    <i>
      <x v="408"/>
    </i>
    <i>
      <x v="409"/>
    </i>
    <i>
      <x v="410"/>
    </i>
    <i>
      <x v="412"/>
    </i>
    <i>
      <x v="415"/>
    </i>
    <i>
      <x v="420"/>
    </i>
    <i>
      <x v="435"/>
    </i>
    <i>
      <x v="436"/>
    </i>
    <i>
      <x v="437"/>
    </i>
    <i>
      <x v="442"/>
    </i>
    <i>
      <x v="444"/>
    </i>
    <i>
      <x v="44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72"/>
    </i>
    <i>
      <x v="473"/>
    </i>
    <i>
      <x v="474"/>
    </i>
    <i>
      <x v="475"/>
    </i>
    <i>
      <x v="476"/>
    </i>
    <i>
      <x v="480"/>
    </i>
    <i>
      <x v="481"/>
    </i>
    <i>
      <x v="482"/>
    </i>
    <i>
      <x v="491"/>
    </i>
    <i>
      <x v="492"/>
    </i>
    <i>
      <x v="494"/>
    </i>
    <i>
      <x v="495"/>
    </i>
    <i>
      <x v="496"/>
    </i>
    <i>
      <x v="498"/>
    </i>
    <i>
      <x v="502"/>
    </i>
    <i>
      <x v="503"/>
    </i>
    <i>
      <x v="504"/>
    </i>
    <i>
      <x v="508"/>
    </i>
    <i>
      <x v="509"/>
    </i>
    <i>
      <x v="521"/>
    </i>
    <i>
      <x v="559"/>
    </i>
    <i>
      <x v="573"/>
    </i>
    <i>
      <x v="575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17"/>
    </i>
    <i>
      <x v="618"/>
    </i>
    <i>
      <x v="619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35"/>
    </i>
    <i>
      <x v="636"/>
    </i>
    <i t="grand">
      <x/>
    </i>
  </rowItems>
  <colItems count="1">
    <i/>
  </colItems>
  <pageFields count="2">
    <pageField fld="1" item="0" hier="-1"/>
    <pageField fld="0" item="1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3"/>
  <sheetViews>
    <sheetView tabSelected="1" workbookViewId="0">
      <pane xSplit="7" ySplit="2" topLeftCell="H235" activePane="bottomRight" state="frozen"/>
      <selection pane="topRight" activeCell="H1" sqref="H1"/>
      <selection pane="bottomLeft" activeCell="A3" sqref="A3"/>
      <selection pane="bottomRight" activeCell="K240" sqref="K240"/>
    </sheetView>
  </sheetViews>
  <sheetFormatPr defaultColWidth="9.140625" defaultRowHeight="15" x14ac:dyDescent="0.25"/>
  <cols>
    <col min="1" max="1" width="13.140625" style="4" bestFit="1" customWidth="1"/>
    <col min="2" max="2" width="12.7109375" style="4" bestFit="1" customWidth="1"/>
    <col min="3" max="4" width="9.140625" style="4"/>
    <col min="5" max="5" width="14.5703125" style="4" bestFit="1" customWidth="1"/>
    <col min="6" max="6" width="12.7109375" style="4" bestFit="1" customWidth="1"/>
    <col min="7" max="8" width="9.140625" style="4"/>
    <col min="9" max="9" width="12.140625" style="4" bestFit="1" customWidth="1"/>
    <col min="10" max="10" width="13.42578125" style="4" bestFit="1" customWidth="1"/>
    <col min="11" max="16384" width="9.140625" style="4"/>
  </cols>
  <sheetData>
    <row r="1" spans="1:17" x14ac:dyDescent="0.25">
      <c r="A1" s="1" t="s">
        <v>84</v>
      </c>
      <c r="B1" s="2">
        <v>1</v>
      </c>
      <c r="E1" s="1" t="s">
        <v>84</v>
      </c>
      <c r="F1" s="2">
        <v>1</v>
      </c>
      <c r="J1" s="4" t="s">
        <v>182</v>
      </c>
      <c r="K1" s="4" t="b">
        <v>0</v>
      </c>
    </row>
    <row r="2" spans="1:17" x14ac:dyDescent="0.25">
      <c r="A2" s="1" t="s">
        <v>85</v>
      </c>
      <c r="B2" t="s">
        <v>86</v>
      </c>
      <c r="E2" s="1" t="s">
        <v>85</v>
      </c>
      <c r="F2" t="s">
        <v>87</v>
      </c>
      <c r="J2" s="4" t="s">
        <v>198</v>
      </c>
      <c r="K2" s="4" t="b">
        <v>1</v>
      </c>
    </row>
    <row r="3" spans="1:17" ht="15.75" thickBot="1" x14ac:dyDescent="0.3">
      <c r="K3" s="4">
        <f>K319</f>
        <v>31355</v>
      </c>
      <c r="L3" s="4">
        <f>L319</f>
        <v>31335</v>
      </c>
    </row>
    <row r="4" spans="1:17" x14ac:dyDescent="0.25">
      <c r="A4" s="1" t="s">
        <v>14</v>
      </c>
      <c r="B4" t="s">
        <v>22</v>
      </c>
      <c r="E4" s="1" t="s">
        <v>14</v>
      </c>
      <c r="F4" t="s">
        <v>22</v>
      </c>
      <c r="I4" s="5"/>
      <c r="J4" s="6"/>
      <c r="K4" s="6"/>
      <c r="L4" s="6"/>
      <c r="M4" s="6"/>
      <c r="N4" s="32" t="s">
        <v>402</v>
      </c>
      <c r="O4" s="33" t="s">
        <v>403</v>
      </c>
    </row>
    <row r="5" spans="1:17" x14ac:dyDescent="0.25">
      <c r="A5" s="2" t="s">
        <v>23</v>
      </c>
      <c r="B5" s="3">
        <v>190</v>
      </c>
      <c r="C5" s="4">
        <f>VLOOKUP(A5,$I$5:$K$318,3,FALSE)-B5</f>
        <v>0</v>
      </c>
      <c r="E5" s="2" t="s">
        <v>24</v>
      </c>
      <c r="F5" s="3">
        <v>190</v>
      </c>
      <c r="G5" s="4">
        <f>VLOOKUP(E5,$J$5:$L$318,3,FALSE)-F5</f>
        <v>0</v>
      </c>
      <c r="I5" s="8" t="s">
        <v>23</v>
      </c>
      <c r="J5" s="9" t="str">
        <f t="shared" ref="J5:J14" si="0">I5&amp;"eq"</f>
        <v>kefeq</v>
      </c>
      <c r="K5" s="9">
        <f t="shared" ref="K5:K15" si="1">IF(ISERR(GETPIVOTDATA("Value",$A$4,"Name",I5)),0,GETPIVOTDATA("Value",$A$4,"Name",I5))</f>
        <v>190</v>
      </c>
      <c r="L5" s="9">
        <f t="shared" ref="L5:L14" si="2">IF(ISERR(GETPIVOTDATA("Value",$E$4,"Name",J5)),0,GETPIVOTDATA("Value",$E$4,"Name",J5))</f>
        <v>190</v>
      </c>
      <c r="M5" s="9">
        <f t="shared" ref="M5:M15" si="3">K5-L5</f>
        <v>0</v>
      </c>
      <c r="N5" s="9" t="str">
        <f>IF(TRIM($I5)&lt;&gt;"",IF(COUNTIF($I$5:$I$317,"="&amp;I5)&lt;&gt;1,"CHECK",""),"")</f>
        <v/>
      </c>
      <c r="O5" s="10" t="str">
        <f>IF(TRIM($J5)&lt;&gt;"",IF(COUNTIF($J$5:$J$317,"="&amp;J5)&lt;&gt;1,"CHECK",""),"")</f>
        <v/>
      </c>
      <c r="P5" s="4">
        <f>IF(TRIM(I5)&lt;&gt;"",1,0)</f>
        <v>1</v>
      </c>
      <c r="Q5" s="4">
        <f>IF(TRIM(J5)&lt;&gt;"",1,0)</f>
        <v>1</v>
      </c>
    </row>
    <row r="6" spans="1:17" x14ac:dyDescent="0.25">
      <c r="A6" s="2" t="s">
        <v>25</v>
      </c>
      <c r="B6" s="3">
        <v>190</v>
      </c>
      <c r="C6" s="4">
        <f>VLOOKUP(A6,$I$5:$K$318,3,FALSE)-B6</f>
        <v>0</v>
      </c>
      <c r="E6" s="2" t="s">
        <v>26</v>
      </c>
      <c r="F6" s="3">
        <v>190</v>
      </c>
      <c r="G6" s="4">
        <f>VLOOKUP(E6,$J$5:$L$318,3,FALSE)-F6</f>
        <v>0</v>
      </c>
      <c r="I6" s="8" t="s">
        <v>25</v>
      </c>
      <c r="J6" s="9" t="str">
        <f t="shared" si="0"/>
        <v>kfeq</v>
      </c>
      <c r="K6" s="9">
        <f t="shared" si="1"/>
        <v>190</v>
      </c>
      <c r="L6" s="9">
        <f t="shared" si="2"/>
        <v>190</v>
      </c>
      <c r="M6" s="9">
        <f t="shared" si="3"/>
        <v>0</v>
      </c>
      <c r="N6" s="9" t="str">
        <f>IF(TRIM($I6)&lt;&gt;"",IF(COUNTIF($I$5:$I$317,"="&amp;I6)&lt;&gt;1,"CHECK",""),"")</f>
        <v/>
      </c>
      <c r="O6" s="10" t="str">
        <f>IF(TRIM($J6)&lt;&gt;"",IF(COUNTIF($J$5:$J$317,"="&amp;J6)&lt;&gt;1,"CHECK",""),"")</f>
        <v/>
      </c>
      <c r="P6" s="4">
        <f t="shared" ref="P6:P80" si="4">IF(TRIM(I6)&lt;&gt;"",1,0)</f>
        <v>1</v>
      </c>
      <c r="Q6" s="4">
        <f t="shared" ref="Q6:Q80" si="5">IF(TRIM(J6)&lt;&gt;"",1,0)</f>
        <v>1</v>
      </c>
    </row>
    <row r="7" spans="1:17" x14ac:dyDescent="0.25">
      <c r="A7" s="2" t="s">
        <v>27</v>
      </c>
      <c r="B7" s="3">
        <v>190</v>
      </c>
      <c r="C7" s="4">
        <f>VLOOKUP(A7,$I$5:$K$318,3,FALSE)-B7</f>
        <v>0</v>
      </c>
      <c r="E7" s="2" t="s">
        <v>28</v>
      </c>
      <c r="F7" s="3">
        <v>190</v>
      </c>
      <c r="G7" s="4">
        <f>VLOOKUP(E7,$J$5:$L$318,3,FALSE)-F7</f>
        <v>0</v>
      </c>
      <c r="I7" s="8" t="s">
        <v>27</v>
      </c>
      <c r="J7" s="9" t="str">
        <f t="shared" si="0"/>
        <v>kseq</v>
      </c>
      <c r="K7" s="9">
        <f t="shared" si="1"/>
        <v>190</v>
      </c>
      <c r="L7" s="9">
        <f t="shared" si="2"/>
        <v>190</v>
      </c>
      <c r="M7" s="9">
        <f t="shared" si="3"/>
        <v>0</v>
      </c>
      <c r="N7" s="9" t="str">
        <f>IF(TRIM($I7)&lt;&gt;"",IF(COUNTIF($I$5:$I$317,"="&amp;I7)&lt;&gt;1,"CHECK",""),"")</f>
        <v/>
      </c>
      <c r="O7" s="10" t="str">
        <f>IF(TRIM($J7)&lt;&gt;"",IF(COUNTIF($J$5:$J$317,"="&amp;J7)&lt;&gt;1,"CHECK",""),"")</f>
        <v/>
      </c>
      <c r="P7" s="4">
        <f t="shared" si="4"/>
        <v>1</v>
      </c>
      <c r="Q7" s="4">
        <f t="shared" si="5"/>
        <v>1</v>
      </c>
    </row>
    <row r="8" spans="1:17" x14ac:dyDescent="0.25">
      <c r="A8" s="2" t="s">
        <v>29</v>
      </c>
      <c r="B8" s="3">
        <v>190</v>
      </c>
      <c r="C8" s="4">
        <f>VLOOKUP(A8,$I$5:$K$318,3,FALSE)-B8</f>
        <v>0</v>
      </c>
      <c r="E8" s="2" t="s">
        <v>30</v>
      </c>
      <c r="F8" s="3">
        <v>190</v>
      </c>
      <c r="G8" s="4">
        <f>VLOOKUP(E8,$J$5:$L$318,3,FALSE)-F8</f>
        <v>0</v>
      </c>
      <c r="I8" s="8" t="s">
        <v>346</v>
      </c>
      <c r="J8" s="9" t="str">
        <f t="shared" si="0"/>
        <v>ksweq</v>
      </c>
      <c r="K8" s="9">
        <f t="shared" si="1"/>
        <v>190</v>
      </c>
      <c r="L8" s="9">
        <f t="shared" si="2"/>
        <v>190</v>
      </c>
      <c r="M8" s="9">
        <f t="shared" si="3"/>
        <v>0</v>
      </c>
      <c r="N8" s="9" t="str">
        <f>IF(TRIM($I8)&lt;&gt;"",IF(COUNTIF($I$5:$I$317,"="&amp;I8)&lt;&gt;1,"CHECK",""),"")</f>
        <v/>
      </c>
      <c r="O8" s="10" t="str">
        <f>IF(TRIM($J8)&lt;&gt;"",IF(COUNTIF($J$5:$J$317,"="&amp;J8)&lt;&gt;1,"CHECK",""),"")</f>
        <v/>
      </c>
      <c r="P8" s="4">
        <f t="shared" si="4"/>
        <v>1</v>
      </c>
      <c r="Q8" s="4">
        <f t="shared" si="5"/>
        <v>1</v>
      </c>
    </row>
    <row r="9" spans="1:17" x14ac:dyDescent="0.25">
      <c r="A9" s="2" t="s">
        <v>31</v>
      </c>
      <c r="B9" s="3">
        <v>190</v>
      </c>
      <c r="C9" s="4">
        <f>VLOOKUP(A9,$I$5:$K$318,3,FALSE)-B9</f>
        <v>0</v>
      </c>
      <c r="E9" s="2" t="s">
        <v>32</v>
      </c>
      <c r="F9" s="3">
        <v>190</v>
      </c>
      <c r="G9" s="4">
        <f>VLOOKUP(E9,$J$5:$L$318,3,FALSE)-F9</f>
        <v>0</v>
      </c>
      <c r="I9" s="8" t="s">
        <v>348</v>
      </c>
      <c r="J9" s="9" t="str">
        <f t="shared" si="0"/>
        <v>pksweq</v>
      </c>
      <c r="K9" s="9">
        <f t="shared" si="1"/>
        <v>190</v>
      </c>
      <c r="L9" s="9">
        <f t="shared" si="2"/>
        <v>190</v>
      </c>
      <c r="M9" s="9">
        <f t="shared" si="3"/>
        <v>0</v>
      </c>
      <c r="N9" s="9" t="str">
        <f>IF(TRIM($I9)&lt;&gt;"",IF(COUNTIF($I$5:$I$317,"="&amp;I9)&lt;&gt;1,"CHECK",""),"")</f>
        <v/>
      </c>
      <c r="O9" s="10" t="str">
        <f>IF(TRIM($J9)&lt;&gt;"",IF(COUNTIF($J$5:$J$317,"="&amp;J9)&lt;&gt;1,"CHECK",""),"")</f>
        <v/>
      </c>
      <c r="P9" s="4">
        <f t="shared" si="4"/>
        <v>1</v>
      </c>
      <c r="Q9" s="4">
        <f t="shared" si="5"/>
        <v>1</v>
      </c>
    </row>
    <row r="10" spans="1:17" x14ac:dyDescent="0.25">
      <c r="A10" s="2" t="s">
        <v>35</v>
      </c>
      <c r="B10" s="3">
        <v>190</v>
      </c>
      <c r="C10" s="4">
        <f>VLOOKUP(A10,$I$5:$K$318,3,FALSE)-B10</f>
        <v>0</v>
      </c>
      <c r="E10" s="2" t="s">
        <v>34</v>
      </c>
      <c r="F10" s="3">
        <v>0</v>
      </c>
      <c r="G10" s="4">
        <f>VLOOKUP(E10,$J$5:$L$318,3,FALSE)-F10</f>
        <v>0</v>
      </c>
      <c r="I10" s="8" t="s">
        <v>347</v>
      </c>
      <c r="J10" s="9" t="str">
        <f t="shared" si="0"/>
        <v>xwateq</v>
      </c>
      <c r="K10" s="9">
        <f t="shared" si="1"/>
        <v>0</v>
      </c>
      <c r="L10" s="9">
        <f t="shared" si="2"/>
        <v>0</v>
      </c>
      <c r="M10" s="9">
        <f t="shared" si="3"/>
        <v>0</v>
      </c>
      <c r="N10" s="9" t="str">
        <f>IF(TRIM($I10)&lt;&gt;"",IF(COUNTIF($I$5:$I$317,"="&amp;I10)&lt;&gt;1,"CHECK",""),"")</f>
        <v/>
      </c>
      <c r="O10" s="10" t="str">
        <f>IF(TRIM($J10)&lt;&gt;"",IF(COUNTIF($J$5:$J$317,"="&amp;J10)&lt;&gt;1,"CHECK",""),"")</f>
        <v/>
      </c>
      <c r="P10" s="4">
        <f t="shared" si="4"/>
        <v>1</v>
      </c>
      <c r="Q10" s="4">
        <f t="shared" si="5"/>
        <v>1</v>
      </c>
    </row>
    <row r="11" spans="1:17" x14ac:dyDescent="0.25">
      <c r="A11" s="2" t="s">
        <v>17</v>
      </c>
      <c r="B11" s="3">
        <v>190</v>
      </c>
      <c r="C11" s="4">
        <f>VLOOKUP(A11,$I$5:$K$318,3,FALSE)-B11</f>
        <v>0</v>
      </c>
      <c r="E11" s="2" t="s">
        <v>36</v>
      </c>
      <c r="F11" s="3">
        <v>190</v>
      </c>
      <c r="G11" s="4">
        <f>VLOOKUP(E11,$J$5:$L$318,3,FALSE)-F11</f>
        <v>0</v>
      </c>
      <c r="I11" s="8" t="s">
        <v>349</v>
      </c>
      <c r="J11" s="9" t="str">
        <f t="shared" si="0"/>
        <v>pwateq</v>
      </c>
      <c r="K11" s="9">
        <f t="shared" si="1"/>
        <v>0</v>
      </c>
      <c r="L11" s="9">
        <f t="shared" si="2"/>
        <v>0</v>
      </c>
      <c r="M11" s="9">
        <f t="shared" si="3"/>
        <v>0</v>
      </c>
      <c r="N11" s="9" t="str">
        <f>IF(TRIM($I11)&lt;&gt;"",IF(COUNTIF($I$5:$I$317,"="&amp;I11)&lt;&gt;1,"CHECK",""),"")</f>
        <v/>
      </c>
      <c r="O11" s="10" t="str">
        <f>IF(TRIM($J11)&lt;&gt;"",IF(COUNTIF($J$5:$J$317,"="&amp;J11)&lt;&gt;1,"CHECK",""),"")</f>
        <v/>
      </c>
      <c r="P11" s="4">
        <f t="shared" si="4"/>
        <v>1</v>
      </c>
      <c r="Q11" s="4">
        <f t="shared" si="5"/>
        <v>1</v>
      </c>
    </row>
    <row r="12" spans="1:17" x14ac:dyDescent="0.25">
      <c r="A12" s="2" t="s">
        <v>40</v>
      </c>
      <c r="B12" s="3">
        <v>190</v>
      </c>
      <c r="C12" s="4">
        <f>VLOOKUP(A12,$I$5:$K$318,3,FALSE)-B12</f>
        <v>0</v>
      </c>
      <c r="E12" s="2" t="s">
        <v>38</v>
      </c>
      <c r="F12" s="3">
        <v>0</v>
      </c>
      <c r="G12" s="4">
        <f>VLOOKUP(E12,$J$5:$L$318,3,FALSE)-F12</f>
        <v>0</v>
      </c>
      <c r="I12" s="8" t="s">
        <v>29</v>
      </c>
      <c r="J12" s="9" t="str">
        <f t="shared" si="0"/>
        <v>kveq</v>
      </c>
      <c r="K12" s="9">
        <f t="shared" si="1"/>
        <v>190</v>
      </c>
      <c r="L12" s="9">
        <f t="shared" si="2"/>
        <v>190</v>
      </c>
      <c r="M12" s="9">
        <f t="shared" si="3"/>
        <v>0</v>
      </c>
      <c r="N12" s="9" t="str">
        <f>IF(TRIM($I12)&lt;&gt;"",IF(COUNTIF($I$5:$I$317,"="&amp;I12)&lt;&gt;1,"CHECK",""),"")</f>
        <v/>
      </c>
      <c r="O12" s="10" t="str">
        <f>IF(TRIM($J12)&lt;&gt;"",IF(COUNTIF($J$5:$J$317,"="&amp;J12)&lt;&gt;1,"CHECK",""),"")</f>
        <v/>
      </c>
      <c r="P12" s="4">
        <f t="shared" si="4"/>
        <v>1</v>
      </c>
      <c r="Q12" s="4">
        <f t="shared" si="5"/>
        <v>1</v>
      </c>
    </row>
    <row r="13" spans="1:17" x14ac:dyDescent="0.25">
      <c r="A13" s="2" t="s">
        <v>42</v>
      </c>
      <c r="B13" s="3">
        <v>190</v>
      </c>
      <c r="C13" s="4">
        <f>VLOOKUP(A13,$I$5:$K$318,3,FALSE)-B13</f>
        <v>0</v>
      </c>
      <c r="E13" s="2" t="s">
        <v>39</v>
      </c>
      <c r="F13" s="3">
        <v>190</v>
      </c>
      <c r="G13" s="4">
        <f>VLOOKUP(E13,$J$5:$L$318,3,FALSE)-F13</f>
        <v>0</v>
      </c>
      <c r="I13" s="8" t="s">
        <v>31</v>
      </c>
      <c r="J13" s="9" t="str">
        <f t="shared" si="0"/>
        <v>lab1eq</v>
      </c>
      <c r="K13" s="9">
        <f t="shared" si="1"/>
        <v>190</v>
      </c>
      <c r="L13" s="9">
        <f t="shared" si="2"/>
        <v>190</v>
      </c>
      <c r="M13" s="9">
        <f t="shared" si="3"/>
        <v>0</v>
      </c>
      <c r="N13" s="9" t="str">
        <f>IF(TRIM($I13)&lt;&gt;"",IF(COUNTIF($I$5:$I$317,"="&amp;I13)&lt;&gt;1,"CHECK",""),"")</f>
        <v/>
      </c>
      <c r="O13" s="10" t="str">
        <f>IF(TRIM($J13)&lt;&gt;"",IF(COUNTIF($J$5:$J$317,"="&amp;J13)&lt;&gt;1,"CHECK",""),"")</f>
        <v/>
      </c>
      <c r="P13" s="4">
        <f t="shared" si="4"/>
        <v>1</v>
      </c>
      <c r="Q13" s="4">
        <f t="shared" si="5"/>
        <v>1</v>
      </c>
    </row>
    <row r="14" spans="1:17" ht="15.75" thickBot="1" x14ac:dyDescent="0.3">
      <c r="A14" s="2" t="s">
        <v>44</v>
      </c>
      <c r="B14" s="3">
        <v>190</v>
      </c>
      <c r="C14" s="4">
        <f>VLOOKUP(A14,$I$5:$K$318,3,FALSE)-B14</f>
        <v>0</v>
      </c>
      <c r="E14" s="2" t="s">
        <v>41</v>
      </c>
      <c r="F14" s="3">
        <v>190</v>
      </c>
      <c r="G14" s="4">
        <f>VLOOKUP(E14,$J$5:$L$318,3,FALSE)-F14</f>
        <v>0</v>
      </c>
      <c r="I14" s="8" t="s">
        <v>33</v>
      </c>
      <c r="J14" s="9" t="str">
        <f t="shared" si="0"/>
        <v>lab2eq</v>
      </c>
      <c r="K14" s="9">
        <f t="shared" si="1"/>
        <v>0</v>
      </c>
      <c r="L14" s="9">
        <f t="shared" si="2"/>
        <v>0</v>
      </c>
      <c r="M14" s="9">
        <f t="shared" si="3"/>
        <v>0</v>
      </c>
      <c r="N14" s="9" t="str">
        <f>IF(TRIM($I14)&lt;&gt;"",IF(COUNTIF($I$5:$I$317,"="&amp;I14)&lt;&gt;1,"CHECK",""),"")</f>
        <v/>
      </c>
      <c r="O14" s="10" t="str">
        <f>IF(TRIM($J14)&lt;&gt;"",IF(COUNTIF($J$5:$J$317,"="&amp;J14)&lt;&gt;1,"CHECK",""),"")</f>
        <v/>
      </c>
      <c r="P14" s="4">
        <f t="shared" si="4"/>
        <v>1</v>
      </c>
      <c r="Q14" s="4">
        <f t="shared" si="5"/>
        <v>1</v>
      </c>
    </row>
    <row r="15" spans="1:17" x14ac:dyDescent="0.25">
      <c r="A15" s="2" t="s">
        <v>46</v>
      </c>
      <c r="B15" s="3">
        <v>190</v>
      </c>
      <c r="C15" s="4">
        <f>VLOOKUP(A15,$I$5:$K$318,3,FALSE)-B15</f>
        <v>0</v>
      </c>
      <c r="E15" s="2" t="s">
        <v>43</v>
      </c>
      <c r="F15" s="3">
        <v>190</v>
      </c>
      <c r="G15" s="4">
        <f>VLOOKUP(E15,$J$5:$L$318,3,FALSE)-F15</f>
        <v>0</v>
      </c>
      <c r="I15" s="17" t="s">
        <v>453</v>
      </c>
      <c r="J15" s="18"/>
      <c r="K15" s="18">
        <f t="shared" si="1"/>
        <v>630</v>
      </c>
      <c r="L15" s="18">
        <f>SUM(L16:L20)</f>
        <v>630</v>
      </c>
      <c r="M15" s="18">
        <f t="shared" si="3"/>
        <v>0</v>
      </c>
      <c r="N15" s="6" t="str">
        <f>IF(TRIM($I15)&lt;&gt;"",IF(COUNTIF($I$5:$I$317,"="&amp;I15)&lt;&gt;1,"CHECK",""),"")</f>
        <v/>
      </c>
      <c r="O15" s="7" t="str">
        <f>IF(TRIM($J15)&lt;&gt;"",IF(COUNTIF($J$5:$J$317,"="&amp;J15)&lt;&gt;1,"CHECK",""),"")</f>
        <v/>
      </c>
      <c r="P15" s="4">
        <f t="shared" si="4"/>
        <v>1</v>
      </c>
      <c r="Q15" s="4">
        <f t="shared" si="5"/>
        <v>0</v>
      </c>
    </row>
    <row r="16" spans="1:17" x14ac:dyDescent="0.25">
      <c r="A16" s="2" t="s">
        <v>50</v>
      </c>
      <c r="B16" s="3">
        <v>190</v>
      </c>
      <c r="C16" s="4">
        <f>VLOOKUP(A16,$I$5:$K$318,3,FALSE)-B16</f>
        <v>0</v>
      </c>
      <c r="E16" s="2" t="s">
        <v>45</v>
      </c>
      <c r="F16" s="3">
        <v>190</v>
      </c>
      <c r="G16" s="4">
        <f>VLOOKUP(E16,$J$5:$L$318,3,FALSE)-F16</f>
        <v>0</v>
      </c>
      <c r="I16" s="19"/>
      <c r="J16" s="20" t="s">
        <v>88</v>
      </c>
      <c r="K16" s="20"/>
      <c r="L16" s="20">
        <f t="shared" ref="L16:L24" si="6">IF(ISERR(GETPIVOTDATA("Value",$E$4,"Name",J16)),0,GETPIVOTDATA("Value",$E$4,"Name",J16))</f>
        <v>10</v>
      </c>
      <c r="M16" s="20"/>
      <c r="N16" s="9" t="str">
        <f>IF(TRIM($I16)&lt;&gt;"",IF(COUNTIF($I$5:$I$317,"="&amp;I16)&lt;&gt;1,"CHECK",""),"")</f>
        <v/>
      </c>
      <c r="O16" s="10" t="str">
        <f>IF(TRIM($J16)&lt;&gt;"",IF(COUNTIF($J$5:$J$317,"="&amp;J16)&lt;&gt;1,"CHECK",""),"")</f>
        <v/>
      </c>
      <c r="P16" s="4">
        <f t="shared" si="4"/>
        <v>0</v>
      </c>
      <c r="Q16" s="4">
        <f t="shared" si="5"/>
        <v>1</v>
      </c>
    </row>
    <row r="17" spans="1:17" x14ac:dyDescent="0.25">
      <c r="A17" s="2" t="s">
        <v>18</v>
      </c>
      <c r="B17" s="3">
        <v>110</v>
      </c>
      <c r="C17" s="4">
        <f>VLOOKUP(A17,$I$5:$K$318,3,FALSE)-B17</f>
        <v>0</v>
      </c>
      <c r="E17" s="2" t="s">
        <v>47</v>
      </c>
      <c r="F17" s="3">
        <v>190</v>
      </c>
      <c r="G17" s="4">
        <f>VLOOKUP(E17,$J$5:$L$318,3,FALSE)-F17</f>
        <v>0</v>
      </c>
      <c r="I17" s="19"/>
      <c r="J17" s="20" t="s">
        <v>401</v>
      </c>
      <c r="K17" s="20"/>
      <c r="L17" s="20">
        <f t="shared" si="6"/>
        <v>380</v>
      </c>
      <c r="M17" s="20"/>
      <c r="N17" s="9" t="str">
        <f>IF(TRIM($I17)&lt;&gt;"",IF(COUNTIF($I$5:$I$317,"="&amp;I17)&lt;&gt;1,"CHECK",""),"")</f>
        <v/>
      </c>
      <c r="O17" s="10" t="str">
        <f>IF(TRIM($J17)&lt;&gt;"",IF(COUNTIF($J$5:$J$317,"="&amp;J17)&lt;&gt;1,"CHECK",""),"")</f>
        <v/>
      </c>
      <c r="P17" s="4">
        <f t="shared" si="4"/>
        <v>0</v>
      </c>
      <c r="Q17" s="4">
        <f t="shared" si="5"/>
        <v>1</v>
      </c>
    </row>
    <row r="18" spans="1:17" x14ac:dyDescent="0.25">
      <c r="A18" s="2" t="s">
        <v>55</v>
      </c>
      <c r="B18" s="3">
        <v>190</v>
      </c>
      <c r="C18" s="4">
        <f>VLOOKUP(A18,$I$5:$K$318,3,FALSE)-B18</f>
        <v>0</v>
      </c>
      <c r="E18" s="2" t="s">
        <v>49</v>
      </c>
      <c r="F18" s="3">
        <v>0</v>
      </c>
      <c r="G18" s="4">
        <f>VLOOKUP(E18,$J$5:$L$318,3,FALSE)-F18</f>
        <v>0</v>
      </c>
      <c r="I18" s="19"/>
      <c r="J18" s="20" t="s">
        <v>457</v>
      </c>
      <c r="K18" s="20"/>
      <c r="L18" s="20">
        <f t="shared" si="6"/>
        <v>190</v>
      </c>
      <c r="M18" s="20"/>
      <c r="N18" s="9" t="str">
        <f>IF(TRIM($I18)&lt;&gt;"",IF(COUNTIF($I$5:$I$317,"="&amp;I18)&lt;&gt;1,"CHECK",""),"")</f>
        <v/>
      </c>
      <c r="O18" s="10" t="str">
        <f>IF(TRIM($J18)&lt;&gt;"",IF(COUNTIF($J$5:$J$317,"="&amp;J18)&lt;&gt;1,"CHECK",""),"")</f>
        <v/>
      </c>
      <c r="P18" s="4">
        <f t="shared" si="4"/>
        <v>0</v>
      </c>
      <c r="Q18" s="4">
        <f t="shared" si="5"/>
        <v>1</v>
      </c>
    </row>
    <row r="19" spans="1:17" x14ac:dyDescent="0.25">
      <c r="A19" s="2" t="s">
        <v>56</v>
      </c>
      <c r="B19" s="3">
        <v>190</v>
      </c>
      <c r="C19" s="4">
        <f>VLOOKUP(A19,$I$5:$K$318,3,FALSE)-B19</f>
        <v>0</v>
      </c>
      <c r="E19" s="2" t="s">
        <v>51</v>
      </c>
      <c r="F19" s="3">
        <v>190</v>
      </c>
      <c r="G19" s="4">
        <f>VLOOKUP(E19,$J$5:$L$318,3,FALSE)-F19</f>
        <v>0</v>
      </c>
      <c r="I19" s="19"/>
      <c r="J19" s="20" t="s">
        <v>456</v>
      </c>
      <c r="K19" s="20"/>
      <c r="L19" s="20">
        <f t="shared" si="6"/>
        <v>50</v>
      </c>
      <c r="M19" s="20"/>
      <c r="N19" s="9" t="str">
        <f>IF(TRIM($I19)&lt;&gt;"",IF(COUNTIF($I$5:$I$317,"="&amp;I19)&lt;&gt;1,"CHECK",""),"")</f>
        <v/>
      </c>
      <c r="O19" s="10" t="str">
        <f>IF(TRIM($J19)&lt;&gt;"",IF(COUNTIF($J$5:$J$317,"="&amp;J19)&lt;&gt;1,"CHECK",""),"")</f>
        <v/>
      </c>
      <c r="P19" s="4">
        <f t="shared" si="4"/>
        <v>0</v>
      </c>
      <c r="Q19" s="4">
        <f t="shared" si="5"/>
        <v>1</v>
      </c>
    </row>
    <row r="20" spans="1:17" ht="15.75" thickBot="1" x14ac:dyDescent="0.3">
      <c r="A20" s="2" t="s">
        <v>61</v>
      </c>
      <c r="B20" s="3">
        <v>190</v>
      </c>
      <c r="C20" s="4">
        <f>VLOOKUP(A20,$I$5:$K$318,3,FALSE)-B20</f>
        <v>0</v>
      </c>
      <c r="E20" s="2" t="s">
        <v>53</v>
      </c>
      <c r="F20" s="3">
        <v>0</v>
      </c>
      <c r="G20" s="4">
        <f>VLOOKUP(E20,$J$5:$L$318,3,FALSE)-F20</f>
        <v>0</v>
      </c>
      <c r="I20" s="21"/>
      <c r="J20" s="22" t="s">
        <v>354</v>
      </c>
      <c r="K20" s="22"/>
      <c r="L20" s="22">
        <f t="shared" si="6"/>
        <v>0</v>
      </c>
      <c r="M20" s="22"/>
      <c r="N20" s="14" t="str">
        <f>IF(TRIM($I20)&lt;&gt;"",IF(COUNTIF($I$5:$I$317,"="&amp;I20)&lt;&gt;1,"CHECK",""),"")</f>
        <v/>
      </c>
      <c r="O20" s="15" t="str">
        <f>IF(TRIM($J20)&lt;&gt;"",IF(COUNTIF($J$5:$J$317,"="&amp;J20)&lt;&gt;1,"CHECK",""),"")</f>
        <v/>
      </c>
      <c r="P20" s="4">
        <f t="shared" si="4"/>
        <v>0</v>
      </c>
      <c r="Q20" s="4">
        <f t="shared" si="5"/>
        <v>1</v>
      </c>
    </row>
    <row r="21" spans="1:17" x14ac:dyDescent="0.25">
      <c r="A21" s="2" t="s">
        <v>63</v>
      </c>
      <c r="B21" s="3">
        <v>190</v>
      </c>
      <c r="C21" s="4">
        <f>VLOOKUP(A21,$I$5:$K$318,3,FALSE)-B21</f>
        <v>0</v>
      </c>
      <c r="E21" s="2" t="s">
        <v>448</v>
      </c>
      <c r="F21" s="3">
        <v>0</v>
      </c>
      <c r="G21" s="4">
        <f>VLOOKUP(E21,$J$5:$L$318,3,FALSE)-F21</f>
        <v>0</v>
      </c>
      <c r="I21" s="8" t="s">
        <v>35</v>
      </c>
      <c r="J21" s="9" t="str">
        <f>I21&amp;"eq"</f>
        <v>nd1eq</v>
      </c>
      <c r="K21" s="9">
        <f t="shared" ref="K21" si="7">IF(ISERR(GETPIVOTDATA("Value",$A$4,"Name",I21)),0,GETPIVOTDATA("Value",$A$4,"Name",I21))</f>
        <v>190</v>
      </c>
      <c r="L21" s="9">
        <f t="shared" si="6"/>
        <v>190</v>
      </c>
      <c r="M21" s="9">
        <f>K21-L21</f>
        <v>0</v>
      </c>
      <c r="N21" s="9" t="str">
        <f>IF(TRIM($I21)&lt;&gt;"",IF(COUNTIF($I$5:$I$317,"="&amp;I21)&lt;&gt;1,"CHECK",""),"")</f>
        <v/>
      </c>
      <c r="O21" s="10" t="str">
        <f>IF(TRIM($J21)&lt;&gt;"",IF(COUNTIF($J$5:$J$317,"="&amp;J21)&lt;&gt;1,"CHECK",""),"")</f>
        <v/>
      </c>
      <c r="P21" s="4">
        <f t="shared" si="4"/>
        <v>1</v>
      </c>
      <c r="Q21" s="4">
        <f t="shared" si="5"/>
        <v>1</v>
      </c>
    </row>
    <row r="22" spans="1:17" x14ac:dyDescent="0.25">
      <c r="A22" s="2" t="s">
        <v>65</v>
      </c>
      <c r="B22" s="3">
        <v>190</v>
      </c>
      <c r="C22" s="4">
        <f>VLOOKUP(A22,$I$5:$K$318,3,FALSE)-B22</f>
        <v>0</v>
      </c>
      <c r="E22" s="2" t="s">
        <v>54</v>
      </c>
      <c r="F22" s="3">
        <v>100</v>
      </c>
      <c r="G22" s="4">
        <f>VLOOKUP(E22,$J$5:$L$318,3,FALSE)-F22</f>
        <v>0</v>
      </c>
      <c r="I22" s="8" t="s">
        <v>37</v>
      </c>
      <c r="J22" s="9" t="str">
        <f>I22&amp;"eq"</f>
        <v>nd2eq</v>
      </c>
      <c r="K22" s="9">
        <f>IF(ISERR(GETPIVOTDATA("Value",$A$4,"Name",I22)),0,GETPIVOTDATA("Value",$A$4,"Name",I22))</f>
        <v>0</v>
      </c>
      <c r="L22" s="9">
        <f t="shared" si="6"/>
        <v>0</v>
      </c>
      <c r="M22" s="9">
        <f>K22-L22</f>
        <v>0</v>
      </c>
      <c r="N22" s="9" t="str">
        <f>IF(TRIM($I22)&lt;&gt;"",IF(COUNTIF($I$5:$I$317,"="&amp;I22)&lt;&gt;1,"CHECK",""),"")</f>
        <v/>
      </c>
      <c r="O22" s="10" t="str">
        <f>IF(TRIM($J22)&lt;&gt;"",IF(COUNTIF($J$5:$J$317,"="&amp;J22)&lt;&gt;1,"CHECK",""),"")</f>
        <v/>
      </c>
      <c r="P22" s="4">
        <f t="shared" si="4"/>
        <v>1</v>
      </c>
      <c r="Q22" s="4">
        <f t="shared" si="5"/>
        <v>1</v>
      </c>
    </row>
    <row r="23" spans="1:17" x14ac:dyDescent="0.25">
      <c r="A23" s="2" t="s">
        <v>67</v>
      </c>
      <c r="B23" s="3">
        <v>190</v>
      </c>
      <c r="C23" s="4">
        <f>VLOOKUP(A23,$I$5:$K$318,3,FALSE)-B23</f>
        <v>0</v>
      </c>
      <c r="E23" s="2" t="s">
        <v>57</v>
      </c>
      <c r="F23" s="3">
        <v>190</v>
      </c>
      <c r="G23" s="4">
        <f>VLOOKUP(E23,$J$5:$L$318,3,FALSE)-F23</f>
        <v>0</v>
      </c>
      <c r="I23" s="16" t="s">
        <v>520</v>
      </c>
      <c r="J23" s="9" t="str">
        <f>I23&amp;"eq"</f>
        <v>xghgeq</v>
      </c>
      <c r="K23" s="9">
        <f t="shared" ref="K23:K25" si="8">IF(ISERR(GETPIVOTDATA("Value",$A$4,"Name",I23)),0,GETPIVOTDATA("Value",$A$4,"Name",I23))</f>
        <v>0</v>
      </c>
      <c r="L23" s="9">
        <f t="shared" si="6"/>
        <v>0</v>
      </c>
      <c r="M23" s="9">
        <f>K23-L23</f>
        <v>0</v>
      </c>
      <c r="N23" s="9" t="str">
        <f>IF(TRIM($I23)&lt;&gt;"",IF(COUNTIF($I$5:$I$317,"="&amp;I23)&lt;&gt;1,"CHECK",""),"")</f>
        <v/>
      </c>
      <c r="O23" s="10" t="str">
        <f>IF(TRIM($J23)&lt;&gt;"",IF(COUNTIF($J$5:$J$317,"="&amp;J23)&lt;&gt;1,"CHECK",""),"")</f>
        <v/>
      </c>
      <c r="P23" s="4">
        <f t="shared" ref="P23:P26" si="9">IF(TRIM(I23)&lt;&gt;"",1,0)</f>
        <v>1</v>
      </c>
      <c r="Q23" s="4">
        <f t="shared" ref="Q23:Q26" si="10">IF(TRIM(J23)&lt;&gt;"",1,0)</f>
        <v>1</v>
      </c>
    </row>
    <row r="24" spans="1:17" ht="15.75" thickBot="1" x14ac:dyDescent="0.3">
      <c r="A24" s="2" t="s">
        <v>69</v>
      </c>
      <c r="B24" s="3">
        <v>190</v>
      </c>
      <c r="C24" s="4">
        <f>VLOOKUP(A24,$I$5:$K$318,3,FALSE)-B24</f>
        <v>0</v>
      </c>
      <c r="E24" s="2" t="s">
        <v>59</v>
      </c>
      <c r="F24" s="3">
        <v>0</v>
      </c>
      <c r="G24" s="4">
        <f>VLOOKUP(E24,$J$5:$L$318,3,FALSE)-F24</f>
        <v>0</v>
      </c>
      <c r="I24" s="8" t="s">
        <v>449</v>
      </c>
      <c r="J24" s="9" t="str">
        <f>I24&amp;"eq"</f>
        <v>ppeq</v>
      </c>
      <c r="K24" s="9">
        <f t="shared" si="8"/>
        <v>0</v>
      </c>
      <c r="L24" s="9">
        <f t="shared" si="6"/>
        <v>0</v>
      </c>
      <c r="M24" s="9">
        <f>K24-L24</f>
        <v>0</v>
      </c>
      <c r="N24" s="9" t="str">
        <f>IF(TRIM($I24)&lt;&gt;"",IF(COUNTIF($I$5:$I$317,"="&amp;I24)&lt;&gt;1,"CHECK",""),"")</f>
        <v/>
      </c>
      <c r="O24" s="10" t="str">
        <f>IF(TRIM($J24)&lt;&gt;"",IF(COUNTIF($J$5:$J$317,"="&amp;J24)&lt;&gt;1,"CHECK",""),"")</f>
        <v/>
      </c>
      <c r="P24" s="4">
        <f t="shared" si="9"/>
        <v>1</v>
      </c>
      <c r="Q24" s="4">
        <f t="shared" si="10"/>
        <v>1</v>
      </c>
    </row>
    <row r="25" spans="1:17" x14ac:dyDescent="0.25">
      <c r="A25" s="2" t="s">
        <v>70</v>
      </c>
      <c r="B25" s="3">
        <v>190</v>
      </c>
      <c r="C25" s="4">
        <f>VLOOKUP(A25,$I$5:$K$318,3,FALSE)-B25</f>
        <v>0</v>
      </c>
      <c r="E25" s="2" t="s">
        <v>60</v>
      </c>
      <c r="F25" s="3">
        <v>190</v>
      </c>
      <c r="G25" s="4">
        <f>VLOOKUP(E25,$J$5:$L$318,3,FALSE)-F25</f>
        <v>0</v>
      </c>
      <c r="I25" s="17" t="s">
        <v>17</v>
      </c>
      <c r="J25" s="18"/>
      <c r="K25" s="18">
        <f t="shared" si="8"/>
        <v>190</v>
      </c>
      <c r="L25" s="18">
        <f>SUM(L26:L28)</f>
        <v>280</v>
      </c>
      <c r="M25" s="18">
        <f>K25-L25</f>
        <v>-90</v>
      </c>
      <c r="N25" s="6" t="str">
        <f>IF(TRIM($I25)&lt;&gt;"",IF(COUNTIF($I$5:$I$317,"="&amp;I25)&lt;&gt;1,"CHECK",""),"")</f>
        <v/>
      </c>
      <c r="O25" s="7" t="str">
        <f>IF(TRIM($J25)&lt;&gt;"",IF(COUNTIF($J$5:$J$317,"="&amp;J25)&lt;&gt;1,"CHECK",""),"")</f>
        <v/>
      </c>
      <c r="P25" s="4">
        <f t="shared" si="9"/>
        <v>1</v>
      </c>
      <c r="Q25" s="4">
        <f t="shared" si="10"/>
        <v>0</v>
      </c>
    </row>
    <row r="26" spans="1:17" x14ac:dyDescent="0.25">
      <c r="A26" s="2" t="s">
        <v>19</v>
      </c>
      <c r="B26" s="3">
        <v>190</v>
      </c>
      <c r="C26" s="4">
        <f>VLOOKUP(A26,$I$5:$K$318,3,FALSE)-B26</f>
        <v>0</v>
      </c>
      <c r="E26" s="2" t="s">
        <v>62</v>
      </c>
      <c r="F26" s="3">
        <v>190</v>
      </c>
      <c r="G26" s="4">
        <f>VLOOKUP(E26,$J$5:$L$318,3,FALSE)-F26</f>
        <v>0</v>
      </c>
      <c r="I26" s="19"/>
      <c r="J26" s="23" t="s">
        <v>39</v>
      </c>
      <c r="K26" s="20"/>
      <c r="L26" s="20">
        <f t="shared" ref="L26:L35" si="11">IF(ISERR(GETPIVOTDATA("Value",$E$4,"Name",J26)),0,GETPIVOTDATA("Value",$E$4,"Name",J26))</f>
        <v>190</v>
      </c>
      <c r="M26" s="20"/>
      <c r="N26" s="9" t="str">
        <f>IF(TRIM($I26)&lt;&gt;"",IF(COUNTIF($I$5:$I$317,"="&amp;I26)&lt;&gt;1,"CHECK",""),"")</f>
        <v/>
      </c>
      <c r="O26" s="10" t="str">
        <f>IF(TRIM($J26)&lt;&gt;"",IF(COUNTIF($J$5:$J$317,"="&amp;J26)&lt;&gt;1,"CHECK",""),"")</f>
        <v/>
      </c>
      <c r="P26" s="4">
        <f t="shared" si="9"/>
        <v>0</v>
      </c>
      <c r="Q26" s="4">
        <f t="shared" si="10"/>
        <v>1</v>
      </c>
    </row>
    <row r="27" spans="1:17" x14ac:dyDescent="0.25">
      <c r="A27" s="2" t="s">
        <v>75</v>
      </c>
      <c r="B27" s="3">
        <v>1926</v>
      </c>
      <c r="C27" s="4">
        <f>VLOOKUP(A27,$I$5:$K$318,3,FALSE)-B27</f>
        <v>0</v>
      </c>
      <c r="E27" s="2" t="s">
        <v>64</v>
      </c>
      <c r="F27" s="3">
        <v>190</v>
      </c>
      <c r="G27" s="4">
        <f>VLOOKUP(E27,$J$5:$L$318,3,FALSE)-F27</f>
        <v>0</v>
      </c>
      <c r="I27" s="19"/>
      <c r="J27" s="23" t="s">
        <v>297</v>
      </c>
      <c r="K27" s="20"/>
      <c r="L27" s="20">
        <f t="shared" si="11"/>
        <v>10</v>
      </c>
      <c r="M27" s="20"/>
      <c r="N27" s="9" t="str">
        <f>IF(TRIM($I27)&lt;&gt;"",IF(COUNTIF($I$5:$I$317,"="&amp;I27)&lt;&gt;1,"CHECK",""),"")</f>
        <v/>
      </c>
      <c r="O27" s="10" t="str">
        <f>IF(TRIM($J27)&lt;&gt;"",IF(COUNTIF($J$5:$J$317,"="&amp;J27)&lt;&gt;1,"CHECK",""),"")</f>
        <v/>
      </c>
      <c r="P27" s="4">
        <f t="shared" si="4"/>
        <v>0</v>
      </c>
      <c r="Q27" s="4">
        <f t="shared" si="5"/>
        <v>1</v>
      </c>
    </row>
    <row r="28" spans="1:17" ht="15.75" thickBot="1" x14ac:dyDescent="0.3">
      <c r="A28" s="2" t="s">
        <v>79</v>
      </c>
      <c r="B28" s="3">
        <v>190</v>
      </c>
      <c r="C28" s="4">
        <f>VLOOKUP(A28,$I$5:$K$318,3,FALSE)-B28</f>
        <v>0</v>
      </c>
      <c r="E28" s="2" t="s">
        <v>66</v>
      </c>
      <c r="F28" s="3">
        <v>190</v>
      </c>
      <c r="G28" s="4">
        <f>VLOOKUP(E28,$J$5:$L$318,3,FALSE)-F28</f>
        <v>0</v>
      </c>
      <c r="I28" s="21"/>
      <c r="J28" s="24" t="s">
        <v>303</v>
      </c>
      <c r="K28" s="22"/>
      <c r="L28" s="22">
        <f t="shared" si="11"/>
        <v>80</v>
      </c>
      <c r="M28" s="22"/>
      <c r="N28" s="14" t="str">
        <f>IF(TRIM($I28)&lt;&gt;"",IF(COUNTIF($I$5:$I$317,"="&amp;I28)&lt;&gt;1,"CHECK",""),"")</f>
        <v/>
      </c>
      <c r="O28" s="15" t="str">
        <f>IF(TRIM($J28)&lt;&gt;"",IF(COUNTIF($J$5:$J$317,"="&amp;J28)&lt;&gt;1,"CHECK",""),"")</f>
        <v/>
      </c>
      <c r="P28" s="4">
        <f t="shared" si="4"/>
        <v>0</v>
      </c>
      <c r="Q28" s="4">
        <f t="shared" si="5"/>
        <v>1</v>
      </c>
    </row>
    <row r="29" spans="1:17" x14ac:dyDescent="0.25">
      <c r="A29" s="2" t="s">
        <v>20</v>
      </c>
      <c r="B29" s="3">
        <v>190</v>
      </c>
      <c r="C29" s="4">
        <f>VLOOKUP(A29,$I$5:$K$318,3,FALSE)-B29</f>
        <v>0</v>
      </c>
      <c r="E29" s="2" t="s">
        <v>68</v>
      </c>
      <c r="F29" s="3">
        <v>190</v>
      </c>
      <c r="G29" s="4">
        <f>VLOOKUP(E29,$J$5:$L$318,3,FALSE)-F29</f>
        <v>0</v>
      </c>
      <c r="I29" s="8" t="s">
        <v>40</v>
      </c>
      <c r="J29" s="9" t="str">
        <f t="shared" ref="J29:J35" si="12">I29&amp;"eq"</f>
        <v>pkefeq</v>
      </c>
      <c r="K29" s="9">
        <f t="shared" ref="K29:K36" si="13">IF(ISERR(GETPIVOTDATA("Value",$A$4,"Name",I29)),0,GETPIVOTDATA("Value",$A$4,"Name",I29))</f>
        <v>190</v>
      </c>
      <c r="L29" s="9">
        <f t="shared" si="11"/>
        <v>190</v>
      </c>
      <c r="M29" s="9">
        <f t="shared" ref="M29:M36" si="14">K29-L29</f>
        <v>0</v>
      </c>
      <c r="N29" s="9" t="str">
        <f>IF(TRIM($I29)&lt;&gt;"",IF(COUNTIF($I$5:$I$317,"="&amp;I29)&lt;&gt;1,"CHECK",""),"")</f>
        <v/>
      </c>
      <c r="O29" s="10" t="str">
        <f>IF(TRIM($J29)&lt;&gt;"",IF(COUNTIF($J$5:$J$317,"="&amp;J29)&lt;&gt;1,"CHECK",""),"")</f>
        <v/>
      </c>
      <c r="P29" s="4">
        <f t="shared" si="4"/>
        <v>1</v>
      </c>
      <c r="Q29" s="4">
        <f t="shared" si="5"/>
        <v>1</v>
      </c>
    </row>
    <row r="30" spans="1:17" x14ac:dyDescent="0.25">
      <c r="A30" s="2" t="s">
        <v>82</v>
      </c>
      <c r="B30" s="3">
        <v>190</v>
      </c>
      <c r="C30" s="4">
        <f>VLOOKUP(A30,$I$5:$K$318,3,FALSE)-B30</f>
        <v>0</v>
      </c>
      <c r="E30" s="2" t="s">
        <v>71</v>
      </c>
      <c r="F30" s="3">
        <v>190</v>
      </c>
      <c r="G30" s="4">
        <f>VLOOKUP(E30,$J$5:$L$318,3,FALSE)-F30</f>
        <v>0</v>
      </c>
      <c r="I30" s="8" t="s">
        <v>42</v>
      </c>
      <c r="J30" s="9" t="str">
        <f t="shared" si="12"/>
        <v>pkfeq</v>
      </c>
      <c r="K30" s="9">
        <f t="shared" si="13"/>
        <v>190</v>
      </c>
      <c r="L30" s="9">
        <f t="shared" si="11"/>
        <v>190</v>
      </c>
      <c r="M30" s="9">
        <f t="shared" si="14"/>
        <v>0</v>
      </c>
      <c r="N30" s="9" t="str">
        <f>IF(TRIM($I30)&lt;&gt;"",IF(COUNTIF($I$5:$I$317,"="&amp;I30)&lt;&gt;1,"CHECK",""),"")</f>
        <v/>
      </c>
      <c r="O30" s="10" t="str">
        <f>IF(TRIM($J30)&lt;&gt;"",IF(COUNTIF($J$5:$J$317,"="&amp;J30)&lt;&gt;1,"CHECK",""),"")</f>
        <v/>
      </c>
      <c r="P30" s="4">
        <f t="shared" si="4"/>
        <v>1</v>
      </c>
      <c r="Q30" s="4">
        <f t="shared" si="5"/>
        <v>1</v>
      </c>
    </row>
    <row r="31" spans="1:17" x14ac:dyDescent="0.25">
      <c r="A31" s="2" t="s">
        <v>101</v>
      </c>
      <c r="B31" s="3">
        <v>10</v>
      </c>
      <c r="C31" s="4">
        <f>VLOOKUP(A31,$I$5:$K$318,3,FALSE)-B31</f>
        <v>0</v>
      </c>
      <c r="E31" s="2" t="s">
        <v>73</v>
      </c>
      <c r="F31" s="3">
        <v>0</v>
      </c>
      <c r="G31" s="4">
        <f>VLOOKUP(E31,$J$5:$L$318,3,FALSE)-F31</f>
        <v>0</v>
      </c>
      <c r="I31" s="8" t="s">
        <v>44</v>
      </c>
      <c r="J31" s="9" t="str">
        <f t="shared" si="12"/>
        <v>pkseq</v>
      </c>
      <c r="K31" s="9">
        <f t="shared" si="13"/>
        <v>190</v>
      </c>
      <c r="L31" s="9">
        <f t="shared" si="11"/>
        <v>190</v>
      </c>
      <c r="M31" s="9">
        <f t="shared" si="14"/>
        <v>0</v>
      </c>
      <c r="N31" s="9" t="str">
        <f>IF(TRIM($I31)&lt;&gt;"",IF(COUNTIF($I$5:$I$317,"="&amp;I31)&lt;&gt;1,"CHECK",""),"")</f>
        <v/>
      </c>
      <c r="O31" s="10" t="str">
        <f>IF(TRIM($J31)&lt;&gt;"",IF(COUNTIF($J$5:$J$317,"="&amp;J31)&lt;&gt;1,"CHECK",""),"")</f>
        <v/>
      </c>
      <c r="P31" s="4">
        <f t="shared" si="4"/>
        <v>1</v>
      </c>
      <c r="Q31" s="4">
        <f t="shared" si="5"/>
        <v>1</v>
      </c>
    </row>
    <row r="32" spans="1:17" x14ac:dyDescent="0.25">
      <c r="A32" s="2" t="s">
        <v>92</v>
      </c>
      <c r="B32" s="3">
        <v>10</v>
      </c>
      <c r="C32" s="4">
        <f>VLOOKUP(A32,$I$5:$K$318,3,FALSE)-B32</f>
        <v>0</v>
      </c>
      <c r="E32" s="2" t="s">
        <v>74</v>
      </c>
      <c r="F32" s="3">
        <v>190</v>
      </c>
      <c r="G32" s="4">
        <f>VLOOKUP(E32,$J$5:$L$318,3,FALSE)-F32</f>
        <v>0</v>
      </c>
      <c r="I32" s="8" t="s">
        <v>46</v>
      </c>
      <c r="J32" s="9" t="str">
        <f t="shared" si="12"/>
        <v>plab1eq</v>
      </c>
      <c r="K32" s="9">
        <f t="shared" si="13"/>
        <v>190</v>
      </c>
      <c r="L32" s="9">
        <f t="shared" si="11"/>
        <v>190</v>
      </c>
      <c r="M32" s="9">
        <f t="shared" si="14"/>
        <v>0</v>
      </c>
      <c r="N32" s="9" t="str">
        <f>IF(TRIM($I32)&lt;&gt;"",IF(COUNTIF($I$5:$I$317,"="&amp;I32)&lt;&gt;1,"CHECK",""),"")</f>
        <v/>
      </c>
      <c r="O32" s="10" t="str">
        <f>IF(TRIM($J32)&lt;&gt;"",IF(COUNTIF($J$5:$J$317,"="&amp;J32)&lt;&gt;1,"CHECK",""),"")</f>
        <v/>
      </c>
      <c r="P32" s="4">
        <f t="shared" si="4"/>
        <v>1</v>
      </c>
      <c r="Q32" s="4">
        <f t="shared" si="5"/>
        <v>1</v>
      </c>
    </row>
    <row r="33" spans="1:17" x14ac:dyDescent="0.25">
      <c r="A33" s="2" t="s">
        <v>102</v>
      </c>
      <c r="B33" s="3">
        <v>10</v>
      </c>
      <c r="C33" s="4">
        <f>VLOOKUP(A33,$I$5:$K$318,3,FALSE)-B33</f>
        <v>0</v>
      </c>
      <c r="E33" s="2" t="s">
        <v>76</v>
      </c>
      <c r="F33" s="3">
        <v>1057</v>
      </c>
      <c r="G33" s="4">
        <f>VLOOKUP(E33,$J$5:$L$318,3,FALSE)-F33</f>
        <v>0</v>
      </c>
      <c r="I33" s="8" t="s">
        <v>48</v>
      </c>
      <c r="J33" s="9" t="str">
        <f t="shared" si="12"/>
        <v>plab2eq</v>
      </c>
      <c r="K33" s="9">
        <f t="shared" si="13"/>
        <v>0</v>
      </c>
      <c r="L33" s="9">
        <f t="shared" si="11"/>
        <v>0</v>
      </c>
      <c r="M33" s="9">
        <f t="shared" si="14"/>
        <v>0</v>
      </c>
      <c r="N33" s="9" t="str">
        <f>IF(TRIM($I33)&lt;&gt;"",IF(COUNTIF($I$5:$I$317,"="&amp;I33)&lt;&gt;1,"CHECK",""),"")</f>
        <v/>
      </c>
      <c r="O33" s="10" t="str">
        <f>IF(TRIM($J33)&lt;&gt;"",IF(COUNTIF($J$5:$J$317,"="&amp;J33)&lt;&gt;1,"CHECK",""),"")</f>
        <v/>
      </c>
      <c r="P33" s="4">
        <f t="shared" si="4"/>
        <v>1</v>
      </c>
      <c r="Q33" s="4">
        <f t="shared" si="5"/>
        <v>1</v>
      </c>
    </row>
    <row r="34" spans="1:17" x14ac:dyDescent="0.25">
      <c r="A34" s="2" t="s">
        <v>107</v>
      </c>
      <c r="B34" s="3">
        <v>10</v>
      </c>
      <c r="C34" s="4">
        <f>VLOOKUP(A34,$I$5:$K$318,3,FALSE)-B34</f>
        <v>0</v>
      </c>
      <c r="E34" s="2" t="s">
        <v>77</v>
      </c>
      <c r="F34" s="3">
        <v>100</v>
      </c>
      <c r="G34" s="4">
        <f>VLOOKUP(E34,$J$5:$L$318,3,FALSE)-F34</f>
        <v>0</v>
      </c>
      <c r="I34" s="8" t="s">
        <v>50</v>
      </c>
      <c r="J34" s="9" t="str">
        <f t="shared" si="12"/>
        <v>pnd1eq</v>
      </c>
      <c r="K34" s="9">
        <f t="shared" si="13"/>
        <v>190</v>
      </c>
      <c r="L34" s="9">
        <f t="shared" si="11"/>
        <v>190</v>
      </c>
      <c r="M34" s="9">
        <f t="shared" si="14"/>
        <v>0</v>
      </c>
      <c r="N34" s="9" t="str">
        <f>IF(TRIM($I34)&lt;&gt;"",IF(COUNTIF($I$5:$I$317,"="&amp;I34)&lt;&gt;1,"CHECK",""),"")</f>
        <v/>
      </c>
      <c r="O34" s="10" t="str">
        <f>IF(TRIM($J34)&lt;&gt;"",IF(COUNTIF($J$5:$J$317,"="&amp;J34)&lt;&gt;1,"CHECK",""),"")</f>
        <v/>
      </c>
      <c r="P34" s="4">
        <f t="shared" si="4"/>
        <v>1</v>
      </c>
      <c r="Q34" s="4">
        <f t="shared" si="5"/>
        <v>1</v>
      </c>
    </row>
    <row r="35" spans="1:17" ht="15.75" thickBot="1" x14ac:dyDescent="0.3">
      <c r="A35" s="2" t="s">
        <v>108</v>
      </c>
      <c r="B35" s="3">
        <v>40</v>
      </c>
      <c r="C35" s="4">
        <f>VLOOKUP(A35,$I$5:$K$318,3,FALSE)-B35</f>
        <v>0</v>
      </c>
      <c r="E35" s="2" t="s">
        <v>78</v>
      </c>
      <c r="F35" s="3">
        <v>0</v>
      </c>
      <c r="G35" s="4">
        <f>VLOOKUP(E35,$J$5:$L$318,3,FALSE)-F35</f>
        <v>0</v>
      </c>
      <c r="I35" s="8" t="s">
        <v>52</v>
      </c>
      <c r="J35" s="9" t="str">
        <f t="shared" si="12"/>
        <v>pnd2eq</v>
      </c>
      <c r="K35" s="9">
        <f t="shared" si="13"/>
        <v>0</v>
      </c>
      <c r="L35" s="9">
        <f t="shared" si="11"/>
        <v>0</v>
      </c>
      <c r="M35" s="9">
        <f t="shared" si="14"/>
        <v>0</v>
      </c>
      <c r="N35" s="9" t="str">
        <f>IF(TRIM($I35)&lt;&gt;"",IF(COUNTIF($I$5:$I$317,"="&amp;I35)&lt;&gt;1,"CHECK",""),"")</f>
        <v/>
      </c>
      <c r="O35" s="10" t="str">
        <f>IF(TRIM($J35)&lt;&gt;"",IF(COUNTIF($J$5:$J$317,"="&amp;J35)&lt;&gt;1,"CHECK",""),"")</f>
        <v/>
      </c>
      <c r="P35" s="4">
        <f t="shared" si="4"/>
        <v>1</v>
      </c>
      <c r="Q35" s="4">
        <f t="shared" si="5"/>
        <v>1</v>
      </c>
    </row>
    <row r="36" spans="1:17" x14ac:dyDescent="0.25">
      <c r="A36" s="2" t="s">
        <v>109</v>
      </c>
      <c r="B36" s="3">
        <v>40</v>
      </c>
      <c r="C36" s="4">
        <f>VLOOKUP(A36,$I$5:$K$318,3,FALSE)-B36</f>
        <v>0</v>
      </c>
      <c r="E36" s="2" t="s">
        <v>80</v>
      </c>
      <c r="F36" s="3">
        <v>190</v>
      </c>
      <c r="G36" s="4">
        <f>VLOOKUP(E36,$J$5:$L$318,3,FALSE)-F36</f>
        <v>0</v>
      </c>
      <c r="I36" s="17" t="s">
        <v>18</v>
      </c>
      <c r="J36" s="18"/>
      <c r="K36" s="18">
        <f t="shared" si="13"/>
        <v>110</v>
      </c>
      <c r="L36" s="18">
        <f>SUM(L37:L38)</f>
        <v>110</v>
      </c>
      <c r="M36" s="18">
        <f t="shared" si="14"/>
        <v>0</v>
      </c>
      <c r="N36" s="6" t="str">
        <f>IF(TRIM($I36)&lt;&gt;"",IF(COUNTIF($I$5:$I$317,"="&amp;I36)&lt;&gt;1,"CHECK",""),"")</f>
        <v/>
      </c>
      <c r="O36" s="7" t="str">
        <f>IF(TRIM($J36)&lt;&gt;"",IF(COUNTIF($J$5:$J$317,"="&amp;J36)&lt;&gt;1,"CHECK",""),"")</f>
        <v/>
      </c>
      <c r="P36" s="4">
        <f t="shared" si="4"/>
        <v>1</v>
      </c>
      <c r="Q36" s="4">
        <f t="shared" si="5"/>
        <v>0</v>
      </c>
    </row>
    <row r="37" spans="1:17" x14ac:dyDescent="0.25">
      <c r="A37" s="2" t="s">
        <v>133</v>
      </c>
      <c r="B37" s="3">
        <v>30</v>
      </c>
      <c r="C37" s="4">
        <f>VLOOKUP(A37,$I$5:$K$318,3,FALSE)-B37</f>
        <v>0</v>
      </c>
      <c r="E37" s="2" t="s">
        <v>81</v>
      </c>
      <c r="F37" s="3">
        <v>190</v>
      </c>
      <c r="G37" s="4">
        <f>VLOOKUP(E37,$J$5:$L$318,3,FALSE)-F37</f>
        <v>0</v>
      </c>
      <c r="I37" s="19"/>
      <c r="J37" s="20" t="s">
        <v>54</v>
      </c>
      <c r="K37" s="20"/>
      <c r="L37" s="20">
        <f t="shared" ref="L37:L116" si="15">IF(ISERR(GETPIVOTDATA("Value",$E$4,"Name",J37)),0,GETPIVOTDATA("Value",$E$4,"Name",J37))</f>
        <v>100</v>
      </c>
      <c r="M37" s="20"/>
      <c r="N37" s="9" t="str">
        <f>IF(TRIM($I37)&lt;&gt;"",IF(COUNTIF($I$5:$I$317,"="&amp;I37)&lt;&gt;1,"CHECK",""),"")</f>
        <v/>
      </c>
      <c r="O37" s="10" t="str">
        <f>IF(TRIM($J37)&lt;&gt;"",IF(COUNTIF($J$5:$J$317,"="&amp;J37)&lt;&gt;1,"CHECK",""),"")</f>
        <v/>
      </c>
      <c r="P37" s="4">
        <f t="shared" si="4"/>
        <v>0</v>
      </c>
      <c r="Q37" s="4">
        <f t="shared" si="5"/>
        <v>1</v>
      </c>
    </row>
    <row r="38" spans="1:17" ht="15.75" thickBot="1" x14ac:dyDescent="0.3">
      <c r="A38" s="2" t="s">
        <v>418</v>
      </c>
      <c r="B38" s="3">
        <v>1913</v>
      </c>
      <c r="C38" s="4">
        <f>VLOOKUP(A38,$I$5:$K$318,3,FALSE)-B38</f>
        <v>0</v>
      </c>
      <c r="E38" s="2" t="s">
        <v>83</v>
      </c>
      <c r="F38" s="3">
        <v>190</v>
      </c>
      <c r="G38" s="4">
        <f>VLOOKUP(E38,$J$5:$L$318,3,FALSE)-F38</f>
        <v>0</v>
      </c>
      <c r="I38" s="21"/>
      <c r="J38" s="24" t="s">
        <v>299</v>
      </c>
      <c r="K38" s="22"/>
      <c r="L38" s="22">
        <f t="shared" si="15"/>
        <v>10</v>
      </c>
      <c r="M38" s="22"/>
      <c r="N38" s="14" t="str">
        <f>IF(TRIM($I38)&lt;&gt;"",IF(COUNTIF($I$5:$I$317,"="&amp;I38)&lt;&gt;1,"CHECK",""),"")</f>
        <v/>
      </c>
      <c r="O38" s="15" t="str">
        <f>IF(TRIM($J38)&lt;&gt;"",IF(COUNTIF($J$5:$J$317,"="&amp;J38)&lt;&gt;1,"CHECK",""),"")</f>
        <v/>
      </c>
      <c r="P38" s="4">
        <f t="shared" si="4"/>
        <v>0</v>
      </c>
      <c r="Q38" s="4">
        <f t="shared" si="5"/>
        <v>1</v>
      </c>
    </row>
    <row r="39" spans="1:17" x14ac:dyDescent="0.25">
      <c r="A39" s="2" t="s">
        <v>117</v>
      </c>
      <c r="B39" s="3">
        <v>110</v>
      </c>
      <c r="C39" s="4">
        <f>VLOOKUP(A39,$I$5:$K$318,3,FALSE)-B39</f>
        <v>0</v>
      </c>
      <c r="E39" s="2" t="s">
        <v>88</v>
      </c>
      <c r="F39" s="3">
        <v>10</v>
      </c>
      <c r="G39" s="4">
        <f>VLOOKUP(E39,$J$5:$L$318,3,FALSE)-F39</f>
        <v>0</v>
      </c>
      <c r="I39" s="8" t="s">
        <v>55</v>
      </c>
      <c r="J39" s="9" t="str">
        <f t="shared" ref="J39:J62" si="16">I39&amp;"eq"</f>
        <v>pvaeq</v>
      </c>
      <c r="K39" s="9">
        <f t="shared" ref="K39:K120" si="17">IF(ISERR(GETPIVOTDATA("Value",$A$4,"Name",I39)),0,GETPIVOTDATA("Value",$A$4,"Name",I39))</f>
        <v>190</v>
      </c>
      <c r="L39" s="9">
        <f t="shared" si="15"/>
        <v>190</v>
      </c>
      <c r="M39" s="9">
        <f t="shared" ref="M39:M62" si="18">K39-L39</f>
        <v>0</v>
      </c>
      <c r="N39" s="9" t="str">
        <f>IF(TRIM($I39)&lt;&gt;"",IF(COUNTIF($I$5:$I$317,"="&amp;I39)&lt;&gt;1,"CHECK",""),"")</f>
        <v/>
      </c>
      <c r="O39" s="10" t="str">
        <f>IF(TRIM($J39)&lt;&gt;"",IF(COUNTIF($J$5:$J$317,"="&amp;J39)&lt;&gt;1,"CHECK",""),"")</f>
        <v/>
      </c>
      <c r="P39" s="4">
        <f t="shared" si="4"/>
        <v>1</v>
      </c>
      <c r="Q39" s="4">
        <f t="shared" si="5"/>
        <v>1</v>
      </c>
    </row>
    <row r="40" spans="1:17" x14ac:dyDescent="0.25">
      <c r="A40" s="2" t="s">
        <v>118</v>
      </c>
      <c r="B40" s="3">
        <v>1926</v>
      </c>
      <c r="C40" s="4">
        <f>VLOOKUP(A40,$I$5:$K$318,3,FALSE)-B40</f>
        <v>0</v>
      </c>
      <c r="E40" s="2" t="s">
        <v>98</v>
      </c>
      <c r="F40" s="3">
        <v>10</v>
      </c>
      <c r="G40" s="4">
        <f>VLOOKUP(E40,$J$5:$L$318,3,FALSE)-F40</f>
        <v>0</v>
      </c>
      <c r="I40" s="8" t="s">
        <v>56</v>
      </c>
      <c r="J40" s="9" t="str">
        <f t="shared" si="16"/>
        <v>pva1eq</v>
      </c>
      <c r="K40" s="9">
        <f t="shared" si="17"/>
        <v>190</v>
      </c>
      <c r="L40" s="9">
        <f t="shared" si="15"/>
        <v>190</v>
      </c>
      <c r="M40" s="9">
        <f t="shared" si="18"/>
        <v>0</v>
      </c>
      <c r="N40" s="9" t="str">
        <f>IF(TRIM($I40)&lt;&gt;"",IF(COUNTIF($I$5:$I$317,"="&amp;I40)&lt;&gt;1,"CHECK",""),"")</f>
        <v/>
      </c>
      <c r="O40" s="10" t="str">
        <f>IF(TRIM($J40)&lt;&gt;"",IF(COUNTIF($J$5:$J$317,"="&amp;J40)&lt;&gt;1,"CHECK",""),"")</f>
        <v/>
      </c>
      <c r="P40" s="4">
        <f t="shared" si="4"/>
        <v>1</v>
      </c>
      <c r="Q40" s="4">
        <f t="shared" si="5"/>
        <v>1</v>
      </c>
    </row>
    <row r="41" spans="1:17" x14ac:dyDescent="0.25">
      <c r="A41" s="2" t="s">
        <v>120</v>
      </c>
      <c r="B41" s="3">
        <v>110</v>
      </c>
      <c r="C41" s="4">
        <f>VLOOKUP(A41,$I$5:$K$318,3,FALSE)-B41</f>
        <v>0</v>
      </c>
      <c r="E41" s="2" t="s">
        <v>99</v>
      </c>
      <c r="F41" s="3">
        <v>10</v>
      </c>
      <c r="G41" s="4">
        <f>VLOOKUP(E41,$J$5:$L$318,3,FALSE)-F41</f>
        <v>0</v>
      </c>
      <c r="I41" s="8" t="s">
        <v>58</v>
      </c>
      <c r="J41" s="9" t="str">
        <f t="shared" si="16"/>
        <v>pva2eq</v>
      </c>
      <c r="K41" s="9">
        <f t="shared" si="17"/>
        <v>0</v>
      </c>
      <c r="L41" s="9">
        <f t="shared" si="15"/>
        <v>0</v>
      </c>
      <c r="M41" s="9">
        <f t="shared" si="18"/>
        <v>0</v>
      </c>
      <c r="N41" s="9" t="str">
        <f>IF(TRIM($I41)&lt;&gt;"",IF(COUNTIF($I$5:$I$317,"="&amp;I41)&lt;&gt;1,"CHECK",""),"")</f>
        <v/>
      </c>
      <c r="O41" s="10" t="str">
        <f>IF(TRIM($J41)&lt;&gt;"",IF(COUNTIF($J$5:$J$317,"="&amp;J41)&lt;&gt;1,"CHECK",""),"")</f>
        <v/>
      </c>
      <c r="P41" s="4">
        <f t="shared" si="4"/>
        <v>1</v>
      </c>
      <c r="Q41" s="4">
        <f t="shared" si="5"/>
        <v>1</v>
      </c>
    </row>
    <row r="42" spans="1:17" x14ac:dyDescent="0.25">
      <c r="A42" s="2" t="s">
        <v>124</v>
      </c>
      <c r="B42" s="3">
        <v>110</v>
      </c>
      <c r="C42" s="4">
        <f>VLOOKUP(A42,$I$5:$K$318,3,FALSE)-B42</f>
        <v>0</v>
      </c>
      <c r="E42" s="2" t="s">
        <v>100</v>
      </c>
      <c r="F42" s="3">
        <v>10</v>
      </c>
      <c r="G42" s="4">
        <f>VLOOKUP(E42,$J$5:$L$318,3,FALSE)-F42</f>
        <v>0</v>
      </c>
      <c r="I42" s="16" t="s">
        <v>535</v>
      </c>
      <c r="J42" s="9" t="str">
        <f t="shared" ref="J42:J43" si="19">I42&amp;"eq"</f>
        <v>labbeq</v>
      </c>
      <c r="K42" s="9">
        <f t="shared" ref="K42:K43" si="20">IF(ISERR(GETPIVOTDATA("Value",$A$4,"Name",I42)),0,GETPIVOTDATA("Value",$A$4,"Name",I42))</f>
        <v>190</v>
      </c>
      <c r="L42" s="9">
        <f t="shared" ref="L42:L43" si="21">IF(ISERR(GETPIVOTDATA("Value",$E$4,"Name",J42)),0,GETPIVOTDATA("Value",$E$4,"Name",J42))</f>
        <v>190</v>
      </c>
      <c r="M42" s="9">
        <f t="shared" ref="M42:M43" si="22">K42-L42</f>
        <v>0</v>
      </c>
      <c r="N42" s="9" t="str">
        <f>IF(TRIM($I42)&lt;&gt;"",IF(COUNTIF($I$5:$I$317,"="&amp;I42)&lt;&gt;1,"CHECK",""),"")</f>
        <v/>
      </c>
      <c r="O42" s="10" t="str">
        <f>IF(TRIM($J42)&lt;&gt;"",IF(COUNTIF($J$5:$J$317,"="&amp;J42)&lt;&gt;1,"CHECK",""),"")</f>
        <v/>
      </c>
      <c r="P42" s="37">
        <f t="shared" si="4"/>
        <v>1</v>
      </c>
      <c r="Q42" s="4">
        <f t="shared" si="5"/>
        <v>1</v>
      </c>
    </row>
    <row r="43" spans="1:17" x14ac:dyDescent="0.25">
      <c r="A43" s="2" t="s">
        <v>21</v>
      </c>
      <c r="B43" s="3">
        <v>110</v>
      </c>
      <c r="C43" s="4">
        <f>VLOOKUP(A43,$I$5:$K$318,3,FALSE)-B43</f>
        <v>0</v>
      </c>
      <c r="E43" s="2" t="s">
        <v>104</v>
      </c>
      <c r="F43" s="3">
        <v>0</v>
      </c>
      <c r="G43" s="4">
        <f>VLOOKUP(E43,$J$5:$L$318,3,FALSE)-F43</f>
        <v>0</v>
      </c>
      <c r="I43" s="16" t="s">
        <v>536</v>
      </c>
      <c r="J43" s="9" t="str">
        <f t="shared" si="19"/>
        <v>plabbeq</v>
      </c>
      <c r="K43" s="9">
        <f t="shared" si="20"/>
        <v>190</v>
      </c>
      <c r="L43" s="9">
        <f t="shared" si="21"/>
        <v>190</v>
      </c>
      <c r="M43" s="9">
        <f t="shared" si="22"/>
        <v>0</v>
      </c>
      <c r="N43" s="9" t="str">
        <f>IF(TRIM($I43)&lt;&gt;"",IF(COUNTIF($I$5:$I$317,"="&amp;I43)&lt;&gt;1,"CHECK",""),"")</f>
        <v/>
      </c>
      <c r="O43" s="10" t="str">
        <f>IF(TRIM($J43)&lt;&gt;"",IF(COUNTIF($J$5:$J$317,"="&amp;J43)&lt;&gt;1,"CHECK",""),"")</f>
        <v/>
      </c>
      <c r="P43" s="37">
        <f t="shared" si="4"/>
        <v>1</v>
      </c>
      <c r="Q43" s="4">
        <f t="shared" si="5"/>
        <v>1</v>
      </c>
    </row>
    <row r="44" spans="1:17" x14ac:dyDescent="0.25">
      <c r="A44" s="2" t="s">
        <v>125</v>
      </c>
      <c r="B44" s="3">
        <v>1067</v>
      </c>
      <c r="C44" s="4">
        <f>VLOOKUP(A44,$I$5:$K$318,3,FALSE)-B44</f>
        <v>0</v>
      </c>
      <c r="E44" s="2" t="s">
        <v>105</v>
      </c>
      <c r="F44" s="3">
        <v>10</v>
      </c>
      <c r="G44" s="4">
        <f>VLOOKUP(E44,$J$5:$L$318,3,FALSE)-F44</f>
        <v>0</v>
      </c>
      <c r="I44" s="8" t="s">
        <v>61</v>
      </c>
      <c r="J44" s="9" t="str">
        <f t="shared" si="16"/>
        <v>pxeq</v>
      </c>
      <c r="K44" s="9">
        <f t="shared" si="17"/>
        <v>190</v>
      </c>
      <c r="L44" s="9">
        <f t="shared" si="15"/>
        <v>190</v>
      </c>
      <c r="M44" s="9">
        <f t="shared" si="18"/>
        <v>0</v>
      </c>
      <c r="N44" s="9" t="str">
        <f>IF(TRIM($I44)&lt;&gt;"",IF(COUNTIF($I$5:$I$317,"="&amp;I44)&lt;&gt;1,"CHECK",""),"")</f>
        <v/>
      </c>
      <c r="O44" s="10" t="str">
        <f>IF(TRIM($J44)&lt;&gt;"",IF(COUNTIF($J$5:$J$317,"="&amp;J44)&lt;&gt;1,"CHECK",""),"")</f>
        <v/>
      </c>
      <c r="P44" s="4">
        <f t="shared" si="4"/>
        <v>1</v>
      </c>
      <c r="Q44" s="4">
        <f t="shared" si="5"/>
        <v>1</v>
      </c>
    </row>
    <row r="45" spans="1:17" x14ac:dyDescent="0.25">
      <c r="A45" s="2" t="s">
        <v>126</v>
      </c>
      <c r="B45" s="3">
        <v>110</v>
      </c>
      <c r="C45" s="4">
        <f>VLOOKUP(A45,$I$5:$K$318,3,FALSE)-B45</f>
        <v>0</v>
      </c>
      <c r="E45" s="2" t="s">
        <v>110</v>
      </c>
      <c r="F45" s="3">
        <v>155</v>
      </c>
      <c r="G45" s="4">
        <f>VLOOKUP(E45,$J$5:$L$318,3,FALSE)-F45</f>
        <v>0</v>
      </c>
      <c r="I45" s="8" t="s">
        <v>63</v>
      </c>
      <c r="J45" s="9" t="str">
        <f t="shared" si="16"/>
        <v>pxpeq</v>
      </c>
      <c r="K45" s="9">
        <f t="shared" si="17"/>
        <v>190</v>
      </c>
      <c r="L45" s="9">
        <f t="shared" si="15"/>
        <v>190</v>
      </c>
      <c r="M45" s="9">
        <f t="shared" si="18"/>
        <v>0</v>
      </c>
      <c r="N45" s="9" t="str">
        <f>IF(TRIM($I45)&lt;&gt;"",IF(COUNTIF($I$5:$I$317,"="&amp;I45)&lt;&gt;1,"CHECK",""),"")</f>
        <v/>
      </c>
      <c r="O45" s="10" t="str">
        <f>IF(TRIM($J45)&lt;&gt;"",IF(COUNTIF($J$5:$J$317,"="&amp;J45)&lt;&gt;1,"CHECK",""),"")</f>
        <v/>
      </c>
      <c r="P45" s="4">
        <f t="shared" si="4"/>
        <v>1</v>
      </c>
      <c r="Q45" s="4">
        <f t="shared" si="5"/>
        <v>1</v>
      </c>
    </row>
    <row r="46" spans="1:17" x14ac:dyDescent="0.25">
      <c r="A46" s="2" t="s">
        <v>132</v>
      </c>
      <c r="B46" s="3">
        <v>190</v>
      </c>
      <c r="C46" s="4">
        <f>VLOOKUP(A46,$I$5:$K$318,3,FALSE)-B46</f>
        <v>0</v>
      </c>
      <c r="E46" s="2" t="s">
        <v>111</v>
      </c>
      <c r="F46" s="3">
        <v>30</v>
      </c>
      <c r="G46" s="4">
        <f>VLOOKUP(E46,$J$5:$L$318,3,FALSE)-F46</f>
        <v>0</v>
      </c>
      <c r="I46" s="8" t="s">
        <v>665</v>
      </c>
      <c r="J46" s="9" t="str">
        <f t="shared" si="16"/>
        <v>xpneq</v>
      </c>
      <c r="K46" s="9">
        <f t="shared" si="17"/>
        <v>190</v>
      </c>
      <c r="L46" s="9">
        <f t="shared" si="15"/>
        <v>190</v>
      </c>
      <c r="M46" s="9">
        <f t="shared" si="18"/>
        <v>0</v>
      </c>
      <c r="N46" s="9" t="str">
        <f>IF(TRIM($I46)&lt;&gt;"",IF(COUNTIF($I$5:$I$317,"="&amp;I46)&lt;&gt;1,"CHECK",""),"")</f>
        <v/>
      </c>
      <c r="O46" s="10" t="str">
        <f>IF(TRIM($J46)&lt;&gt;"",IF(COUNTIF($J$5:$J$317,"="&amp;J46)&lt;&gt;1,"CHECK",""),"")</f>
        <v/>
      </c>
      <c r="P46" s="37">
        <f t="shared" si="4"/>
        <v>1</v>
      </c>
      <c r="Q46" s="37">
        <f t="shared" si="5"/>
        <v>1</v>
      </c>
    </row>
    <row r="47" spans="1:17" x14ac:dyDescent="0.25">
      <c r="A47" s="2" t="s">
        <v>134</v>
      </c>
      <c r="B47" s="3">
        <v>80</v>
      </c>
      <c r="C47" s="4">
        <f>VLOOKUP(A47,$I$5:$K$318,3,FALSE)-B47</f>
        <v>0</v>
      </c>
      <c r="E47" s="2" t="s">
        <v>112</v>
      </c>
      <c r="F47" s="3">
        <v>40</v>
      </c>
      <c r="G47" s="4">
        <f>VLOOKUP(E47,$J$5:$L$318,3,FALSE)-F47</f>
        <v>0</v>
      </c>
      <c r="I47" s="8" t="s">
        <v>666</v>
      </c>
      <c r="J47" s="9" t="str">
        <f t="shared" si="16"/>
        <v>pxneq</v>
      </c>
      <c r="K47" s="9">
        <f t="shared" si="17"/>
        <v>190</v>
      </c>
      <c r="L47" s="9">
        <f t="shared" si="15"/>
        <v>190</v>
      </c>
      <c r="M47" s="9">
        <f t="shared" si="18"/>
        <v>0</v>
      </c>
      <c r="N47" s="9" t="str">
        <f>IF(TRIM($I47)&lt;&gt;"",IF(COUNTIF($I$5:$I$317,"="&amp;I47)&lt;&gt;1,"CHECK",""),"")</f>
        <v/>
      </c>
      <c r="O47" s="10" t="str">
        <f>IF(TRIM($J47)&lt;&gt;"",IF(COUNTIF($J$5:$J$317,"="&amp;J47)&lt;&gt;1,"CHECK",""),"")</f>
        <v/>
      </c>
      <c r="P47" s="37">
        <f t="shared" si="4"/>
        <v>1</v>
      </c>
      <c r="Q47" s="37">
        <f t="shared" si="5"/>
        <v>1</v>
      </c>
    </row>
    <row r="48" spans="1:17" x14ac:dyDescent="0.25">
      <c r="A48" s="2" t="s">
        <v>436</v>
      </c>
      <c r="B48" s="3">
        <v>10</v>
      </c>
      <c r="C48" s="4">
        <f>VLOOKUP(A48,$I$5:$K$318,3,FALSE)-B48</f>
        <v>0</v>
      </c>
      <c r="E48" s="2" t="s">
        <v>113</v>
      </c>
      <c r="F48" s="3">
        <v>0</v>
      </c>
      <c r="G48" s="4">
        <f>VLOOKUP(E48,$J$5:$L$318,3,FALSE)-F48</f>
        <v>0</v>
      </c>
      <c r="I48" s="8" t="s">
        <v>65</v>
      </c>
      <c r="J48" s="9" t="str">
        <f t="shared" si="16"/>
        <v>pxveq</v>
      </c>
      <c r="K48" s="9">
        <f t="shared" si="17"/>
        <v>190</v>
      </c>
      <c r="L48" s="9">
        <f t="shared" si="15"/>
        <v>190</v>
      </c>
      <c r="M48" s="9">
        <f t="shared" si="18"/>
        <v>0</v>
      </c>
      <c r="N48" s="9" t="str">
        <f>IF(TRIM($I48)&lt;&gt;"",IF(COUNTIF($I$5:$I$317,"="&amp;I48)&lt;&gt;1,"CHECK",""),"")</f>
        <v/>
      </c>
      <c r="O48" s="10" t="str">
        <f>IF(TRIM($J48)&lt;&gt;"",IF(COUNTIF($J$5:$J$317,"="&amp;J48)&lt;&gt;1,"CHECK",""),"")</f>
        <v/>
      </c>
      <c r="P48" s="4">
        <f t="shared" si="4"/>
        <v>1</v>
      </c>
      <c r="Q48" s="4">
        <f t="shared" si="5"/>
        <v>1</v>
      </c>
    </row>
    <row r="49" spans="1:17" x14ac:dyDescent="0.25">
      <c r="A49" s="2" t="s">
        <v>150</v>
      </c>
      <c r="B49" s="3">
        <v>10</v>
      </c>
      <c r="C49" s="4">
        <f>VLOOKUP(A49,$I$5:$K$318,3,FALSE)-B49</f>
        <v>0</v>
      </c>
      <c r="E49" s="2" t="s">
        <v>422</v>
      </c>
      <c r="F49" s="3">
        <v>1913</v>
      </c>
      <c r="G49" s="4">
        <f>VLOOKUP(E49,$J$5:$L$318,3,FALSE)-F49</f>
        <v>0</v>
      </c>
      <c r="I49" s="8" t="s">
        <v>67</v>
      </c>
      <c r="J49" s="9" t="str">
        <f t="shared" si="16"/>
        <v>uceq</v>
      </c>
      <c r="K49" s="9">
        <f t="shared" si="17"/>
        <v>190</v>
      </c>
      <c r="L49" s="9">
        <f t="shared" si="15"/>
        <v>190</v>
      </c>
      <c r="M49" s="9">
        <f t="shared" si="18"/>
        <v>0</v>
      </c>
      <c r="N49" s="9" t="str">
        <f>IF(TRIM($I49)&lt;&gt;"",IF(COUNTIF($I$5:$I$317,"="&amp;I49)&lt;&gt;1,"CHECK",""),"")</f>
        <v/>
      </c>
      <c r="O49" s="10" t="str">
        <f>IF(TRIM($J49)&lt;&gt;"",IF(COUNTIF($J$5:$J$317,"="&amp;J49)&lt;&gt;1,"CHECK",""),"")</f>
        <v/>
      </c>
      <c r="P49" s="4">
        <f t="shared" si="4"/>
        <v>1</v>
      </c>
      <c r="Q49" s="4">
        <f t="shared" si="5"/>
        <v>1</v>
      </c>
    </row>
    <row r="50" spans="1:17" x14ac:dyDescent="0.25">
      <c r="A50" s="2" t="s">
        <v>151</v>
      </c>
      <c r="B50" s="3">
        <v>1</v>
      </c>
      <c r="C50" s="4">
        <f>VLOOKUP(A50,$I$5:$K$318,3,FALSE)-B50</f>
        <v>0</v>
      </c>
      <c r="E50" s="2" t="s">
        <v>114</v>
      </c>
      <c r="F50" s="3">
        <v>110</v>
      </c>
      <c r="G50" s="4">
        <f>VLOOKUP(E50,$J$5:$L$318,3,FALSE)-F50</f>
        <v>0</v>
      </c>
      <c r="I50" s="8" t="s">
        <v>69</v>
      </c>
      <c r="J50" s="9" t="str">
        <f t="shared" si="16"/>
        <v>vaeq</v>
      </c>
      <c r="K50" s="9">
        <f t="shared" si="17"/>
        <v>190</v>
      </c>
      <c r="L50" s="9">
        <f t="shared" si="15"/>
        <v>190</v>
      </c>
      <c r="M50" s="9">
        <f t="shared" si="18"/>
        <v>0</v>
      </c>
      <c r="N50" s="9" t="str">
        <f>IF(TRIM($I50)&lt;&gt;"",IF(COUNTIF($I$5:$I$317,"="&amp;I50)&lt;&gt;1,"CHECK",""),"")</f>
        <v/>
      </c>
      <c r="O50" s="10" t="str">
        <f>IF(TRIM($J50)&lt;&gt;"",IF(COUNTIF($J$5:$J$317,"="&amp;J50)&lt;&gt;1,"CHECK",""),"")</f>
        <v/>
      </c>
      <c r="P50" s="4">
        <f t="shared" si="4"/>
        <v>1</v>
      </c>
      <c r="Q50" s="4">
        <f t="shared" si="5"/>
        <v>1</v>
      </c>
    </row>
    <row r="51" spans="1:17" x14ac:dyDescent="0.25">
      <c r="A51" s="2" t="s">
        <v>137</v>
      </c>
      <c r="B51" s="3">
        <v>20</v>
      </c>
      <c r="C51" s="4">
        <f>VLOOKUP(A51,$I$5:$K$318,3,FALSE)-B51</f>
        <v>0</v>
      </c>
      <c r="E51" s="2" t="s">
        <v>115</v>
      </c>
      <c r="F51" s="3">
        <v>1926</v>
      </c>
      <c r="G51" s="4">
        <f>VLOOKUP(E51,$J$5:$L$318,3,FALSE)-F51</f>
        <v>0</v>
      </c>
      <c r="I51" s="8" t="s">
        <v>70</v>
      </c>
      <c r="J51" s="9" t="str">
        <f t="shared" si="16"/>
        <v>va1eq</v>
      </c>
      <c r="K51" s="9">
        <f t="shared" si="17"/>
        <v>190</v>
      </c>
      <c r="L51" s="9">
        <f t="shared" si="15"/>
        <v>190</v>
      </c>
      <c r="M51" s="9">
        <f t="shared" si="18"/>
        <v>0</v>
      </c>
      <c r="N51" s="9" t="str">
        <f>IF(TRIM($I51)&lt;&gt;"",IF(COUNTIF($I$5:$I$317,"="&amp;I51)&lt;&gt;1,"CHECK",""),"")</f>
        <v/>
      </c>
      <c r="O51" s="10" t="str">
        <f>IF(TRIM($J51)&lt;&gt;"",IF(COUNTIF($J$5:$J$317,"="&amp;J51)&lt;&gt;1,"CHECK",""),"")</f>
        <v/>
      </c>
      <c r="P51" s="4">
        <f t="shared" si="4"/>
        <v>1</v>
      </c>
      <c r="Q51" s="4">
        <f t="shared" si="5"/>
        <v>1</v>
      </c>
    </row>
    <row r="52" spans="1:17" x14ac:dyDescent="0.25">
      <c r="A52" s="2" t="s">
        <v>138</v>
      </c>
      <c r="B52" s="3">
        <v>190</v>
      </c>
      <c r="C52" s="4">
        <f>VLOOKUP(A52,$I$5:$K$318,3,FALSE)-B52</f>
        <v>0</v>
      </c>
      <c r="E52" s="2" t="s">
        <v>119</v>
      </c>
      <c r="F52" s="3">
        <v>110</v>
      </c>
      <c r="G52" s="4">
        <f>VLOOKUP(E52,$J$5:$L$318,3,FALSE)-F52</f>
        <v>0</v>
      </c>
      <c r="I52" s="8" t="s">
        <v>72</v>
      </c>
      <c r="J52" s="9" t="str">
        <f t="shared" si="16"/>
        <v>va2eq</v>
      </c>
      <c r="K52" s="9">
        <f t="shared" si="17"/>
        <v>0</v>
      </c>
      <c r="L52" s="9">
        <f t="shared" si="15"/>
        <v>0</v>
      </c>
      <c r="M52" s="9">
        <f t="shared" si="18"/>
        <v>0</v>
      </c>
      <c r="N52" s="9" t="str">
        <f>IF(TRIM($I52)&lt;&gt;"",IF(COUNTIF($I$5:$I$317,"="&amp;I52)&lt;&gt;1,"CHECK",""),"")</f>
        <v/>
      </c>
      <c r="O52" s="10" t="str">
        <f>IF(TRIM($J52)&lt;&gt;"",IF(COUNTIF($J$5:$J$317,"="&amp;J52)&lt;&gt;1,"CHECK",""),"")</f>
        <v/>
      </c>
      <c r="P52" s="4">
        <f t="shared" si="4"/>
        <v>1</v>
      </c>
      <c r="Q52" s="4">
        <f t="shared" si="5"/>
        <v>1</v>
      </c>
    </row>
    <row r="53" spans="1:17" x14ac:dyDescent="0.25">
      <c r="A53" s="2" t="s">
        <v>139</v>
      </c>
      <c r="B53" s="3">
        <v>10</v>
      </c>
      <c r="C53" s="4">
        <f>VLOOKUP(A53,$I$5:$K$318,3,FALSE)-B53</f>
        <v>0</v>
      </c>
      <c r="E53" s="2" t="s">
        <v>423</v>
      </c>
      <c r="F53" s="3">
        <v>0</v>
      </c>
      <c r="G53" s="4">
        <f>VLOOKUP(E53,$J$5:$L$318,3,FALSE)-F53</f>
        <v>0</v>
      </c>
      <c r="I53" s="8" t="s">
        <v>19</v>
      </c>
      <c r="J53" s="9" t="str">
        <f t="shared" si="16"/>
        <v>xeq</v>
      </c>
      <c r="K53" s="9">
        <f t="shared" si="17"/>
        <v>190</v>
      </c>
      <c r="L53" s="9">
        <f t="shared" si="15"/>
        <v>100</v>
      </c>
      <c r="M53" s="9">
        <f t="shared" si="18"/>
        <v>90</v>
      </c>
      <c r="N53" s="9" t="str">
        <f>IF(TRIM($I53)&lt;&gt;"",IF(COUNTIF($I$5:$I$317,"="&amp;I53)&lt;&gt;1,"CHECK",""),"")</f>
        <v/>
      </c>
      <c r="O53" s="10" t="str">
        <f>IF(TRIM($J53)&lt;&gt;"",IF(COUNTIF($J$5:$J$317,"="&amp;J53)&lt;&gt;1,"CHECK",""),"")</f>
        <v/>
      </c>
      <c r="P53" s="4">
        <f t="shared" si="4"/>
        <v>1</v>
      </c>
      <c r="Q53" s="4">
        <f t="shared" si="5"/>
        <v>1</v>
      </c>
    </row>
    <row r="54" spans="1:17" x14ac:dyDescent="0.25">
      <c r="A54" s="2" t="s">
        <v>142</v>
      </c>
      <c r="B54" s="3">
        <v>10</v>
      </c>
      <c r="C54" s="4">
        <f>VLOOKUP(A54,$I$5:$K$318,3,FALSE)-B54</f>
        <v>0</v>
      </c>
      <c r="E54" s="2" t="s">
        <v>121</v>
      </c>
      <c r="F54" s="3">
        <v>110</v>
      </c>
      <c r="G54" s="4">
        <f>VLOOKUP(E54,$J$5:$L$318,3,FALSE)-F54</f>
        <v>0</v>
      </c>
      <c r="I54" s="8" t="s">
        <v>101</v>
      </c>
      <c r="J54" s="9" t="str">
        <f t="shared" si="16"/>
        <v>yheq</v>
      </c>
      <c r="K54" s="9">
        <f t="shared" si="17"/>
        <v>10</v>
      </c>
      <c r="L54" s="9">
        <f t="shared" si="15"/>
        <v>10</v>
      </c>
      <c r="M54" s="9">
        <f t="shared" si="18"/>
        <v>0</v>
      </c>
      <c r="N54" s="9" t="str">
        <f>IF(TRIM($I54)&lt;&gt;"",IF(COUNTIF($I$5:$I$317,"="&amp;I54)&lt;&gt;1,"CHECK",""),"")</f>
        <v/>
      </c>
      <c r="O54" s="10" t="str">
        <f>IF(TRIM($J54)&lt;&gt;"",IF(COUNTIF($J$5:$J$317,"="&amp;J54)&lt;&gt;1,"CHECK",""),"")</f>
        <v/>
      </c>
      <c r="P54" s="4">
        <f t="shared" si="4"/>
        <v>1</v>
      </c>
      <c r="Q54" s="4">
        <f t="shared" si="5"/>
        <v>1</v>
      </c>
    </row>
    <row r="55" spans="1:17" x14ac:dyDescent="0.25">
      <c r="A55" s="2" t="s">
        <v>148</v>
      </c>
      <c r="B55" s="3">
        <v>190</v>
      </c>
      <c r="C55" s="4">
        <f>VLOOKUP(A55,$I$5:$K$318,3,FALSE)-B55</f>
        <v>0</v>
      </c>
      <c r="E55" s="2" t="s">
        <v>122</v>
      </c>
      <c r="F55" s="3">
        <v>110</v>
      </c>
      <c r="G55" s="4">
        <f>VLOOKUP(E55,$J$5:$L$318,3,FALSE)-F55</f>
        <v>0</v>
      </c>
      <c r="I55" s="8" t="s">
        <v>591</v>
      </c>
      <c r="J55" s="9" t="str">
        <f t="shared" si="16"/>
        <v>yceq</v>
      </c>
      <c r="K55" s="9">
        <f t="shared" si="17"/>
        <v>10</v>
      </c>
      <c r="L55" s="9">
        <f t="shared" si="15"/>
        <v>10</v>
      </c>
      <c r="M55" s="9">
        <f t="shared" si="18"/>
        <v>0</v>
      </c>
      <c r="N55" s="9" t="str">
        <f>IF(TRIM($I55)&lt;&gt;"",IF(COUNTIF($I$5:$I$317,"="&amp;I55)&lt;&gt;1,"CHECK",""),"")</f>
        <v/>
      </c>
      <c r="O55" s="10" t="str">
        <f>IF(TRIM($J55)&lt;&gt;"",IF(COUNTIF($J$5:$J$317,"="&amp;J55)&lt;&gt;1,"CHECK",""),"")</f>
        <v/>
      </c>
      <c r="P55" s="37">
        <f t="shared" si="4"/>
        <v>1</v>
      </c>
      <c r="Q55" s="37">
        <f t="shared" si="5"/>
        <v>1</v>
      </c>
    </row>
    <row r="56" spans="1:17" x14ac:dyDescent="0.25">
      <c r="A56" s="2" t="s">
        <v>155</v>
      </c>
      <c r="B56" s="3">
        <v>1</v>
      </c>
      <c r="C56" s="4">
        <f>VLOOKUP(A56,$I$5:$K$318,3,FALSE)-B56</f>
        <v>0</v>
      </c>
      <c r="E56" s="2" t="s">
        <v>123</v>
      </c>
      <c r="F56" s="3">
        <v>110</v>
      </c>
      <c r="G56" s="4">
        <f>VLOOKUP(E56,$J$5:$L$318,3,FALSE)-F56</f>
        <v>0</v>
      </c>
      <c r="I56" s="8" t="s">
        <v>92</v>
      </c>
      <c r="J56" s="9" t="str">
        <f t="shared" si="16"/>
        <v>deprYeq</v>
      </c>
      <c r="K56" s="9">
        <f t="shared" si="17"/>
        <v>10</v>
      </c>
      <c r="L56" s="9">
        <f t="shared" si="15"/>
        <v>10</v>
      </c>
      <c r="M56" s="9">
        <f t="shared" si="18"/>
        <v>0</v>
      </c>
      <c r="N56" s="9" t="str">
        <f>IF(TRIM($I56)&lt;&gt;"",IF(COUNTIF($I$5:$I$317,"="&amp;I56)&lt;&gt;1,"CHECK",""),"")</f>
        <v/>
      </c>
      <c r="O56" s="10" t="str">
        <f>IF(TRIM($J56)&lt;&gt;"",IF(COUNTIF($J$5:$J$317,"="&amp;J56)&lt;&gt;1,"CHECK",""),"")</f>
        <v/>
      </c>
      <c r="P56" s="4">
        <f t="shared" si="4"/>
        <v>1</v>
      </c>
      <c r="Q56" s="4">
        <f t="shared" si="5"/>
        <v>1</v>
      </c>
    </row>
    <row r="57" spans="1:17" x14ac:dyDescent="0.25">
      <c r="A57" s="2" t="s">
        <v>156</v>
      </c>
      <c r="B57" s="3">
        <v>10</v>
      </c>
      <c r="C57" s="4">
        <f>VLOOKUP(A57,$I$5:$K$318,3,FALSE)-B57</f>
        <v>0</v>
      </c>
      <c r="E57" s="2" t="s">
        <v>129</v>
      </c>
      <c r="F57" s="3">
        <v>0</v>
      </c>
      <c r="G57" s="4">
        <f>VLOOKUP(E57,$J$5:$L$318,3,FALSE)-F57</f>
        <v>0</v>
      </c>
      <c r="I57" s="8" t="s">
        <v>102</v>
      </c>
      <c r="J57" s="9" t="str">
        <f t="shared" si="16"/>
        <v>ydeq</v>
      </c>
      <c r="K57" s="9">
        <f t="shared" si="17"/>
        <v>10</v>
      </c>
      <c r="L57" s="9">
        <f t="shared" si="15"/>
        <v>10</v>
      </c>
      <c r="M57" s="9">
        <f t="shared" si="18"/>
        <v>0</v>
      </c>
      <c r="N57" s="9" t="str">
        <f>IF(TRIM($I57)&lt;&gt;"",IF(COUNTIF($I$5:$I$317,"="&amp;I57)&lt;&gt;1,"CHECK",""),"")</f>
        <v/>
      </c>
      <c r="O57" s="10" t="str">
        <f>IF(TRIM($J57)&lt;&gt;"",IF(COUNTIF($J$5:$J$317,"="&amp;J57)&lt;&gt;1,"CHECK",""),"")</f>
        <v/>
      </c>
      <c r="P57" s="4">
        <f t="shared" si="4"/>
        <v>1</v>
      </c>
      <c r="Q57" s="4">
        <f t="shared" si="5"/>
        <v>1</v>
      </c>
    </row>
    <row r="58" spans="1:17" x14ac:dyDescent="0.25">
      <c r="A58" s="2" t="s">
        <v>157</v>
      </c>
      <c r="B58" s="3">
        <v>1</v>
      </c>
      <c r="C58" s="4">
        <f>VLOOKUP(A58,$I$5:$K$318,3,FALSE)-B58</f>
        <v>0</v>
      </c>
      <c r="E58" s="2" t="s">
        <v>130</v>
      </c>
      <c r="F58" s="3">
        <v>0</v>
      </c>
      <c r="G58" s="4">
        <f>VLOOKUP(E58,$J$5:$L$318,3,FALSE)-F58</f>
        <v>0</v>
      </c>
      <c r="I58" s="8" t="s">
        <v>106</v>
      </c>
      <c r="J58" s="9" t="str">
        <f t="shared" si="16"/>
        <v>supyeq</v>
      </c>
      <c r="K58" s="9">
        <f t="shared" si="17"/>
        <v>0</v>
      </c>
      <c r="L58" s="9">
        <f t="shared" si="15"/>
        <v>0</v>
      </c>
      <c r="M58" s="9">
        <f t="shared" si="18"/>
        <v>0</v>
      </c>
      <c r="N58" s="9" t="str">
        <f>IF(TRIM($I58)&lt;&gt;"",IF(COUNTIF($I$5:$I$317,"="&amp;I58)&lt;&gt;1,"CHECK",""),"")</f>
        <v/>
      </c>
      <c r="O58" s="10" t="str">
        <f>IF(TRIM($J58)&lt;&gt;"",IF(COUNTIF($J$5:$J$317,"="&amp;J58)&lt;&gt;1,"CHECK",""),"")</f>
        <v/>
      </c>
      <c r="P58" s="4">
        <f t="shared" si="4"/>
        <v>1</v>
      </c>
      <c r="Q58" s="4">
        <f t="shared" si="5"/>
        <v>1</v>
      </c>
    </row>
    <row r="59" spans="1:17" x14ac:dyDescent="0.25">
      <c r="A59" s="2" t="s">
        <v>149</v>
      </c>
      <c r="B59" s="3">
        <v>190</v>
      </c>
      <c r="C59" s="4">
        <f>VLOOKUP(A59,$I$5:$K$318,3,FALSE)-B59</f>
        <v>0</v>
      </c>
      <c r="E59" s="2" t="s">
        <v>424</v>
      </c>
      <c r="F59" s="3">
        <v>0</v>
      </c>
      <c r="G59" s="4">
        <f>VLOOKUP(E59,$J$5:$L$318,3,FALSE)-F59</f>
        <v>0</v>
      </c>
      <c r="I59" s="16" t="s">
        <v>505</v>
      </c>
      <c r="J59" s="9" t="str">
        <f t="shared" si="16"/>
        <v>zconseq</v>
      </c>
      <c r="K59" s="9">
        <f t="shared" si="17"/>
        <v>60</v>
      </c>
      <c r="L59" s="9">
        <f t="shared" si="15"/>
        <v>60</v>
      </c>
      <c r="M59" s="9">
        <f t="shared" si="18"/>
        <v>0</v>
      </c>
      <c r="N59" s="9" t="str">
        <f>IF(TRIM($I59)&lt;&gt;"",IF(COUNTIF($I$5:$I$317,"="&amp;I59)&lt;&gt;1,"CHECK",""),"")</f>
        <v/>
      </c>
      <c r="O59" s="10" t="str">
        <f>IF(TRIM($J59)&lt;&gt;"",IF(COUNTIF($J$5:$J$317,"="&amp;J59)&lt;&gt;1,"CHECK",""),"")</f>
        <v/>
      </c>
      <c r="P59" s="4">
        <f t="shared" si="4"/>
        <v>1</v>
      </c>
      <c r="Q59" s="4">
        <f t="shared" si="5"/>
        <v>1</v>
      </c>
    </row>
    <row r="60" spans="1:17" x14ac:dyDescent="0.25">
      <c r="A60" s="2" t="s">
        <v>158</v>
      </c>
      <c r="B60" s="3">
        <v>10</v>
      </c>
      <c r="C60" s="4">
        <f>VLOOKUP(A60,$I$5:$K$318,3,FALSE)-B60</f>
        <v>0</v>
      </c>
      <c r="E60" s="2" t="s">
        <v>131</v>
      </c>
      <c r="F60" s="3">
        <v>190</v>
      </c>
      <c r="G60" s="4">
        <f>VLOOKUP(E60,$J$5:$L$318,3,FALSE)-F60</f>
        <v>0</v>
      </c>
      <c r="I60" s="8" t="s">
        <v>382</v>
      </c>
      <c r="J60" s="9" t="str">
        <f t="shared" si="16"/>
        <v>hshreq</v>
      </c>
      <c r="K60" s="9">
        <f t="shared" si="17"/>
        <v>60</v>
      </c>
      <c r="L60" s="9">
        <f t="shared" si="15"/>
        <v>60</v>
      </c>
      <c r="M60" s="9">
        <f t="shared" si="18"/>
        <v>0</v>
      </c>
      <c r="N60" s="9" t="str">
        <f>IF(TRIM($I60)&lt;&gt;"",IF(COUNTIF($I$5:$I$317,"="&amp;I60)&lt;&gt;1,"CHECK",""),"")</f>
        <v/>
      </c>
      <c r="O60" s="10" t="str">
        <f>IF(TRIM($J60)&lt;&gt;"",IF(COUNTIF($J$5:$J$317,"="&amp;J60)&lt;&gt;1,"CHECK",""),"")</f>
        <v/>
      </c>
      <c r="P60" s="4">
        <f t="shared" si="4"/>
        <v>1</v>
      </c>
      <c r="Q60" s="4">
        <f t="shared" si="5"/>
        <v>1</v>
      </c>
    </row>
    <row r="61" spans="1:17" x14ac:dyDescent="0.25">
      <c r="A61" s="2" t="s">
        <v>159</v>
      </c>
      <c r="B61" s="3">
        <v>1</v>
      </c>
      <c r="C61" s="4">
        <f>VLOOKUP(A61,$I$5:$K$318,3,FALSE)-B61</f>
        <v>0</v>
      </c>
      <c r="E61" s="2" t="s">
        <v>135</v>
      </c>
      <c r="F61" s="3">
        <v>80</v>
      </c>
      <c r="G61" s="4">
        <f>VLOOKUP(E61,$J$5:$L$318,3,FALSE)-F61</f>
        <v>0</v>
      </c>
      <c r="I61" s="8" t="s">
        <v>383</v>
      </c>
      <c r="J61" s="9" t="str">
        <f t="shared" si="16"/>
        <v>ueq</v>
      </c>
      <c r="K61" s="9">
        <f t="shared" si="17"/>
        <v>10</v>
      </c>
      <c r="L61" s="9">
        <f t="shared" si="15"/>
        <v>10</v>
      </c>
      <c r="M61" s="9">
        <f t="shared" si="18"/>
        <v>0</v>
      </c>
      <c r="N61" s="9" t="str">
        <f>IF(TRIM($I61)&lt;&gt;"",IF(COUNTIF($I$5:$I$317,"="&amp;I61)&lt;&gt;1,"CHECK",""),"")</f>
        <v/>
      </c>
      <c r="O61" s="10" t="str">
        <f>IF(TRIM($J61)&lt;&gt;"",IF(COUNTIF($J$5:$J$317,"="&amp;J61)&lt;&gt;1,"CHECK",""),"")</f>
        <v/>
      </c>
      <c r="P61" s="4">
        <f t="shared" si="4"/>
        <v>1</v>
      </c>
      <c r="Q61" s="4">
        <f t="shared" si="5"/>
        <v>1</v>
      </c>
    </row>
    <row r="62" spans="1:17" x14ac:dyDescent="0.25">
      <c r="A62" s="2" t="s">
        <v>160</v>
      </c>
      <c r="B62" s="3">
        <v>10</v>
      </c>
      <c r="C62" s="4">
        <f>VLOOKUP(A62,$I$5:$K$318,3,FALSE)-B62</f>
        <v>0</v>
      </c>
      <c r="E62" s="2" t="s">
        <v>136</v>
      </c>
      <c r="F62" s="3">
        <v>10</v>
      </c>
      <c r="G62" s="4">
        <f>VLOOKUP(E62,$J$5:$L$318,3,FALSE)-F62</f>
        <v>0</v>
      </c>
      <c r="I62" s="8" t="s">
        <v>107</v>
      </c>
      <c r="J62" s="9" t="str">
        <f t="shared" si="16"/>
        <v>savheq</v>
      </c>
      <c r="K62" s="9">
        <f t="shared" si="17"/>
        <v>10</v>
      </c>
      <c r="L62" s="9">
        <f t="shared" si="15"/>
        <v>10</v>
      </c>
      <c r="M62" s="9">
        <f t="shared" si="18"/>
        <v>0</v>
      </c>
      <c r="N62" s="9" t="str">
        <f>IF(TRIM($I62)&lt;&gt;"",IF(COUNTIF($I$5:$I$317,"="&amp;I62)&lt;&gt;1,"CHECK",""),"")</f>
        <v/>
      </c>
      <c r="O62" s="10" t="str">
        <f>IF(TRIM($J62)&lt;&gt;"",IF(COUNTIF($J$5:$J$317,"="&amp;J62)&lt;&gt;1,"CHECK",""),"")</f>
        <v/>
      </c>
      <c r="P62" s="4">
        <f t="shared" si="4"/>
        <v>1</v>
      </c>
      <c r="Q62" s="4">
        <f t="shared" si="5"/>
        <v>1</v>
      </c>
    </row>
    <row r="63" spans="1:17" x14ac:dyDescent="0.25">
      <c r="A63" s="2" t="s">
        <v>161</v>
      </c>
      <c r="B63" s="3">
        <v>10</v>
      </c>
      <c r="C63" s="4">
        <f>VLOOKUP(A63,$I$5:$K$318,3,FALSE)-B63</f>
        <v>0</v>
      </c>
      <c r="E63" s="2" t="s">
        <v>140</v>
      </c>
      <c r="F63" s="3">
        <v>20</v>
      </c>
      <c r="G63" s="4">
        <f>VLOOKUP(E63,$J$5:$L$318,3,FALSE)-F63</f>
        <v>0</v>
      </c>
      <c r="I63" s="8" t="s">
        <v>280</v>
      </c>
      <c r="J63" s="9" t="s">
        <v>427</v>
      </c>
      <c r="K63" s="9">
        <f t="shared" si="17"/>
        <v>10</v>
      </c>
      <c r="L63" s="9">
        <f t="shared" si="15"/>
        <v>0</v>
      </c>
      <c r="M63" s="9">
        <f t="shared" ref="M63:M66" si="23">K63-L63</f>
        <v>10</v>
      </c>
      <c r="N63" s="9" t="str">
        <f>IF(TRIM($I63)&lt;&gt;"",IF(COUNTIF($I$5:$I$317,"="&amp;I63)&lt;&gt;1,"CHECK",""),"")</f>
        <v/>
      </c>
      <c r="O63" s="10" t="str">
        <f>IF(TRIM($J63)&lt;&gt;"",IF(COUNTIF($J$5:$J$317,"="&amp;J63)&lt;&gt;1,"CHECK",""),"")</f>
        <v/>
      </c>
      <c r="P63" s="4">
        <f t="shared" ref="P63:P70" si="24">IF(TRIM(I63)&lt;&gt;"",1,0)</f>
        <v>1</v>
      </c>
      <c r="Q63" s="4">
        <f t="shared" ref="Q63:Q70" si="25">IF(TRIM(J63)&lt;&gt;"",1,0)</f>
        <v>1</v>
      </c>
    </row>
    <row r="64" spans="1:17" x14ac:dyDescent="0.25">
      <c r="A64" s="2" t="s">
        <v>162</v>
      </c>
      <c r="B64" s="3">
        <v>10</v>
      </c>
      <c r="C64" s="4">
        <f>VLOOKUP(A64,$I$5:$K$318,3,FALSE)-B64</f>
        <v>0</v>
      </c>
      <c r="E64" s="2" t="s">
        <v>141</v>
      </c>
      <c r="F64" s="3">
        <v>380</v>
      </c>
      <c r="G64" s="4">
        <f>VLOOKUP(E64,$J$5:$L$318,3,FALSE)-F64</f>
        <v>0</v>
      </c>
      <c r="I64" s="8"/>
      <c r="J64" s="9" t="s">
        <v>581</v>
      </c>
      <c r="K64" s="9"/>
      <c r="L64" s="9">
        <f t="shared" si="15"/>
        <v>10</v>
      </c>
      <c r="M64" s="9">
        <f t="shared" si="23"/>
        <v>-10</v>
      </c>
      <c r="N64" s="9" t="str">
        <f>IF(TRIM($I64)&lt;&gt;"",IF(COUNTIF($I$5:$I$317,"="&amp;I64)&lt;&gt;1,"CHECK",""),"")</f>
        <v/>
      </c>
      <c r="O64" s="10" t="str">
        <f>IF(TRIM($J64)&lt;&gt;"",IF(COUNTIF($J$5:$J$317,"="&amp;J64)&lt;&gt;1,"CHECK",""),"")</f>
        <v/>
      </c>
      <c r="P64" s="4">
        <f t="shared" si="24"/>
        <v>0</v>
      </c>
      <c r="Q64" s="4">
        <f t="shared" si="25"/>
        <v>1</v>
      </c>
    </row>
    <row r="65" spans="1:17" x14ac:dyDescent="0.25">
      <c r="A65" s="2" t="s">
        <v>178</v>
      </c>
      <c r="B65" s="3">
        <v>1</v>
      </c>
      <c r="C65" s="4">
        <f>VLOOKUP(A65,$I$5:$K$318,3,FALSE)-B65</f>
        <v>0</v>
      </c>
      <c r="E65" s="2" t="s">
        <v>143</v>
      </c>
      <c r="F65" s="3">
        <v>10</v>
      </c>
      <c r="G65" s="4">
        <f>VLOOKUP(E65,$J$5:$L$318,3,FALSE)-F65</f>
        <v>0</v>
      </c>
      <c r="I65" s="8" t="s">
        <v>109</v>
      </c>
      <c r="J65" s="9" t="str">
        <f t="shared" ref="J65:J90" si="26">I65&amp;"eq"</f>
        <v>yfdeq</v>
      </c>
      <c r="K65" s="9">
        <f t="shared" si="17"/>
        <v>40</v>
      </c>
      <c r="L65" s="9">
        <f t="shared" si="15"/>
        <v>40</v>
      </c>
      <c r="M65" s="9">
        <f t="shared" si="23"/>
        <v>0</v>
      </c>
      <c r="N65" s="9" t="str">
        <f>IF(TRIM($I65)&lt;&gt;"",IF(COUNTIF($I$5:$I$317,"="&amp;I65)&lt;&gt;1,"CHECK",""),"")</f>
        <v/>
      </c>
      <c r="O65" s="10" t="str">
        <f>IF(TRIM($J65)&lt;&gt;"",IF(COUNTIF($J$5:$J$317,"="&amp;J65)&lt;&gt;1,"CHECK",""),"")</f>
        <v/>
      </c>
      <c r="P65" s="4">
        <f t="shared" si="24"/>
        <v>1</v>
      </c>
      <c r="Q65" s="4">
        <f t="shared" si="25"/>
        <v>1</v>
      </c>
    </row>
    <row r="66" spans="1:17" x14ac:dyDescent="0.25">
      <c r="A66" s="2" t="s">
        <v>180</v>
      </c>
      <c r="B66" s="3">
        <v>10</v>
      </c>
      <c r="C66" s="4">
        <f>VLOOKUP(A66,$I$5:$K$318,3,FALSE)-B66</f>
        <v>0</v>
      </c>
      <c r="E66" s="2" t="s">
        <v>144</v>
      </c>
      <c r="F66" s="3">
        <v>10</v>
      </c>
      <c r="G66" s="4">
        <f>VLOOKUP(E66,$J$5:$L$318,3,FALSE)-F66</f>
        <v>0</v>
      </c>
      <c r="I66" s="8" t="s">
        <v>134</v>
      </c>
      <c r="J66" s="9" t="str">
        <f t="shared" si="26"/>
        <v>ygoveq</v>
      </c>
      <c r="K66" s="9">
        <f t="shared" si="17"/>
        <v>80</v>
      </c>
      <c r="L66" s="9">
        <f t="shared" si="15"/>
        <v>80</v>
      </c>
      <c r="M66" s="9">
        <f t="shared" si="23"/>
        <v>0</v>
      </c>
      <c r="N66" s="9" t="str">
        <f>IF(TRIM($I66)&lt;&gt;"",IF(COUNTIF($I$5:$I$317,"="&amp;I66)&lt;&gt;1,"CHECK",""),"")</f>
        <v/>
      </c>
      <c r="O66" s="10" t="str">
        <f>IF(TRIM($J66)&lt;&gt;"",IF(COUNTIF($J$5:$J$317,"="&amp;J66)&lt;&gt;1,"CHECK",""),"")</f>
        <v/>
      </c>
      <c r="P66" s="4">
        <f t="shared" si="24"/>
        <v>1</v>
      </c>
      <c r="Q66" s="4">
        <f t="shared" si="25"/>
        <v>1</v>
      </c>
    </row>
    <row r="67" spans="1:17" x14ac:dyDescent="0.25">
      <c r="A67" s="2" t="s">
        <v>519</v>
      </c>
      <c r="B67" s="3">
        <v>10</v>
      </c>
      <c r="C67" s="4">
        <f>VLOOKUP(A67,$I$5:$K$318,3,FALSE)-B67</f>
        <v>0</v>
      </c>
      <c r="E67" s="2" t="s">
        <v>145</v>
      </c>
      <c r="F67" s="3">
        <v>614</v>
      </c>
      <c r="G67" s="4">
        <f>VLOOKUP(E67,$J$5:$L$318,3,FALSE)-F67</f>
        <v>0</v>
      </c>
      <c r="I67" s="8" t="s">
        <v>79</v>
      </c>
      <c r="J67" s="9" t="str">
        <f t="shared" si="26"/>
        <v>xnrgeq</v>
      </c>
      <c r="K67" s="9">
        <f t="shared" si="17"/>
        <v>190</v>
      </c>
      <c r="L67" s="9">
        <f t="shared" si="15"/>
        <v>190</v>
      </c>
      <c r="M67" s="9">
        <f t="shared" ref="M67:M126" si="27">K67-L67</f>
        <v>0</v>
      </c>
      <c r="N67" s="9" t="str">
        <f>IF(TRIM($I67)&lt;&gt;"",IF(COUNTIF($I$5:$I$317,"="&amp;I67)&lt;&gt;1,"CHECK",""),"")</f>
        <v/>
      </c>
      <c r="O67" s="10" t="str">
        <f>IF(TRIM($J67)&lt;&gt;"",IF(COUNTIF($J$5:$J$317,"="&amp;J67)&lt;&gt;1,"CHECK",""),"")</f>
        <v/>
      </c>
      <c r="P67" s="4">
        <f t="shared" si="24"/>
        <v>1</v>
      </c>
      <c r="Q67" s="4">
        <f t="shared" si="25"/>
        <v>1</v>
      </c>
    </row>
    <row r="68" spans="1:17" x14ac:dyDescent="0.25">
      <c r="A68" s="2" t="s">
        <v>183</v>
      </c>
      <c r="B68" s="3">
        <v>541</v>
      </c>
      <c r="C68" s="4">
        <f>VLOOKUP(A68,$I$5:$K$318,3,FALSE)-B68</f>
        <v>0</v>
      </c>
      <c r="E68" s="2" t="s">
        <v>146</v>
      </c>
      <c r="F68" s="3">
        <v>190</v>
      </c>
      <c r="G68" s="4">
        <f>VLOOKUP(E68,$J$5:$L$318,3,FALSE)-F68</f>
        <v>0</v>
      </c>
      <c r="I68" s="8" t="s">
        <v>148</v>
      </c>
      <c r="J68" s="9" t="str">
        <f t="shared" si="26"/>
        <v>pnrgeq</v>
      </c>
      <c r="K68" s="9">
        <f t="shared" si="17"/>
        <v>190</v>
      </c>
      <c r="L68" s="9">
        <f t="shared" si="15"/>
        <v>190</v>
      </c>
      <c r="M68" s="9">
        <f t="shared" si="27"/>
        <v>0</v>
      </c>
      <c r="N68" s="9" t="str">
        <f>IF(TRIM($I68)&lt;&gt;"",IF(COUNTIF($I$5:$I$317,"="&amp;I68)&lt;&gt;1,"CHECK",""),"")</f>
        <v/>
      </c>
      <c r="O68" s="10" t="str">
        <f>IF(TRIM($J68)&lt;&gt;"",IF(COUNTIF($J$5:$J$317,"="&amp;J68)&lt;&gt;1,"CHECK",""),"")</f>
        <v/>
      </c>
      <c r="P68" s="4">
        <f t="shared" si="24"/>
        <v>1</v>
      </c>
      <c r="Q68" s="4">
        <f t="shared" si="25"/>
        <v>1</v>
      </c>
    </row>
    <row r="69" spans="1:17" x14ac:dyDescent="0.25">
      <c r="A69" s="2" t="s">
        <v>184</v>
      </c>
      <c r="B69" s="3">
        <v>150</v>
      </c>
      <c r="C69" s="4">
        <f>VLOOKUP(A69,$I$5:$K$318,3,FALSE)-B69</f>
        <v>0</v>
      </c>
      <c r="E69" s="2" t="s">
        <v>147</v>
      </c>
      <c r="F69" s="3">
        <v>190</v>
      </c>
      <c r="G69" s="4">
        <f>VLOOKUP(E69,$J$5:$L$318,3,FALSE)-F69</f>
        <v>0</v>
      </c>
      <c r="I69" s="8" t="s">
        <v>594</v>
      </c>
      <c r="J69" s="9" t="str">
        <f t="shared" si="26"/>
        <v>pnrgNDXeq</v>
      </c>
      <c r="K69" s="9">
        <f t="shared" si="17"/>
        <v>60</v>
      </c>
      <c r="L69" s="9">
        <f t="shared" si="15"/>
        <v>60</v>
      </c>
      <c r="M69" s="9">
        <f t="shared" si="27"/>
        <v>0</v>
      </c>
      <c r="N69" s="9" t="str">
        <f>IF(TRIM($I69)&lt;&gt;"",IF(COUNTIF($I$5:$I$317,"="&amp;I69)&lt;&gt;1,"CHECK",""),"")</f>
        <v/>
      </c>
      <c r="O69" s="10" t="str">
        <f>IF(TRIM($J69)&lt;&gt;"",IF(COUNTIF($J$5:$J$317,"="&amp;J69)&lt;&gt;1,"CHECK",""),"")</f>
        <v/>
      </c>
      <c r="P69" s="37">
        <f t="shared" si="24"/>
        <v>1</v>
      </c>
      <c r="Q69" s="37">
        <f t="shared" si="25"/>
        <v>1</v>
      </c>
    </row>
    <row r="70" spans="1:17" x14ac:dyDescent="0.25">
      <c r="A70" s="2" t="s">
        <v>185</v>
      </c>
      <c r="B70" s="3">
        <v>541</v>
      </c>
      <c r="C70" s="4">
        <f>VLOOKUP(A70,$I$5:$K$318,3,FALSE)-B70</f>
        <v>0</v>
      </c>
      <c r="E70" s="2" t="s">
        <v>163</v>
      </c>
      <c r="F70" s="3">
        <v>0</v>
      </c>
      <c r="G70" s="4">
        <f>VLOOKUP(E70,$J$5:$L$318,3,FALSE)-F70</f>
        <v>0</v>
      </c>
      <c r="I70" s="8" t="s">
        <v>183</v>
      </c>
      <c r="J70" s="9" t="str">
        <f t="shared" si="26"/>
        <v>xaNRGeq</v>
      </c>
      <c r="K70" s="9">
        <f t="shared" si="17"/>
        <v>541</v>
      </c>
      <c r="L70" s="9">
        <f t="shared" si="15"/>
        <v>541</v>
      </c>
      <c r="M70" s="9">
        <f t="shared" si="27"/>
        <v>0</v>
      </c>
      <c r="N70" s="9" t="str">
        <f>IF(TRIM($I70)&lt;&gt;"",IF(COUNTIF($I$5:$I$317,"="&amp;I70)&lt;&gt;1,"CHECK",""),"")</f>
        <v/>
      </c>
      <c r="O70" s="10" t="str">
        <f>IF(TRIM($J70)&lt;&gt;"",IF(COUNTIF($J$5:$J$317,"="&amp;J70)&lt;&gt;1,"CHECK",""),"")</f>
        <v/>
      </c>
      <c r="P70" s="4">
        <f t="shared" si="24"/>
        <v>1</v>
      </c>
      <c r="Q70" s="4">
        <f t="shared" si="25"/>
        <v>1</v>
      </c>
    </row>
    <row r="71" spans="1:17" x14ac:dyDescent="0.25">
      <c r="A71" s="2" t="s">
        <v>186</v>
      </c>
      <c r="B71" s="3">
        <v>150</v>
      </c>
      <c r="C71" s="4">
        <f>VLOOKUP(A71,$I$5:$K$318,3,FALSE)-B71</f>
        <v>0</v>
      </c>
      <c r="E71" s="2" t="s">
        <v>164</v>
      </c>
      <c r="F71" s="3">
        <v>0</v>
      </c>
      <c r="G71" s="4">
        <f>VLOOKUP(E71,$J$5:$L$318,3,FALSE)-F71</f>
        <v>0</v>
      </c>
      <c r="I71" s="8" t="s">
        <v>184</v>
      </c>
      <c r="J71" s="9" t="str">
        <f t="shared" si="26"/>
        <v>xnelyeq</v>
      </c>
      <c r="K71" s="9">
        <f t="shared" si="17"/>
        <v>150</v>
      </c>
      <c r="L71" s="9">
        <f t="shared" si="15"/>
        <v>150</v>
      </c>
      <c r="M71" s="9">
        <f t="shared" si="27"/>
        <v>0</v>
      </c>
      <c r="N71" s="9" t="str">
        <f>IF(TRIM($I71)&lt;&gt;"",IF(COUNTIF($I$5:$I$317,"="&amp;I71)&lt;&gt;1,"CHECK",""),"")</f>
        <v/>
      </c>
      <c r="O71" s="10" t="str">
        <f>IF(TRIM($J71)&lt;&gt;"",IF(COUNTIF($J$5:$J$317,"="&amp;J71)&lt;&gt;1,"CHECK",""),"")</f>
        <v/>
      </c>
      <c r="P71" s="4">
        <f t="shared" si="4"/>
        <v>1</v>
      </c>
      <c r="Q71" s="4">
        <f t="shared" si="5"/>
        <v>1</v>
      </c>
    </row>
    <row r="72" spans="1:17" x14ac:dyDescent="0.25">
      <c r="A72" s="2" t="s">
        <v>187</v>
      </c>
      <c r="B72" s="3">
        <v>143</v>
      </c>
      <c r="C72" s="4">
        <f>VLOOKUP(A72,$I$5:$K$318,3,FALSE)-B72</f>
        <v>0</v>
      </c>
      <c r="E72" s="2" t="s">
        <v>165</v>
      </c>
      <c r="F72" s="3">
        <v>0</v>
      </c>
      <c r="G72" s="4">
        <f>VLOOKUP(E72,$J$5:$L$318,3,FALSE)-F72</f>
        <v>0</v>
      </c>
      <c r="I72" s="8" t="s">
        <v>185</v>
      </c>
      <c r="J72" s="9" t="str">
        <f t="shared" si="26"/>
        <v>paNRGeq</v>
      </c>
      <c r="K72" s="9">
        <f t="shared" si="17"/>
        <v>541</v>
      </c>
      <c r="L72" s="9">
        <f t="shared" si="15"/>
        <v>541</v>
      </c>
      <c r="M72" s="9">
        <f t="shared" si="27"/>
        <v>0</v>
      </c>
      <c r="N72" s="9" t="str">
        <f>IF(TRIM($I72)&lt;&gt;"",IF(COUNTIF($I$5:$I$317,"="&amp;I72)&lt;&gt;1,"CHECK",""),"")</f>
        <v/>
      </c>
      <c r="O72" s="10" t="str">
        <f>IF(TRIM($J72)&lt;&gt;"",IF(COUNTIF($J$5:$J$317,"="&amp;J72)&lt;&gt;1,"CHECK",""),"")</f>
        <v/>
      </c>
      <c r="P72" s="4">
        <f t="shared" si="4"/>
        <v>1</v>
      </c>
      <c r="Q72" s="4">
        <f t="shared" si="5"/>
        <v>1</v>
      </c>
    </row>
    <row r="73" spans="1:17" x14ac:dyDescent="0.25">
      <c r="A73" s="2" t="s">
        <v>188</v>
      </c>
      <c r="B73" s="3">
        <v>143</v>
      </c>
      <c r="C73" s="4">
        <f>VLOOKUP(A73,$I$5:$K$318,3,FALSE)-B73</f>
        <v>0</v>
      </c>
      <c r="E73" s="2" t="s">
        <v>166</v>
      </c>
      <c r="F73" s="3">
        <v>1</v>
      </c>
      <c r="G73" s="4">
        <f>VLOOKUP(E73,$J$5:$L$318,3,FALSE)-F73</f>
        <v>0</v>
      </c>
      <c r="I73" s="8" t="s">
        <v>595</v>
      </c>
      <c r="J73" s="9" t="str">
        <f t="shared" si="26"/>
        <v>paNRGNDXeq</v>
      </c>
      <c r="K73" s="9">
        <f t="shared" si="17"/>
        <v>232</v>
      </c>
      <c r="L73" s="9">
        <f t="shared" si="15"/>
        <v>232</v>
      </c>
      <c r="M73" s="9">
        <f t="shared" si="27"/>
        <v>0</v>
      </c>
      <c r="N73" s="9" t="str">
        <f>IF(TRIM($I73)&lt;&gt;"",IF(COUNTIF($I$5:$I$317,"="&amp;I73)&lt;&gt;1,"CHECK",""),"")</f>
        <v/>
      </c>
      <c r="O73" s="10" t="str">
        <f>IF(TRIM($J73)&lt;&gt;"",IF(COUNTIF($J$5:$J$317,"="&amp;J73)&lt;&gt;1,"CHECK",""),"")</f>
        <v/>
      </c>
      <c r="P73" s="37">
        <f t="shared" si="4"/>
        <v>1</v>
      </c>
      <c r="Q73" s="37">
        <f t="shared" si="5"/>
        <v>1</v>
      </c>
    </row>
    <row r="74" spans="1:17" x14ac:dyDescent="0.25">
      <c r="A74" s="2" t="s">
        <v>339</v>
      </c>
      <c r="B74" s="3">
        <v>10</v>
      </c>
      <c r="C74" s="4">
        <f>VLOOKUP(A74,$I$5:$K$318,3,FALSE)-B74</f>
        <v>0</v>
      </c>
      <c r="E74" s="2" t="s">
        <v>167</v>
      </c>
      <c r="F74" s="3">
        <v>10</v>
      </c>
      <c r="G74" s="4">
        <f>VLOOKUP(E74,$J$5:$L$318,3,FALSE)-F74</f>
        <v>0</v>
      </c>
      <c r="I74" s="8" t="s">
        <v>186</v>
      </c>
      <c r="J74" s="9" t="str">
        <f t="shared" si="26"/>
        <v>pnelyeq</v>
      </c>
      <c r="K74" s="9">
        <f t="shared" si="17"/>
        <v>150</v>
      </c>
      <c r="L74" s="9">
        <f t="shared" si="15"/>
        <v>150</v>
      </c>
      <c r="M74" s="9">
        <f t="shared" si="27"/>
        <v>0</v>
      </c>
      <c r="N74" s="9" t="str">
        <f>IF(TRIM($I74)&lt;&gt;"",IF(COUNTIF($I$5:$I$317,"="&amp;I74)&lt;&gt;1,"CHECK",""),"")</f>
        <v/>
      </c>
      <c r="O74" s="10" t="str">
        <f>IF(TRIM($J74)&lt;&gt;"",IF(COUNTIF($J$5:$J$317,"="&amp;J74)&lt;&gt;1,"CHECK",""),"")</f>
        <v/>
      </c>
      <c r="P74" s="4">
        <f t="shared" si="4"/>
        <v>1</v>
      </c>
      <c r="Q74" s="4">
        <f t="shared" si="5"/>
        <v>1</v>
      </c>
    </row>
    <row r="75" spans="1:17" x14ac:dyDescent="0.25">
      <c r="A75" s="2" t="s">
        <v>340</v>
      </c>
      <c r="B75" s="3">
        <v>10</v>
      </c>
      <c r="C75" s="4">
        <f>VLOOKUP(A75,$I$5:$K$318,3,FALSE)-B75</f>
        <v>0</v>
      </c>
      <c r="E75" s="2" t="s">
        <v>168</v>
      </c>
      <c r="F75" s="3">
        <v>1</v>
      </c>
      <c r="G75" s="4">
        <f>VLOOKUP(E75,$J$5:$L$318,3,FALSE)-F75</f>
        <v>0</v>
      </c>
      <c r="I75" s="8" t="s">
        <v>596</v>
      </c>
      <c r="J75" s="9" t="str">
        <f t="shared" si="26"/>
        <v>pnelyNDXeq</v>
      </c>
      <c r="K75" s="9">
        <f t="shared" si="17"/>
        <v>60</v>
      </c>
      <c r="L75" s="9">
        <f t="shared" si="15"/>
        <v>60</v>
      </c>
      <c r="M75" s="9">
        <f t="shared" si="27"/>
        <v>0</v>
      </c>
      <c r="N75" s="9" t="str">
        <f>IF(TRIM($I75)&lt;&gt;"",IF(COUNTIF($I$5:$I$317,"="&amp;I75)&lt;&gt;1,"CHECK",""),"")</f>
        <v/>
      </c>
      <c r="O75" s="10" t="str">
        <f>IF(TRIM($J75)&lt;&gt;"",IF(COUNTIF($J$5:$J$317,"="&amp;J75)&lt;&gt;1,"CHECK",""),"")</f>
        <v/>
      </c>
      <c r="P75" s="37">
        <f t="shared" si="4"/>
        <v>1</v>
      </c>
      <c r="Q75" s="37">
        <f t="shared" si="5"/>
        <v>1</v>
      </c>
    </row>
    <row r="76" spans="1:17" x14ac:dyDescent="0.25">
      <c r="A76" s="2" t="s">
        <v>341</v>
      </c>
      <c r="B76" s="3">
        <v>20</v>
      </c>
      <c r="C76" s="4">
        <f>VLOOKUP(A76,$I$5:$K$318,3,FALSE)-B76</f>
        <v>0</v>
      </c>
      <c r="E76" s="2" t="s">
        <v>169</v>
      </c>
      <c r="F76" s="3">
        <v>10</v>
      </c>
      <c r="G76" s="4">
        <f>VLOOKUP(E76,$J$5:$L$318,3,FALSE)-F76</f>
        <v>0</v>
      </c>
      <c r="I76" s="8" t="s">
        <v>187</v>
      </c>
      <c r="J76" s="9" t="str">
        <f t="shared" si="26"/>
        <v>xolgeq</v>
      </c>
      <c r="K76" s="9">
        <f t="shared" si="17"/>
        <v>143</v>
      </c>
      <c r="L76" s="9">
        <f t="shared" si="15"/>
        <v>143</v>
      </c>
      <c r="M76" s="9">
        <f t="shared" si="27"/>
        <v>0</v>
      </c>
      <c r="N76" s="9" t="str">
        <f>IF(TRIM($I76)&lt;&gt;"",IF(COUNTIF($I$5:$I$317,"="&amp;I76)&lt;&gt;1,"CHECK",""),"")</f>
        <v/>
      </c>
      <c r="O76" s="10" t="str">
        <f>IF(TRIM($J76)&lt;&gt;"",IF(COUNTIF($J$5:$J$317,"="&amp;J76)&lt;&gt;1,"CHECK",""),"")</f>
        <v/>
      </c>
      <c r="P76" s="4">
        <f t="shared" si="4"/>
        <v>1</v>
      </c>
      <c r="Q76" s="4">
        <f t="shared" si="5"/>
        <v>1</v>
      </c>
    </row>
    <row r="77" spans="1:17" x14ac:dyDescent="0.25">
      <c r="A77" s="2" t="s">
        <v>268</v>
      </c>
      <c r="B77" s="3">
        <v>60</v>
      </c>
      <c r="C77" s="4">
        <f>VLOOKUP(A77,$I$5:$K$318,3,FALSE)-B77</f>
        <v>0</v>
      </c>
      <c r="E77" s="2" t="s">
        <v>170</v>
      </c>
      <c r="F77" s="3">
        <v>10</v>
      </c>
      <c r="G77" s="4">
        <f>VLOOKUP(E77,$J$5:$L$318,3,FALSE)-F77</f>
        <v>0</v>
      </c>
      <c r="I77" s="8" t="s">
        <v>188</v>
      </c>
      <c r="J77" s="9" t="str">
        <f t="shared" si="26"/>
        <v>polgeq</v>
      </c>
      <c r="K77" s="9">
        <f t="shared" si="17"/>
        <v>143</v>
      </c>
      <c r="L77" s="9">
        <f t="shared" si="15"/>
        <v>143</v>
      </c>
      <c r="M77" s="9">
        <f t="shared" si="27"/>
        <v>0</v>
      </c>
      <c r="N77" s="9" t="str">
        <f>IF(TRIM($I77)&lt;&gt;"",IF(COUNTIF($I$5:$I$317,"="&amp;I77)&lt;&gt;1,"CHECK",""),"")</f>
        <v/>
      </c>
      <c r="O77" s="10" t="str">
        <f>IF(TRIM($J77)&lt;&gt;"",IF(COUNTIF($J$5:$J$317,"="&amp;J77)&lt;&gt;1,"CHECK",""),"")</f>
        <v/>
      </c>
      <c r="P77" s="4">
        <f t="shared" si="4"/>
        <v>1</v>
      </c>
      <c r="Q77" s="4">
        <f t="shared" si="5"/>
        <v>1</v>
      </c>
    </row>
    <row r="78" spans="1:17" x14ac:dyDescent="0.25">
      <c r="A78" s="2" t="s">
        <v>269</v>
      </c>
      <c r="B78" s="3">
        <v>50</v>
      </c>
      <c r="C78" s="4">
        <f>VLOOKUP(A78,$I$5:$K$318,3,FALSE)-B78</f>
        <v>0</v>
      </c>
      <c r="E78" s="2" t="s">
        <v>171</v>
      </c>
      <c r="F78" s="3">
        <v>10</v>
      </c>
      <c r="G78" s="4">
        <f>VLOOKUP(E78,$J$5:$L$318,3,FALSE)-F78</f>
        <v>0</v>
      </c>
      <c r="I78" s="8" t="s">
        <v>597</v>
      </c>
      <c r="J78" s="9" t="str">
        <f t="shared" si="26"/>
        <v>polgNDXeq</v>
      </c>
      <c r="K78" s="9">
        <f t="shared" si="17"/>
        <v>60</v>
      </c>
      <c r="L78" s="9">
        <f t="shared" si="15"/>
        <v>60</v>
      </c>
      <c r="M78" s="9">
        <f t="shared" si="27"/>
        <v>0</v>
      </c>
      <c r="N78" s="9" t="str">
        <f>IF(TRIM($I78)&lt;&gt;"",IF(COUNTIF($I$5:$I$317,"="&amp;I78)&lt;&gt;1,"CHECK",""),"")</f>
        <v/>
      </c>
      <c r="O78" s="10" t="str">
        <f>IF(TRIM($J78)&lt;&gt;"",IF(COUNTIF($J$5:$J$317,"="&amp;J78)&lt;&gt;1,"CHECK",""),"")</f>
        <v/>
      </c>
      <c r="P78" s="37">
        <f t="shared" si="4"/>
        <v>1</v>
      </c>
      <c r="Q78" s="37">
        <f t="shared" si="5"/>
        <v>1</v>
      </c>
    </row>
    <row r="79" spans="1:17" x14ac:dyDescent="0.25">
      <c r="A79" s="2" t="s">
        <v>270</v>
      </c>
      <c r="B79" s="3">
        <v>10</v>
      </c>
      <c r="C79" s="4">
        <f>VLOOKUP(A79,$I$5:$K$318,3,FALSE)-B79</f>
        <v>0</v>
      </c>
      <c r="E79" s="2" t="s">
        <v>172</v>
      </c>
      <c r="F79" s="3">
        <v>10</v>
      </c>
      <c r="G79" s="4">
        <f>VLOOKUP(E79,$J$5:$L$318,3,FALSE)-F79</f>
        <v>0</v>
      </c>
      <c r="I79" s="8" t="s">
        <v>20</v>
      </c>
      <c r="J79" s="9" t="str">
        <f t="shared" si="26"/>
        <v>xpeq</v>
      </c>
      <c r="K79" s="9">
        <f t="shared" si="17"/>
        <v>190</v>
      </c>
      <c r="L79" s="9">
        <f t="shared" si="15"/>
        <v>190</v>
      </c>
      <c r="M79" s="9">
        <f t="shared" si="27"/>
        <v>0</v>
      </c>
      <c r="N79" s="9" t="str">
        <f>IF(TRIM($I79)&lt;&gt;"",IF(COUNTIF($I$5:$I$317,"="&amp;I79)&lt;&gt;1,"CHECK",""),"")</f>
        <v/>
      </c>
      <c r="O79" s="10" t="str">
        <f>IF(TRIM($J79)&lt;&gt;"",IF(COUNTIF($J$5:$J$317,"="&amp;J79)&lt;&gt;1,"CHECK",""),"")</f>
        <v/>
      </c>
      <c r="P79" s="4">
        <f t="shared" si="4"/>
        <v>1</v>
      </c>
      <c r="Q79" s="4">
        <f t="shared" si="5"/>
        <v>1</v>
      </c>
    </row>
    <row r="80" spans="1:17" x14ac:dyDescent="0.25">
      <c r="A80" s="2" t="s">
        <v>271</v>
      </c>
      <c r="B80" s="3">
        <v>60</v>
      </c>
      <c r="C80" s="4">
        <f>VLOOKUP(A80,$I$5:$K$318,3,FALSE)-B80</f>
        <v>0</v>
      </c>
      <c r="E80" s="2" t="s">
        <v>173</v>
      </c>
      <c r="F80" s="3">
        <v>10</v>
      </c>
      <c r="G80" s="4">
        <f>VLOOKUP(E80,$J$5:$L$318,3,FALSE)-F80</f>
        <v>0</v>
      </c>
      <c r="I80" s="8" t="s">
        <v>116</v>
      </c>
      <c r="J80" s="9" t="str">
        <f t="shared" si="26"/>
        <v>xateq</v>
      </c>
      <c r="K80" s="9">
        <f t="shared" si="17"/>
        <v>0</v>
      </c>
      <c r="L80" s="9">
        <f t="shared" si="15"/>
        <v>0</v>
      </c>
      <c r="M80" s="9">
        <f t="shared" si="27"/>
        <v>0</v>
      </c>
      <c r="N80" s="9" t="str">
        <f>IF(TRIM($I80)&lt;&gt;"",IF(COUNTIF($I$5:$I$317,"="&amp;I80)&lt;&gt;1,"CHECK",""),"")</f>
        <v/>
      </c>
      <c r="O80" s="10" t="str">
        <f>IF(TRIM($J80)&lt;&gt;"",IF(COUNTIF($J$5:$J$317,"="&amp;J80)&lt;&gt;1,"CHECK",""),"")</f>
        <v/>
      </c>
      <c r="P80" s="4">
        <f t="shared" si="4"/>
        <v>1</v>
      </c>
      <c r="Q80" s="4">
        <f t="shared" si="5"/>
        <v>1</v>
      </c>
    </row>
    <row r="81" spans="1:17" x14ac:dyDescent="0.25">
      <c r="A81" s="2" t="s">
        <v>272</v>
      </c>
      <c r="B81" s="3">
        <v>50</v>
      </c>
      <c r="C81" s="4">
        <f>VLOOKUP(A81,$I$5:$K$318,3,FALSE)-B81</f>
        <v>0</v>
      </c>
      <c r="E81" s="2" t="s">
        <v>174</v>
      </c>
      <c r="F81" s="3">
        <v>10</v>
      </c>
      <c r="G81" s="4">
        <f>VLOOKUP(E81,$J$5:$L$318,3,FALSE)-F81</f>
        <v>0</v>
      </c>
      <c r="I81" s="8" t="s">
        <v>414</v>
      </c>
      <c r="J81" s="9" t="str">
        <f t="shared" si="26"/>
        <v>xdteq</v>
      </c>
      <c r="K81" s="9">
        <f t="shared" si="17"/>
        <v>110</v>
      </c>
      <c r="L81" s="9">
        <f t="shared" si="15"/>
        <v>110</v>
      </c>
      <c r="M81" s="9">
        <f t="shared" si="27"/>
        <v>0</v>
      </c>
      <c r="N81" s="9" t="str">
        <f>IF(TRIM($I81)&lt;&gt;"",IF(COUNTIF($I$5:$I$317,"="&amp;I81)&lt;&gt;1,"CHECK",""),"")</f>
        <v/>
      </c>
      <c r="O81" s="10" t="str">
        <f>IF(TRIM($J81)&lt;&gt;"",IF(COUNTIF($J$5:$J$317,"="&amp;J81)&lt;&gt;1,"CHECK",""),"")</f>
        <v/>
      </c>
      <c r="P81" s="4">
        <f t="shared" ref="P81:P160" si="28">IF(TRIM(I81)&lt;&gt;"",1,0)</f>
        <v>1</v>
      </c>
      <c r="Q81" s="4">
        <f t="shared" ref="Q81:Q160" si="29">IF(TRIM(J81)&lt;&gt;"",1,0)</f>
        <v>1</v>
      </c>
    </row>
    <row r="82" spans="1:17" x14ac:dyDescent="0.25">
      <c r="A82" s="2" t="s">
        <v>273</v>
      </c>
      <c r="B82" s="3">
        <v>10</v>
      </c>
      <c r="C82" s="4">
        <f>VLOOKUP(A82,$I$5:$K$318,3,FALSE)-B82</f>
        <v>0</v>
      </c>
      <c r="E82" s="2" t="s">
        <v>175</v>
      </c>
      <c r="F82" s="3">
        <v>1</v>
      </c>
      <c r="G82" s="4">
        <f>VLOOKUP(E82,$J$5:$L$318,3,FALSE)-F82</f>
        <v>0</v>
      </c>
      <c r="I82" s="8" t="s">
        <v>117</v>
      </c>
      <c r="J82" s="9" t="str">
        <f t="shared" si="26"/>
        <v>xmteq</v>
      </c>
      <c r="K82" s="9">
        <f t="shared" si="17"/>
        <v>110</v>
      </c>
      <c r="L82" s="9">
        <f t="shared" si="15"/>
        <v>110</v>
      </c>
      <c r="M82" s="9">
        <f t="shared" si="27"/>
        <v>0</v>
      </c>
      <c r="N82" s="9" t="str">
        <f>IF(TRIM($I82)&lt;&gt;"",IF(COUNTIF($I$5:$I$317,"="&amp;I82)&lt;&gt;1,"CHECK",""),"")</f>
        <v/>
      </c>
      <c r="O82" s="10" t="str">
        <f>IF(TRIM($J82)&lt;&gt;"",IF(COUNTIF($J$5:$J$317,"="&amp;J82)&lt;&gt;1,"CHECK",""),"")</f>
        <v/>
      </c>
      <c r="P82" s="4">
        <f t="shared" si="28"/>
        <v>1</v>
      </c>
      <c r="Q82" s="4">
        <f t="shared" si="29"/>
        <v>1</v>
      </c>
    </row>
    <row r="83" spans="1:17" x14ac:dyDescent="0.25">
      <c r="A83" s="2" t="s">
        <v>274</v>
      </c>
      <c r="B83" s="3">
        <v>10</v>
      </c>
      <c r="C83" s="4">
        <f>VLOOKUP(A83,$I$5:$K$318,3,FALSE)-B83</f>
        <v>0</v>
      </c>
      <c r="E83" s="2" t="s">
        <v>176</v>
      </c>
      <c r="F83" s="3">
        <v>1</v>
      </c>
      <c r="G83" s="4">
        <f>VLOOKUP(E83,$J$5:$L$318,3,FALSE)-F83</f>
        <v>0</v>
      </c>
      <c r="I83" s="8" t="s">
        <v>415</v>
      </c>
      <c r="J83" s="9" t="str">
        <f t="shared" si="26"/>
        <v>pateq</v>
      </c>
      <c r="K83" s="9">
        <f t="shared" si="17"/>
        <v>0</v>
      </c>
      <c r="L83" s="9">
        <f t="shared" si="15"/>
        <v>0</v>
      </c>
      <c r="M83" s="9">
        <f t="shared" si="27"/>
        <v>0</v>
      </c>
      <c r="N83" s="9" t="str">
        <f>IF(TRIM($I83)&lt;&gt;"",IF(COUNTIF($I$5:$I$317,"="&amp;I83)&lt;&gt;1,"CHECK",""),"")</f>
        <v/>
      </c>
      <c r="O83" s="10" t="str">
        <f>IF(TRIM($J83)&lt;&gt;"",IF(COUNTIF($J$5:$J$317,"="&amp;J83)&lt;&gt;1,"CHECK",""),"")</f>
        <v/>
      </c>
      <c r="P83" s="4">
        <f t="shared" si="28"/>
        <v>1</v>
      </c>
      <c r="Q83" s="4">
        <f t="shared" si="29"/>
        <v>1</v>
      </c>
    </row>
    <row r="84" spans="1:17" x14ac:dyDescent="0.25">
      <c r="A84" s="2" t="s">
        <v>275</v>
      </c>
      <c r="B84" s="3">
        <v>38</v>
      </c>
      <c r="C84" s="4">
        <f>VLOOKUP(A84,$I$5:$K$318,3,FALSE)-B84</f>
        <v>0</v>
      </c>
      <c r="E84" s="2" t="s">
        <v>177</v>
      </c>
      <c r="F84" s="3">
        <v>1</v>
      </c>
      <c r="G84" s="4">
        <f>VLOOKUP(E84,$J$5:$L$318,3,FALSE)-F84</f>
        <v>0</v>
      </c>
      <c r="I84" s="8" t="s">
        <v>82</v>
      </c>
      <c r="J84" s="9" t="str">
        <f t="shared" si="26"/>
        <v>xpxeq</v>
      </c>
      <c r="K84" s="9">
        <f t="shared" si="17"/>
        <v>190</v>
      </c>
      <c r="L84" s="9">
        <f t="shared" si="15"/>
        <v>190</v>
      </c>
      <c r="M84" s="9">
        <f t="shared" si="27"/>
        <v>0</v>
      </c>
      <c r="N84" s="9" t="str">
        <f>IF(TRIM($I84)&lt;&gt;"",IF(COUNTIF($I$5:$I$317,"="&amp;I84)&lt;&gt;1,"CHECK",""),"")</f>
        <v/>
      </c>
      <c r="O84" s="10" t="str">
        <f>IF(TRIM($J84)&lt;&gt;"",IF(COUNTIF($J$5:$J$317,"="&amp;J84)&lt;&gt;1,"CHECK",""),"")</f>
        <v/>
      </c>
      <c r="P84" s="4">
        <f t="shared" si="28"/>
        <v>1</v>
      </c>
      <c r="Q84" s="4">
        <f t="shared" si="29"/>
        <v>1</v>
      </c>
    </row>
    <row r="85" spans="1:17" x14ac:dyDescent="0.25">
      <c r="A85" s="2" t="s">
        <v>276</v>
      </c>
      <c r="B85" s="3">
        <v>38</v>
      </c>
      <c r="C85" s="4">
        <f>VLOOKUP(A85,$I$5:$K$318,3,FALSE)-B85</f>
        <v>0</v>
      </c>
      <c r="E85" s="2" t="s">
        <v>181</v>
      </c>
      <c r="F85" s="3">
        <v>10</v>
      </c>
      <c r="G85" s="4">
        <f>VLOOKUP(E85,$J$5:$L$318,3,FALSE)-F85</f>
        <v>0</v>
      </c>
      <c r="I85" s="8" t="s">
        <v>118</v>
      </c>
      <c r="J85" s="9" t="str">
        <f t="shared" si="26"/>
        <v>paeq</v>
      </c>
      <c r="K85" s="9">
        <f t="shared" si="17"/>
        <v>1926</v>
      </c>
      <c r="L85" s="9">
        <f t="shared" si="15"/>
        <v>1926</v>
      </c>
      <c r="M85" s="9">
        <f t="shared" si="27"/>
        <v>0</v>
      </c>
      <c r="N85" s="9" t="str">
        <f>IF(TRIM($I85)&lt;&gt;"",IF(COUNTIF($I$5:$I$317,"="&amp;I85)&lt;&gt;1,"CHECK",""),"")</f>
        <v/>
      </c>
      <c r="O85" s="10" t="str">
        <f>IF(TRIM($J85)&lt;&gt;"",IF(COUNTIF($J$5:$J$317,"="&amp;J85)&lt;&gt;1,"CHECK",""),"")</f>
        <v/>
      </c>
      <c r="P85" s="4">
        <f t="shared" si="28"/>
        <v>1</v>
      </c>
      <c r="Q85" s="4">
        <f t="shared" si="29"/>
        <v>1</v>
      </c>
    </row>
    <row r="86" spans="1:17" x14ac:dyDescent="0.25">
      <c r="A86" s="2" t="s">
        <v>277</v>
      </c>
      <c r="B86" s="3">
        <v>10</v>
      </c>
      <c r="C86" s="4">
        <f>VLOOKUP(A86,$I$5:$K$318,3,FALSE)-B86</f>
        <v>0</v>
      </c>
      <c r="E86" s="2" t="s">
        <v>336</v>
      </c>
      <c r="F86" s="3">
        <v>10</v>
      </c>
      <c r="G86" s="4">
        <f>VLOOKUP(E86,$J$5:$L$318,3,FALSE)-F86</f>
        <v>0</v>
      </c>
      <c r="I86" s="8" t="s">
        <v>602</v>
      </c>
      <c r="J86" s="9" t="str">
        <f t="shared" si="26"/>
        <v>paNDXeq</v>
      </c>
      <c r="K86" s="9">
        <f t="shared" si="17"/>
        <v>654</v>
      </c>
      <c r="L86" s="9">
        <f t="shared" si="15"/>
        <v>654</v>
      </c>
      <c r="M86" s="9">
        <f t="shared" si="27"/>
        <v>0</v>
      </c>
      <c r="N86" s="9" t="str">
        <f>IF(TRIM($I86)&lt;&gt;"",IF(COUNTIF($I$5:$I$317,"="&amp;I86)&lt;&gt;1,"CHECK",""),"")</f>
        <v/>
      </c>
      <c r="O86" s="10" t="str">
        <f>IF(TRIM($J86)&lt;&gt;"",IF(COUNTIF($J$5:$J$317,"="&amp;J86)&lt;&gt;1,"CHECK",""),"")</f>
        <v/>
      </c>
      <c r="P86" s="37">
        <f t="shared" si="28"/>
        <v>1</v>
      </c>
      <c r="Q86" s="37">
        <f t="shared" si="29"/>
        <v>1</v>
      </c>
    </row>
    <row r="87" spans="1:17" x14ac:dyDescent="0.25">
      <c r="A87" s="2" t="s">
        <v>278</v>
      </c>
      <c r="B87" s="3">
        <v>10</v>
      </c>
      <c r="C87" s="4">
        <f>VLOOKUP(A87,$I$5:$K$318,3,FALSE)-B87</f>
        <v>0</v>
      </c>
      <c r="E87" s="2" t="s">
        <v>189</v>
      </c>
      <c r="F87" s="3">
        <v>150</v>
      </c>
      <c r="G87" s="4">
        <f>VLOOKUP(E87,$J$5:$L$318,3,FALSE)-F87</f>
        <v>0</v>
      </c>
      <c r="I87" s="8" t="s">
        <v>418</v>
      </c>
      <c r="J87" s="9" t="str">
        <f t="shared" si="26"/>
        <v>xdeq</v>
      </c>
      <c r="K87" s="9">
        <f t="shared" si="17"/>
        <v>1913</v>
      </c>
      <c r="L87" s="9">
        <f t="shared" si="15"/>
        <v>1913</v>
      </c>
      <c r="M87" s="9">
        <f t="shared" si="27"/>
        <v>0</v>
      </c>
      <c r="N87" s="9" t="str">
        <f>IF(TRIM($I87)&lt;&gt;"",IF(COUNTIF($I$5:$I$317,"="&amp;I87)&lt;&gt;1,"CHECK",""),"")</f>
        <v/>
      </c>
      <c r="O87" s="10" t="str">
        <f>IF(TRIM($J87)&lt;&gt;"",IF(COUNTIF($J$5:$J$317,"="&amp;J87)&lt;&gt;1,"CHECK",""),"")</f>
        <v/>
      </c>
      <c r="P87" s="4">
        <f t="shared" si="28"/>
        <v>1</v>
      </c>
      <c r="Q87" s="4">
        <f t="shared" si="29"/>
        <v>1</v>
      </c>
    </row>
    <row r="88" spans="1:17" x14ac:dyDescent="0.25">
      <c r="A88" s="2" t="s">
        <v>279</v>
      </c>
      <c r="B88" s="3">
        <v>10</v>
      </c>
      <c r="C88" s="4">
        <f>VLOOKUP(A88,$I$5:$K$318,3,FALSE)-B88</f>
        <v>0</v>
      </c>
      <c r="E88" s="2" t="s">
        <v>190</v>
      </c>
      <c r="F88" s="3">
        <v>143</v>
      </c>
      <c r="G88" s="4">
        <f>VLOOKUP(E88,$J$5:$L$318,3,FALSE)-F88</f>
        <v>0</v>
      </c>
      <c r="I88" s="8" t="s">
        <v>419</v>
      </c>
      <c r="J88" s="9" t="str">
        <f t="shared" si="26"/>
        <v>pdeq</v>
      </c>
      <c r="K88" s="9">
        <f t="shared" si="17"/>
        <v>0</v>
      </c>
      <c r="L88" s="9">
        <f t="shared" si="15"/>
        <v>0</v>
      </c>
      <c r="M88" s="9">
        <f t="shared" si="27"/>
        <v>0</v>
      </c>
      <c r="N88" s="9" t="str">
        <f>IF(TRIM($I88)&lt;&gt;"",IF(COUNTIF($I$5:$I$317,"="&amp;I88)&lt;&gt;1,"CHECK",""),"")</f>
        <v/>
      </c>
      <c r="O88" s="10" t="str">
        <f>IF(TRIM($J88)&lt;&gt;"",IF(COUNTIF($J$5:$J$317,"="&amp;J88)&lt;&gt;1,"CHECK",""),"")</f>
        <v/>
      </c>
      <c r="P88" s="4">
        <f t="shared" si="28"/>
        <v>1</v>
      </c>
      <c r="Q88" s="4">
        <f t="shared" si="29"/>
        <v>1</v>
      </c>
    </row>
    <row r="89" spans="1:17" x14ac:dyDescent="0.25">
      <c r="A89" s="2" t="s">
        <v>280</v>
      </c>
      <c r="B89" s="3">
        <v>10</v>
      </c>
      <c r="C89" s="4">
        <f>VLOOKUP(A89,$I$5:$K$318,3,FALSE)-B89</f>
        <v>0</v>
      </c>
      <c r="E89" s="2" t="s">
        <v>191</v>
      </c>
      <c r="F89" s="3">
        <v>541</v>
      </c>
      <c r="G89" s="4">
        <f>VLOOKUP(E89,$J$5:$L$318,3,FALSE)-F89</f>
        <v>0</v>
      </c>
      <c r="I89" s="8" t="s">
        <v>421</v>
      </c>
      <c r="J89" s="9" t="str">
        <f t="shared" si="26"/>
        <v>xmeq</v>
      </c>
      <c r="K89" s="9">
        <f t="shared" si="17"/>
        <v>1739</v>
      </c>
      <c r="L89" s="9">
        <f t="shared" si="15"/>
        <v>1739</v>
      </c>
      <c r="M89" s="9">
        <f t="shared" si="27"/>
        <v>0</v>
      </c>
      <c r="N89" s="9" t="str">
        <f>IF(TRIM($I89)&lt;&gt;"",IF(COUNTIF($I$5:$I$317,"="&amp;I89)&lt;&gt;1,"CHECK",""),"")</f>
        <v/>
      </c>
      <c r="O89" s="10" t="str">
        <f>IF(TRIM($J89)&lt;&gt;"",IF(COUNTIF($J$5:$J$317,"="&amp;J89)&lt;&gt;1,"CHECK",""),"")</f>
        <v/>
      </c>
      <c r="P89" s="4">
        <f t="shared" si="28"/>
        <v>1</v>
      </c>
      <c r="Q89" s="4">
        <f t="shared" si="29"/>
        <v>1</v>
      </c>
    </row>
    <row r="90" spans="1:17" x14ac:dyDescent="0.25">
      <c r="A90" s="2" t="s">
        <v>267</v>
      </c>
      <c r="B90" s="3">
        <v>10</v>
      </c>
      <c r="C90" s="4">
        <f>VLOOKUP(A90,$I$5:$K$318,3,FALSE)-B90</f>
        <v>0</v>
      </c>
      <c r="E90" s="2" t="s">
        <v>192</v>
      </c>
      <c r="F90" s="3">
        <v>541</v>
      </c>
      <c r="G90" s="4">
        <f>VLOOKUP(E90,$J$5:$L$318,3,FALSE)-F90</f>
        <v>0</v>
      </c>
      <c r="I90" s="8" t="s">
        <v>420</v>
      </c>
      <c r="J90" s="9" t="str">
        <f t="shared" si="26"/>
        <v>pmeq</v>
      </c>
      <c r="K90" s="9">
        <f t="shared" si="17"/>
        <v>0</v>
      </c>
      <c r="L90" s="9">
        <f t="shared" si="15"/>
        <v>0</v>
      </c>
      <c r="M90" s="9">
        <f t="shared" si="27"/>
        <v>0</v>
      </c>
      <c r="N90" s="9" t="str">
        <f>IF(TRIM($I90)&lt;&gt;"",IF(COUNTIF($I$5:$I$317,"="&amp;I90)&lt;&gt;1,"CHECK",""),"")</f>
        <v/>
      </c>
      <c r="O90" s="10" t="str">
        <f>IF(TRIM($J90)&lt;&gt;"",IF(COUNTIF($J$5:$J$317,"="&amp;J90)&lt;&gt;1,"CHECK",""),"")</f>
        <v/>
      </c>
      <c r="P90" s="4">
        <f t="shared" si="28"/>
        <v>1</v>
      </c>
      <c r="Q90" s="4">
        <f t="shared" si="29"/>
        <v>1</v>
      </c>
    </row>
    <row r="91" spans="1:17" x14ac:dyDescent="0.25">
      <c r="A91" s="2" t="s">
        <v>318</v>
      </c>
      <c r="B91" s="3">
        <v>10</v>
      </c>
      <c r="C91" s="4">
        <f>VLOOKUP(A91,$I$5:$K$318,3,FALSE)-B91</f>
        <v>0</v>
      </c>
      <c r="E91" s="2" t="s">
        <v>193</v>
      </c>
      <c r="F91" s="3">
        <v>143</v>
      </c>
      <c r="G91" s="4">
        <f>VLOOKUP(E91,$J$5:$L$318,3,FALSE)-F91</f>
        <v>0</v>
      </c>
      <c r="I91" s="8" t="s">
        <v>324</v>
      </c>
      <c r="J91" s="9" t="str">
        <f>I91&amp;"deq"</f>
        <v>xwdeq</v>
      </c>
      <c r="K91" s="9">
        <f t="shared" si="17"/>
        <v>1067</v>
      </c>
      <c r="L91" s="9">
        <f t="shared" si="15"/>
        <v>1067</v>
      </c>
      <c r="M91" s="9">
        <f t="shared" si="27"/>
        <v>0</v>
      </c>
      <c r="N91" s="9" t="str">
        <f>IF(TRIM($I91)&lt;&gt;"",IF(COUNTIF($I$5:$I$317,"="&amp;I91)&lt;&gt;1,"CHECK",""),"")</f>
        <v/>
      </c>
      <c r="O91" s="10" t="str">
        <f>IF(TRIM($J91)&lt;&gt;"",IF(COUNTIF($J$5:$J$317,"="&amp;J91)&lt;&gt;1,"CHECK",""),"")</f>
        <v/>
      </c>
      <c r="P91" s="4">
        <f t="shared" si="28"/>
        <v>1</v>
      </c>
      <c r="Q91" s="4">
        <f t="shared" si="29"/>
        <v>1</v>
      </c>
    </row>
    <row r="92" spans="1:17" x14ac:dyDescent="0.25">
      <c r="A92" s="2" t="s">
        <v>319</v>
      </c>
      <c r="B92" s="3">
        <v>10</v>
      </c>
      <c r="C92" s="4">
        <f>VLOOKUP(A92,$I$5:$K$318,3,FALSE)-B92</f>
        <v>0</v>
      </c>
      <c r="E92" s="2" t="s">
        <v>194</v>
      </c>
      <c r="F92" s="3">
        <v>150</v>
      </c>
      <c r="G92" s="4">
        <f>VLOOKUP(E92,$J$5:$L$318,3,FALSE)-F92</f>
        <v>0</v>
      </c>
      <c r="I92" s="8" t="s">
        <v>450</v>
      </c>
      <c r="J92" s="9" t="str">
        <f t="shared" ref="J92:J98" si="30">I92&amp;"eq"</f>
        <v>xwaeq</v>
      </c>
      <c r="K92" s="9">
        <f t="shared" si="17"/>
        <v>0</v>
      </c>
      <c r="L92" s="9">
        <f t="shared" si="15"/>
        <v>0</v>
      </c>
      <c r="M92" s="9">
        <f t="shared" si="27"/>
        <v>0</v>
      </c>
      <c r="N92" s="9" t="str">
        <f>IF(TRIM($I92)&lt;&gt;"",IF(COUNTIF($I$5:$I$317,"="&amp;I92)&lt;&gt;1,"CHECK",""),"")</f>
        <v/>
      </c>
      <c r="O92" s="10" t="str">
        <f>IF(TRIM($J92)&lt;&gt;"",IF(COUNTIF($J$5:$J$317,"="&amp;J92)&lt;&gt;1,"CHECK",""),"")</f>
        <v/>
      </c>
      <c r="P92" s="4">
        <f t="shared" si="28"/>
        <v>1</v>
      </c>
      <c r="Q92" s="4">
        <f t="shared" si="29"/>
        <v>1</v>
      </c>
    </row>
    <row r="93" spans="1:17" x14ac:dyDescent="0.25">
      <c r="A93" s="2" t="s">
        <v>320</v>
      </c>
      <c r="B93" s="3">
        <v>10</v>
      </c>
      <c r="C93" s="4">
        <f>VLOOKUP(A93,$I$5:$K$318,3,FALSE)-B93</f>
        <v>0</v>
      </c>
      <c r="E93" s="2" t="s">
        <v>195</v>
      </c>
      <c r="F93" s="3">
        <v>0</v>
      </c>
      <c r="G93" s="4">
        <f>VLOOKUP(E93,$J$5:$L$318,3,FALSE)-F93</f>
        <v>0</v>
      </c>
      <c r="I93" s="8" t="s">
        <v>451</v>
      </c>
      <c r="J93" s="9" t="str">
        <f t="shared" si="30"/>
        <v>pdmaeq</v>
      </c>
      <c r="K93" s="9">
        <f t="shared" si="17"/>
        <v>0</v>
      </c>
      <c r="L93" s="9">
        <f t="shared" si="15"/>
        <v>0</v>
      </c>
      <c r="M93" s="9">
        <f t="shared" si="27"/>
        <v>0</v>
      </c>
      <c r="N93" s="9" t="str">
        <f>IF(TRIM($I93)&lt;&gt;"",IF(COUNTIF($I$5:$I$317,"="&amp;I93)&lt;&gt;1,"CHECK",""),"")</f>
        <v/>
      </c>
      <c r="O93" s="10" t="str">
        <f>IF(TRIM($J93)&lt;&gt;"",IF(COUNTIF($J$5:$J$317,"="&amp;J93)&lt;&gt;1,"CHECK",""),"")</f>
        <v/>
      </c>
      <c r="P93" s="4">
        <f t="shared" si="28"/>
        <v>1</v>
      </c>
      <c r="Q93" s="4">
        <f t="shared" si="29"/>
        <v>1</v>
      </c>
    </row>
    <row r="94" spans="1:17" x14ac:dyDescent="0.25">
      <c r="A94" s="2" t="s">
        <v>321</v>
      </c>
      <c r="B94" s="3">
        <v>60</v>
      </c>
      <c r="C94" s="4">
        <f>VLOOKUP(A94,$I$5:$K$318,3,FALSE)-B94</f>
        <v>0</v>
      </c>
      <c r="E94" s="2" t="s">
        <v>196</v>
      </c>
      <c r="F94" s="3">
        <v>0</v>
      </c>
      <c r="G94" s="4">
        <f>VLOOKUP(E94,$J$5:$L$318,3,FALSE)-F94</f>
        <v>0</v>
      </c>
      <c r="I94" s="8" t="s">
        <v>452</v>
      </c>
      <c r="J94" s="9" t="str">
        <f t="shared" si="30"/>
        <v>pmaeq</v>
      </c>
      <c r="K94" s="9">
        <f t="shared" si="17"/>
        <v>0</v>
      </c>
      <c r="L94" s="9">
        <f t="shared" si="15"/>
        <v>0</v>
      </c>
      <c r="M94" s="9">
        <f t="shared" si="27"/>
        <v>0</v>
      </c>
      <c r="N94" s="9" t="str">
        <f>IF(TRIM($I94)&lt;&gt;"",IF(COUNTIF($I$5:$I$317,"="&amp;I94)&lt;&gt;1,"CHECK",""),"")</f>
        <v/>
      </c>
      <c r="O94" s="10" t="str">
        <f>IF(TRIM($J94)&lt;&gt;"",IF(COUNTIF($J$5:$J$317,"="&amp;J94)&lt;&gt;1,"CHECK",""),"")</f>
        <v/>
      </c>
      <c r="P94" s="4">
        <f t="shared" si="28"/>
        <v>1</v>
      </c>
      <c r="Q94" s="4">
        <f t="shared" si="29"/>
        <v>1</v>
      </c>
    </row>
    <row r="95" spans="1:17" x14ac:dyDescent="0.25">
      <c r="A95" s="2" t="s">
        <v>322</v>
      </c>
      <c r="B95" s="3">
        <v>60</v>
      </c>
      <c r="C95" s="4">
        <f>VLOOKUP(A95,$I$5:$K$318,3,FALSE)-B95</f>
        <v>0</v>
      </c>
      <c r="E95" s="2" t="s">
        <v>296</v>
      </c>
      <c r="F95" s="3">
        <v>20</v>
      </c>
      <c r="G95" s="4">
        <f>VLOOKUP(E95,$J$5:$L$318,3,FALSE)-F95</f>
        <v>0</v>
      </c>
      <c r="I95" s="8" t="s">
        <v>416</v>
      </c>
      <c r="J95" s="9" t="str">
        <f t="shared" si="30"/>
        <v>pdteq</v>
      </c>
      <c r="K95" s="9">
        <f t="shared" si="17"/>
        <v>110</v>
      </c>
      <c r="L95" s="9">
        <f t="shared" si="15"/>
        <v>110</v>
      </c>
      <c r="M95" s="9">
        <f t="shared" si="27"/>
        <v>0</v>
      </c>
      <c r="N95" s="9" t="str">
        <f>IF(TRIM($I95)&lt;&gt;"",IF(COUNTIF($I$5:$I$317,"="&amp;I95)&lt;&gt;1,"CHECK",""),"")</f>
        <v/>
      </c>
      <c r="O95" s="10" t="str">
        <f>IF(TRIM($J95)&lt;&gt;"",IF(COUNTIF($J$5:$J$317,"="&amp;J95)&lt;&gt;1,"CHECK",""),"")</f>
        <v/>
      </c>
      <c r="P95" s="4">
        <f t="shared" si="28"/>
        <v>1</v>
      </c>
      <c r="Q95" s="4">
        <f t="shared" si="29"/>
        <v>1</v>
      </c>
    </row>
    <row r="96" spans="1:17" x14ac:dyDescent="0.25">
      <c r="A96" s="2" t="s">
        <v>323</v>
      </c>
      <c r="B96" s="3">
        <v>60</v>
      </c>
      <c r="C96" s="4">
        <f>VLOOKUP(A96,$I$5:$K$318,3,FALSE)-B96</f>
        <v>0</v>
      </c>
      <c r="E96" s="2" t="s">
        <v>624</v>
      </c>
      <c r="F96" s="3">
        <v>0</v>
      </c>
      <c r="G96" s="4">
        <f>VLOOKUP(E96,$J$5:$L$318,3,FALSE)-F96</f>
        <v>0</v>
      </c>
      <c r="I96" s="8" t="s">
        <v>124</v>
      </c>
      <c r="J96" s="9" t="str">
        <f t="shared" si="30"/>
        <v>xeteq</v>
      </c>
      <c r="K96" s="9">
        <f t="shared" si="17"/>
        <v>110</v>
      </c>
      <c r="L96" s="9">
        <f t="shared" si="15"/>
        <v>110</v>
      </c>
      <c r="M96" s="9">
        <f t="shared" si="27"/>
        <v>0</v>
      </c>
      <c r="N96" s="9" t="str">
        <f>IF(TRIM($I96)&lt;&gt;"",IF(COUNTIF($I$5:$I$317,"="&amp;I96)&lt;&gt;1,"CHECK",""),"")</f>
        <v/>
      </c>
      <c r="O96" s="10" t="str">
        <f>IF(TRIM($J96)&lt;&gt;"",IF(COUNTIF($J$5:$J$317,"="&amp;J96)&lt;&gt;1,"CHECK",""),"")</f>
        <v/>
      </c>
      <c r="P96" s="4">
        <f t="shared" si="28"/>
        <v>1</v>
      </c>
      <c r="Q96" s="4">
        <f t="shared" si="29"/>
        <v>1</v>
      </c>
    </row>
    <row r="97" spans="1:17" x14ac:dyDescent="0.25">
      <c r="A97" s="2" t="s">
        <v>324</v>
      </c>
      <c r="B97" s="3">
        <v>1067</v>
      </c>
      <c r="C97" s="4">
        <f>VLOOKUP(A97,$I$5:$K$318,3,FALSE)-B97</f>
        <v>0</v>
      </c>
      <c r="E97" s="2" t="s">
        <v>625</v>
      </c>
      <c r="F97" s="3">
        <v>10</v>
      </c>
      <c r="G97" s="4">
        <f>VLOOKUP(E97,$J$5:$L$318,3,FALSE)-F97</f>
        <v>0</v>
      </c>
      <c r="I97" s="8" t="s">
        <v>21</v>
      </c>
      <c r="J97" s="9" t="str">
        <f t="shared" si="30"/>
        <v>xseq</v>
      </c>
      <c r="K97" s="9">
        <f t="shared" si="17"/>
        <v>110</v>
      </c>
      <c r="L97" s="9">
        <f t="shared" si="15"/>
        <v>110</v>
      </c>
      <c r="M97" s="9">
        <f t="shared" si="27"/>
        <v>0</v>
      </c>
      <c r="N97" s="9" t="str">
        <f>IF(TRIM($I97)&lt;&gt;"",IF(COUNTIF($I$5:$I$317,"="&amp;I97)&lt;&gt;1,"CHECK",""),"")</f>
        <v/>
      </c>
      <c r="O97" s="10" t="str">
        <f>IF(TRIM($J97)&lt;&gt;"",IF(COUNTIF($J$5:$J$317,"="&amp;J97)&lt;&gt;1,"CHECK",""),"")</f>
        <v/>
      </c>
      <c r="P97" s="4">
        <f t="shared" si="28"/>
        <v>1</v>
      </c>
      <c r="Q97" s="4">
        <f t="shared" si="29"/>
        <v>1</v>
      </c>
    </row>
    <row r="98" spans="1:17" x14ac:dyDescent="0.25">
      <c r="A98" s="2" t="s">
        <v>325</v>
      </c>
      <c r="B98" s="3">
        <v>20</v>
      </c>
      <c r="C98" s="4">
        <f>VLOOKUP(A98,$I$5:$K$318,3,FALSE)-B98</f>
        <v>0</v>
      </c>
      <c r="E98" s="2" t="s">
        <v>551</v>
      </c>
      <c r="F98" s="3">
        <v>10</v>
      </c>
      <c r="G98" s="4">
        <f>VLOOKUP(E98,$J$5:$L$318,3,FALSE)-F98</f>
        <v>0</v>
      </c>
      <c r="I98" s="8" t="s">
        <v>647</v>
      </c>
      <c r="J98" s="9" t="str">
        <f t="shared" si="30"/>
        <v>psNDXeq</v>
      </c>
      <c r="K98" s="9">
        <f t="shared" si="17"/>
        <v>50</v>
      </c>
      <c r="L98" s="9">
        <f t="shared" si="15"/>
        <v>50</v>
      </c>
      <c r="M98" s="9">
        <f t="shared" si="27"/>
        <v>0</v>
      </c>
      <c r="N98" s="9" t="str">
        <f>IF(TRIM($I98)&lt;&gt;"",IF(COUNTIF($I$5:$I$317,"="&amp;I98)&lt;&gt;1,"CHECK",""),"")</f>
        <v/>
      </c>
      <c r="O98" s="10" t="str">
        <f>IF(TRIM($J98)&lt;&gt;"",IF(COUNTIF($J$5:$J$317,"="&amp;J98)&lt;&gt;1,"CHECK",""),"")</f>
        <v/>
      </c>
      <c r="P98" s="37">
        <f t="shared" si="28"/>
        <v>1</v>
      </c>
      <c r="Q98" s="37">
        <f t="shared" si="29"/>
        <v>1</v>
      </c>
    </row>
    <row r="99" spans="1:17" x14ac:dyDescent="0.25">
      <c r="A99" s="2" t="s">
        <v>327</v>
      </c>
      <c r="B99" s="3">
        <v>20</v>
      </c>
      <c r="C99" s="4">
        <f>VLOOKUP(A99,$I$5:$K$318,3,FALSE)-B99</f>
        <v>0</v>
      </c>
      <c r="E99" s="2" t="s">
        <v>281</v>
      </c>
      <c r="F99" s="3">
        <v>60</v>
      </c>
      <c r="G99" s="4">
        <f>VLOOKUP(E99,$J$5:$L$318,3,FALSE)-F99</f>
        <v>0</v>
      </c>
      <c r="I99" s="8" t="s">
        <v>125</v>
      </c>
      <c r="J99" s="9" t="s">
        <v>307</v>
      </c>
      <c r="K99" s="9">
        <f t="shared" si="17"/>
        <v>1067</v>
      </c>
      <c r="L99" s="9">
        <f t="shared" si="15"/>
        <v>1067</v>
      </c>
      <c r="M99" s="9">
        <f t="shared" si="27"/>
        <v>0</v>
      </c>
      <c r="N99" s="9" t="str">
        <f>IF(TRIM($I99)&lt;&gt;"",IF(COUNTIF($I$5:$I$317,"="&amp;I99)&lt;&gt;1,"CHECK",""),"")</f>
        <v/>
      </c>
      <c r="O99" s="10" t="str">
        <f>IF(TRIM($J99)&lt;&gt;"",IF(COUNTIF($J$5:$J$317,"="&amp;J99)&lt;&gt;1,"CHECK",""),"")</f>
        <v/>
      </c>
      <c r="P99" s="4">
        <f t="shared" si="28"/>
        <v>1</v>
      </c>
      <c r="Q99" s="4">
        <f t="shared" si="29"/>
        <v>1</v>
      </c>
    </row>
    <row r="100" spans="1:17" x14ac:dyDescent="0.25">
      <c r="A100" s="2" t="s">
        <v>328</v>
      </c>
      <c r="B100" s="3">
        <v>10</v>
      </c>
      <c r="C100" s="4">
        <f>VLOOKUP(A100,$I$5:$K$318,3,FALSE)-B100</f>
        <v>0</v>
      </c>
      <c r="E100" s="2" t="s">
        <v>282</v>
      </c>
      <c r="F100" s="3">
        <v>50</v>
      </c>
      <c r="G100" s="4">
        <f>VLOOKUP(E100,$J$5:$L$318,3,FALSE)-F100</f>
        <v>0</v>
      </c>
      <c r="I100" s="8" t="s">
        <v>268</v>
      </c>
      <c r="J100" s="9" t="str">
        <f t="shared" ref="J100:J125" si="31">I100&amp;"eq"</f>
        <v>xceq</v>
      </c>
      <c r="K100" s="9">
        <f t="shared" si="17"/>
        <v>60</v>
      </c>
      <c r="L100" s="9">
        <f t="shared" si="15"/>
        <v>60</v>
      </c>
      <c r="M100" s="9">
        <f t="shared" si="27"/>
        <v>0</v>
      </c>
      <c r="N100" s="9" t="str">
        <f>IF(TRIM($I100)&lt;&gt;"",IF(COUNTIF($I$5:$I$317,"="&amp;I100)&lt;&gt;1,"CHECK",""),"")</f>
        <v/>
      </c>
      <c r="O100" s="10" t="str">
        <f>IF(TRIM($J100)&lt;&gt;"",IF(COUNTIF($J$5:$J$317,"="&amp;J100)&lt;&gt;1,"CHECK",""),"")</f>
        <v/>
      </c>
      <c r="P100" s="4">
        <f t="shared" si="28"/>
        <v>1</v>
      </c>
      <c r="Q100" s="4">
        <f t="shared" si="29"/>
        <v>1</v>
      </c>
    </row>
    <row r="101" spans="1:17" x14ac:dyDescent="0.25">
      <c r="A101" s="2" t="s">
        <v>329</v>
      </c>
      <c r="B101" s="3">
        <v>10</v>
      </c>
      <c r="C101" s="4">
        <f>VLOOKUP(A101,$I$5:$K$318,3,FALSE)-B101</f>
        <v>0</v>
      </c>
      <c r="E101" s="2" t="s">
        <v>283</v>
      </c>
      <c r="F101" s="3">
        <v>10</v>
      </c>
      <c r="G101" s="4">
        <f>VLOOKUP(E101,$J$5:$L$318,3,FALSE)-F101</f>
        <v>0</v>
      </c>
      <c r="I101" s="8" t="s">
        <v>271</v>
      </c>
      <c r="J101" s="9" t="str">
        <f t="shared" si="31"/>
        <v>pceq</v>
      </c>
      <c r="K101" s="9">
        <f t="shared" si="17"/>
        <v>60</v>
      </c>
      <c r="L101" s="9">
        <f t="shared" si="15"/>
        <v>60</v>
      </c>
      <c r="M101" s="9">
        <f t="shared" si="27"/>
        <v>0</v>
      </c>
      <c r="N101" s="9" t="str">
        <f>IF(TRIM($I101)&lt;&gt;"",IF(COUNTIF($I$5:$I$317,"="&amp;I101)&lt;&gt;1,"CHECK",""),"")</f>
        <v/>
      </c>
      <c r="O101" s="10" t="str">
        <f>IF(TRIM($J101)&lt;&gt;"",IF(COUNTIF($J$5:$J$317,"="&amp;J101)&lt;&gt;1,"CHECK",""),"")</f>
        <v/>
      </c>
      <c r="P101" s="4">
        <f t="shared" si="28"/>
        <v>1</v>
      </c>
      <c r="Q101" s="4">
        <f t="shared" si="29"/>
        <v>1</v>
      </c>
    </row>
    <row r="102" spans="1:17" x14ac:dyDescent="0.25">
      <c r="A102" s="2" t="s">
        <v>330</v>
      </c>
      <c r="B102" s="3">
        <v>10</v>
      </c>
      <c r="C102" s="4">
        <f>VLOOKUP(A102,$I$5:$K$318,3,FALSE)-B102</f>
        <v>0</v>
      </c>
      <c r="E102" s="2" t="s">
        <v>284</v>
      </c>
      <c r="F102" s="3">
        <v>60</v>
      </c>
      <c r="G102" s="4">
        <f>VLOOKUP(E102,$J$5:$L$318,3,FALSE)-F102</f>
        <v>0</v>
      </c>
      <c r="I102" s="16" t="s">
        <v>522</v>
      </c>
      <c r="J102" s="9" t="str">
        <f t="shared" si="31"/>
        <v>muceq</v>
      </c>
      <c r="K102" s="9">
        <f t="shared" si="17"/>
        <v>0</v>
      </c>
      <c r="L102" s="9">
        <f t="shared" si="15"/>
        <v>0</v>
      </c>
      <c r="M102" s="9">
        <f t="shared" si="27"/>
        <v>0</v>
      </c>
      <c r="N102" s="9" t="str">
        <f>IF(TRIM($I102)&lt;&gt;"",IF(COUNTIF($I$5:$I$317,"="&amp;I102)&lt;&gt;1,"CHECK",""),"")</f>
        <v/>
      </c>
      <c r="O102" s="10" t="str">
        <f>IF(TRIM($J102)&lt;&gt;"",IF(COUNTIF($J$5:$J$317,"="&amp;J102)&lt;&gt;1,"CHECK",""),"")</f>
        <v/>
      </c>
      <c r="P102" s="4">
        <f t="shared" ref="P102" si="32">IF(TRIM(I102)&lt;&gt;"",1,0)</f>
        <v>1</v>
      </c>
      <c r="Q102" s="4">
        <f t="shared" ref="Q102" si="33">IF(TRIM(J102)&lt;&gt;"",1,0)</f>
        <v>1</v>
      </c>
    </row>
    <row r="103" spans="1:17" x14ac:dyDescent="0.25">
      <c r="A103" s="2" t="s">
        <v>331</v>
      </c>
      <c r="B103" s="3">
        <v>10</v>
      </c>
      <c r="C103" s="4">
        <f>VLOOKUP(A103,$I$5:$K$318,3,FALSE)-B103</f>
        <v>0</v>
      </c>
      <c r="E103" s="2" t="s">
        <v>285</v>
      </c>
      <c r="F103" s="3">
        <v>60</v>
      </c>
      <c r="G103" s="4">
        <f>VLOOKUP(E103,$J$5:$L$318,3,FALSE)-F103</f>
        <v>0</v>
      </c>
      <c r="I103" s="8" t="s">
        <v>269</v>
      </c>
      <c r="J103" s="9" t="str">
        <f t="shared" si="31"/>
        <v>xcnnrgeq</v>
      </c>
      <c r="K103" s="9">
        <f t="shared" si="17"/>
        <v>50</v>
      </c>
      <c r="L103" s="9">
        <f t="shared" si="15"/>
        <v>50</v>
      </c>
      <c r="M103" s="9">
        <f t="shared" si="27"/>
        <v>0</v>
      </c>
      <c r="N103" s="9" t="str">
        <f>IF(TRIM($I103)&lt;&gt;"",IF(COUNTIF($I$5:$I$317,"="&amp;I103)&lt;&gt;1,"CHECK",""),"")</f>
        <v/>
      </c>
      <c r="O103" s="10" t="str">
        <f>IF(TRIM($J103)&lt;&gt;"",IF(COUNTIF($J$5:$J$317,"="&amp;J103)&lt;&gt;1,"CHECK",""),"")</f>
        <v/>
      </c>
      <c r="P103" s="4">
        <f t="shared" si="28"/>
        <v>1</v>
      </c>
      <c r="Q103" s="4">
        <f t="shared" si="29"/>
        <v>1</v>
      </c>
    </row>
    <row r="104" spans="1:17" x14ac:dyDescent="0.25">
      <c r="A104" s="2" t="s">
        <v>664</v>
      </c>
      <c r="B104" s="3">
        <v>20</v>
      </c>
      <c r="C104" s="4">
        <f>VLOOKUP(A104,$I$5:$K$318,3,FALSE)-B104</f>
        <v>0</v>
      </c>
      <c r="E104" s="2" t="s">
        <v>286</v>
      </c>
      <c r="F104" s="3">
        <v>50</v>
      </c>
      <c r="G104" s="4">
        <f>VLOOKUP(E104,$J$5:$L$318,3,FALSE)-F104</f>
        <v>0</v>
      </c>
      <c r="I104" s="8" t="s">
        <v>272</v>
      </c>
      <c r="J104" s="9" t="str">
        <f t="shared" si="31"/>
        <v>pcnnrgeq</v>
      </c>
      <c r="K104" s="9">
        <f t="shared" si="17"/>
        <v>50</v>
      </c>
      <c r="L104" s="9">
        <f t="shared" si="15"/>
        <v>50</v>
      </c>
      <c r="M104" s="9">
        <f t="shared" si="27"/>
        <v>0</v>
      </c>
      <c r="N104" s="9" t="str">
        <f>IF(TRIM($I104)&lt;&gt;"",IF(COUNTIF($I$5:$I$317,"="&amp;I104)&lt;&gt;1,"CHECK",""),"")</f>
        <v/>
      </c>
      <c r="O104" s="10" t="str">
        <f>IF(TRIM($J104)&lt;&gt;"",IF(COUNTIF($J$5:$J$317,"="&amp;J104)&lt;&gt;1,"CHECK",""),"")</f>
        <v/>
      </c>
      <c r="P104" s="4">
        <f t="shared" si="28"/>
        <v>1</v>
      </c>
      <c r="Q104" s="4">
        <f t="shared" si="29"/>
        <v>1</v>
      </c>
    </row>
    <row r="105" spans="1:17" x14ac:dyDescent="0.25">
      <c r="A105" s="2" t="s">
        <v>335</v>
      </c>
      <c r="B105" s="3">
        <v>20</v>
      </c>
      <c r="C105" s="4">
        <f>VLOOKUP(A105,$I$5:$K$318,3,FALSE)-B105</f>
        <v>0</v>
      </c>
      <c r="E105" s="2" t="s">
        <v>287</v>
      </c>
      <c r="F105" s="3">
        <v>10</v>
      </c>
      <c r="G105" s="4">
        <f>VLOOKUP(E105,$J$5:$L$318,3,FALSE)-F105</f>
        <v>0</v>
      </c>
      <c r="I105" s="8" t="s">
        <v>270</v>
      </c>
      <c r="J105" s="9" t="str">
        <f t="shared" si="31"/>
        <v>xcnrgeq</v>
      </c>
      <c r="K105" s="9">
        <f t="shared" si="17"/>
        <v>10</v>
      </c>
      <c r="L105" s="9">
        <f t="shared" si="15"/>
        <v>10</v>
      </c>
      <c r="M105" s="9">
        <f t="shared" si="27"/>
        <v>0</v>
      </c>
      <c r="N105" s="9" t="str">
        <f>IF(TRIM($I105)&lt;&gt;"",IF(COUNTIF($I$5:$I$317,"="&amp;I105)&lt;&gt;1,"CHECK",""),"")</f>
        <v/>
      </c>
      <c r="O105" s="10" t="str">
        <f>IF(TRIM($J105)&lt;&gt;"",IF(COUNTIF($J$5:$J$317,"="&amp;J105)&lt;&gt;1,"CHECK",""),"")</f>
        <v/>
      </c>
      <c r="P105" s="4">
        <f t="shared" si="28"/>
        <v>1</v>
      </c>
      <c r="Q105" s="4">
        <f t="shared" si="29"/>
        <v>1</v>
      </c>
    </row>
    <row r="106" spans="1:17" x14ac:dyDescent="0.25">
      <c r="A106" s="2" t="s">
        <v>345</v>
      </c>
      <c r="B106" s="3">
        <v>20</v>
      </c>
      <c r="C106" s="4">
        <f>VLOOKUP(A106,$I$5:$K$318,3,FALSE)-B106</f>
        <v>0</v>
      </c>
      <c r="E106" s="2" t="s">
        <v>288</v>
      </c>
      <c r="F106" s="3">
        <v>10</v>
      </c>
      <c r="G106" s="4">
        <f>VLOOKUP(E106,$J$5:$L$318,3,FALSE)-F106</f>
        <v>0</v>
      </c>
      <c r="I106" s="8" t="s">
        <v>279</v>
      </c>
      <c r="J106" s="9" t="str">
        <f t="shared" si="31"/>
        <v>pcnrgeq</v>
      </c>
      <c r="K106" s="9">
        <f t="shared" si="17"/>
        <v>10</v>
      </c>
      <c r="L106" s="9">
        <f t="shared" si="15"/>
        <v>10</v>
      </c>
      <c r="M106" s="9">
        <f t="shared" si="27"/>
        <v>0</v>
      </c>
      <c r="N106" s="9" t="str">
        <f>IF(TRIM($I106)&lt;&gt;"",IF(COUNTIF($I$5:$I$317,"="&amp;I106)&lt;&gt;1,"CHECK",""),"")</f>
        <v/>
      </c>
      <c r="O106" s="10" t="str">
        <f>IF(TRIM($J106)&lt;&gt;"",IF(COUNTIF($J$5:$J$317,"="&amp;J106)&lt;&gt;1,"CHECK",""),"")</f>
        <v/>
      </c>
      <c r="P106" s="4">
        <f t="shared" si="28"/>
        <v>1</v>
      </c>
      <c r="Q106" s="4">
        <f t="shared" si="29"/>
        <v>1</v>
      </c>
    </row>
    <row r="107" spans="1:17" x14ac:dyDescent="0.25">
      <c r="A107" s="2" t="s">
        <v>346</v>
      </c>
      <c r="B107" s="3">
        <v>190</v>
      </c>
      <c r="C107" s="4">
        <f>VLOOKUP(A107,$I$5:$K$318,3,FALSE)-B107</f>
        <v>0</v>
      </c>
      <c r="E107" s="2" t="s">
        <v>289</v>
      </c>
      <c r="F107" s="3">
        <v>38</v>
      </c>
      <c r="G107" s="4">
        <f>VLOOKUP(E107,$J$5:$L$318,3,FALSE)-F107</f>
        <v>0</v>
      </c>
      <c r="I107" s="8" t="s">
        <v>601</v>
      </c>
      <c r="J107" s="9" t="str">
        <f t="shared" si="31"/>
        <v>pcnrgNDXeq</v>
      </c>
      <c r="K107" s="9">
        <f t="shared" si="17"/>
        <v>10</v>
      </c>
      <c r="L107" s="9">
        <f t="shared" si="15"/>
        <v>10</v>
      </c>
      <c r="M107" s="9">
        <f t="shared" si="27"/>
        <v>0</v>
      </c>
      <c r="N107" s="9" t="str">
        <f>IF(TRIM($I107)&lt;&gt;"",IF(COUNTIF($I$5:$I$317,"="&amp;I107)&lt;&gt;1,"CHECK",""),"")</f>
        <v/>
      </c>
      <c r="O107" s="10" t="str">
        <f>IF(TRIM($J107)&lt;&gt;"",IF(COUNTIF($J$5:$J$317,"="&amp;J107)&lt;&gt;1,"CHECK",""),"")</f>
        <v/>
      </c>
      <c r="P107" s="37">
        <f t="shared" si="28"/>
        <v>1</v>
      </c>
      <c r="Q107" s="37">
        <f t="shared" si="29"/>
        <v>1</v>
      </c>
    </row>
    <row r="108" spans="1:17" x14ac:dyDescent="0.25">
      <c r="A108" s="2" t="s">
        <v>348</v>
      </c>
      <c r="B108" s="3">
        <v>190</v>
      </c>
      <c r="C108" s="4">
        <f>VLOOKUP(A108,$I$5:$K$318,3,FALSE)-B108</f>
        <v>0</v>
      </c>
      <c r="E108" s="2" t="s">
        <v>290</v>
      </c>
      <c r="F108" s="3">
        <v>40</v>
      </c>
      <c r="G108" s="4">
        <f>VLOOKUP(E108,$J$5:$L$318,3,FALSE)-F108</f>
        <v>0</v>
      </c>
      <c r="I108" s="8" t="s">
        <v>273</v>
      </c>
      <c r="J108" s="9" t="str">
        <f t="shared" si="31"/>
        <v>xcnelyeq</v>
      </c>
      <c r="K108" s="9">
        <f t="shared" si="17"/>
        <v>10</v>
      </c>
      <c r="L108" s="9">
        <f t="shared" si="15"/>
        <v>10</v>
      </c>
      <c r="M108" s="9">
        <f t="shared" si="27"/>
        <v>0</v>
      </c>
      <c r="N108" s="9" t="str">
        <f>IF(TRIM($I108)&lt;&gt;"",IF(COUNTIF($I$5:$I$317,"="&amp;I108)&lt;&gt;1,"CHECK",""),"")</f>
        <v/>
      </c>
      <c r="O108" s="10" t="str">
        <f>IF(TRIM($J108)&lt;&gt;"",IF(COUNTIF($J$5:$J$317,"="&amp;J108)&lt;&gt;1,"CHECK",""),"")</f>
        <v/>
      </c>
      <c r="P108" s="4">
        <f t="shared" si="28"/>
        <v>1</v>
      </c>
      <c r="Q108" s="4">
        <f t="shared" si="29"/>
        <v>1</v>
      </c>
    </row>
    <row r="109" spans="1:17" x14ac:dyDescent="0.25">
      <c r="A109" s="2" t="s">
        <v>378</v>
      </c>
      <c r="B109" s="3">
        <v>10</v>
      </c>
      <c r="C109" s="4">
        <f>VLOOKUP(A109,$I$5:$K$318,3,FALSE)-B109</f>
        <v>0</v>
      </c>
      <c r="E109" s="2" t="s">
        <v>291</v>
      </c>
      <c r="F109" s="3">
        <v>38</v>
      </c>
      <c r="G109" s="4">
        <f>VLOOKUP(E109,$J$5:$L$318,3,FALSE)-F109</f>
        <v>0</v>
      </c>
      <c r="I109" s="8" t="s">
        <v>278</v>
      </c>
      <c r="J109" s="9" t="str">
        <f t="shared" si="31"/>
        <v>pcnelyeq</v>
      </c>
      <c r="K109" s="9">
        <f t="shared" si="17"/>
        <v>10</v>
      </c>
      <c r="L109" s="9">
        <f t="shared" si="15"/>
        <v>10</v>
      </c>
      <c r="M109" s="9">
        <f t="shared" si="27"/>
        <v>0</v>
      </c>
      <c r="N109" s="9" t="str">
        <f>IF(TRIM($I109)&lt;&gt;"",IF(COUNTIF($I$5:$I$317,"="&amp;I109)&lt;&gt;1,"CHECK",""),"")</f>
        <v/>
      </c>
      <c r="O109" s="10" t="str">
        <f>IF(TRIM($J109)&lt;&gt;"",IF(COUNTIF($J$5:$J$317,"="&amp;J109)&lt;&gt;1,"CHECK",""),"")</f>
        <v/>
      </c>
      <c r="P109" s="4">
        <f t="shared" si="28"/>
        <v>1</v>
      </c>
      <c r="Q109" s="4">
        <f t="shared" si="29"/>
        <v>1</v>
      </c>
    </row>
    <row r="110" spans="1:17" x14ac:dyDescent="0.25">
      <c r="A110" s="2" t="s">
        <v>379</v>
      </c>
      <c r="B110" s="3">
        <v>1</v>
      </c>
      <c r="C110" s="4">
        <f>VLOOKUP(A110,$I$5:$K$318,3,FALSE)-B110</f>
        <v>0</v>
      </c>
      <c r="E110" s="2" t="s">
        <v>292</v>
      </c>
      <c r="F110" s="3">
        <v>10</v>
      </c>
      <c r="G110" s="4">
        <f>VLOOKUP(E110,$J$5:$L$318,3,FALSE)-F110</f>
        <v>0</v>
      </c>
      <c r="I110" s="8" t="s">
        <v>600</v>
      </c>
      <c r="J110" s="9" t="str">
        <f t="shared" si="31"/>
        <v>pcnelyNDXeq</v>
      </c>
      <c r="K110" s="9">
        <f t="shared" si="17"/>
        <v>10</v>
      </c>
      <c r="L110" s="9">
        <f t="shared" si="15"/>
        <v>10</v>
      </c>
      <c r="M110" s="9">
        <f t="shared" si="27"/>
        <v>0</v>
      </c>
      <c r="N110" s="9" t="str">
        <f>IF(TRIM($I110)&lt;&gt;"",IF(COUNTIF($I$5:$I$317,"="&amp;I110)&lt;&gt;1,"CHECK",""),"")</f>
        <v/>
      </c>
      <c r="O110" s="10" t="str">
        <f>IF(TRIM($J110)&lt;&gt;"",IF(COUNTIF($J$5:$J$317,"="&amp;J110)&lt;&gt;1,"CHECK",""),"")</f>
        <v/>
      </c>
      <c r="P110" s="37">
        <f t="shared" si="28"/>
        <v>1</v>
      </c>
      <c r="Q110" s="37">
        <f t="shared" si="29"/>
        <v>1</v>
      </c>
    </row>
    <row r="111" spans="1:17" x14ac:dyDescent="0.25">
      <c r="A111" s="2" t="s">
        <v>380</v>
      </c>
      <c r="B111" s="3">
        <v>10</v>
      </c>
      <c r="C111" s="4">
        <f>VLOOKUP(A111,$I$5:$K$318,3,FALSE)-B111</f>
        <v>0</v>
      </c>
      <c r="E111" s="2" t="s">
        <v>293</v>
      </c>
      <c r="F111" s="3">
        <v>10</v>
      </c>
      <c r="G111" s="4">
        <f>VLOOKUP(E111,$J$5:$L$318,3,FALSE)-F111</f>
        <v>0</v>
      </c>
      <c r="I111" s="8" t="s">
        <v>274</v>
      </c>
      <c r="J111" s="9" t="str">
        <f t="shared" si="31"/>
        <v>xcolgeq</v>
      </c>
      <c r="K111" s="9">
        <f t="shared" si="17"/>
        <v>10</v>
      </c>
      <c r="L111" s="9">
        <f t="shared" si="15"/>
        <v>10</v>
      </c>
      <c r="M111" s="9">
        <f t="shared" si="27"/>
        <v>0</v>
      </c>
      <c r="N111" s="9" t="str">
        <f>IF(TRIM($I111)&lt;&gt;"",IF(COUNTIF($I$5:$I$317,"="&amp;I111)&lt;&gt;1,"CHECK",""),"")</f>
        <v/>
      </c>
      <c r="O111" s="10" t="str">
        <f>IF(TRIM($J111)&lt;&gt;"",IF(COUNTIF($J$5:$J$317,"="&amp;J111)&lt;&gt;1,"CHECK",""),"")</f>
        <v/>
      </c>
      <c r="P111" s="4">
        <f t="shared" si="28"/>
        <v>1</v>
      </c>
      <c r="Q111" s="4">
        <f t="shared" si="29"/>
        <v>1</v>
      </c>
    </row>
    <row r="112" spans="1:17" x14ac:dyDescent="0.25">
      <c r="A112" s="2" t="s">
        <v>381</v>
      </c>
      <c r="B112" s="3">
        <v>194</v>
      </c>
      <c r="C112" s="4">
        <f>VLOOKUP(A112,$I$5:$K$318,3,FALSE)-B112</f>
        <v>0</v>
      </c>
      <c r="E112" s="2" t="s">
        <v>294</v>
      </c>
      <c r="F112" s="3">
        <v>10</v>
      </c>
      <c r="G112" s="4">
        <f>VLOOKUP(E112,$J$5:$L$318,3,FALSE)-F112</f>
        <v>0</v>
      </c>
      <c r="I112" s="8" t="s">
        <v>277</v>
      </c>
      <c r="J112" s="9" t="str">
        <f t="shared" si="31"/>
        <v>pcolgeq</v>
      </c>
      <c r="K112" s="9">
        <f t="shared" si="17"/>
        <v>10</v>
      </c>
      <c r="L112" s="9">
        <f t="shared" si="15"/>
        <v>10</v>
      </c>
      <c r="M112" s="9">
        <f t="shared" si="27"/>
        <v>0</v>
      </c>
      <c r="N112" s="9" t="str">
        <f>IF(TRIM($I112)&lt;&gt;"",IF(COUNTIF($I$5:$I$317,"="&amp;I112)&lt;&gt;1,"CHECK",""),"")</f>
        <v/>
      </c>
      <c r="O112" s="10" t="str">
        <f>IF(TRIM($J112)&lt;&gt;"",IF(COUNTIF($J$5:$J$317,"="&amp;J112)&lt;&gt;1,"CHECK",""),"")</f>
        <v/>
      </c>
      <c r="P112" s="4">
        <f t="shared" si="28"/>
        <v>1</v>
      </c>
      <c r="Q112" s="4">
        <f t="shared" si="29"/>
        <v>1</v>
      </c>
    </row>
    <row r="113" spans="1:17" x14ac:dyDescent="0.25">
      <c r="A113" s="2" t="s">
        <v>382</v>
      </c>
      <c r="B113" s="3">
        <v>60</v>
      </c>
      <c r="C113" s="4">
        <f>VLOOKUP(A113,$I$5:$K$318,3,FALSE)-B113</f>
        <v>0</v>
      </c>
      <c r="E113" s="2" t="s">
        <v>581</v>
      </c>
      <c r="F113" s="3">
        <v>10</v>
      </c>
      <c r="G113" s="4">
        <f>VLOOKUP(E113,$J$5:$L$318,3,FALSE)-F113</f>
        <v>0</v>
      </c>
      <c r="I113" s="8" t="s">
        <v>623</v>
      </c>
      <c r="J113" s="9" t="str">
        <f t="shared" si="31"/>
        <v>pcolgndxeq</v>
      </c>
      <c r="K113" s="9">
        <f t="shared" si="17"/>
        <v>10</v>
      </c>
      <c r="L113" s="9">
        <f t="shared" si="15"/>
        <v>10</v>
      </c>
      <c r="M113" s="9">
        <f t="shared" si="27"/>
        <v>0</v>
      </c>
      <c r="N113" s="9" t="str">
        <f>IF(TRIM($I113)&lt;&gt;"",IF(COUNTIF($I$5:$I$317,"="&amp;I113)&lt;&gt;1,"CHECK",""),"")</f>
        <v/>
      </c>
      <c r="O113" s="10" t="str">
        <f>IF(TRIM($J113)&lt;&gt;"",IF(COUNTIF($J$5:$J$317,"="&amp;J113)&lt;&gt;1,"CHECK",""),"")</f>
        <v/>
      </c>
      <c r="P113" s="37">
        <f t="shared" si="28"/>
        <v>1</v>
      </c>
      <c r="Q113" s="37">
        <f t="shared" si="29"/>
        <v>1</v>
      </c>
    </row>
    <row r="114" spans="1:17" x14ac:dyDescent="0.25">
      <c r="A114" s="2" t="s">
        <v>383</v>
      </c>
      <c r="B114" s="3">
        <v>10</v>
      </c>
      <c r="C114" s="4">
        <f>VLOOKUP(A114,$I$5:$K$318,3,FALSE)-B114</f>
        <v>0</v>
      </c>
      <c r="E114" s="2" t="s">
        <v>295</v>
      </c>
      <c r="F114" s="3">
        <v>10</v>
      </c>
      <c r="G114" s="4">
        <f>VLOOKUP(E114,$J$5:$L$318,3,FALSE)-F114</f>
        <v>0</v>
      </c>
      <c r="I114" s="8" t="s">
        <v>275</v>
      </c>
      <c r="J114" s="9" t="str">
        <f t="shared" si="31"/>
        <v>xacNRGeq</v>
      </c>
      <c r="K114" s="9">
        <f t="shared" si="17"/>
        <v>38</v>
      </c>
      <c r="L114" s="9">
        <f t="shared" si="15"/>
        <v>38</v>
      </c>
      <c r="M114" s="9">
        <f t="shared" si="27"/>
        <v>0</v>
      </c>
      <c r="N114" s="9" t="str">
        <f>IF(TRIM($I114)&lt;&gt;"",IF(COUNTIF($I$5:$I$317,"="&amp;I114)&lt;&gt;1,"CHECK",""),"")</f>
        <v/>
      </c>
      <c r="O114" s="10" t="str">
        <f>IF(TRIM($J114)&lt;&gt;"",IF(COUNTIF($J$5:$J$317,"="&amp;J114)&lt;&gt;1,"CHECK",""),"")</f>
        <v/>
      </c>
      <c r="P114" s="4">
        <f t="shared" si="28"/>
        <v>1</v>
      </c>
      <c r="Q114" s="4">
        <f t="shared" si="29"/>
        <v>1</v>
      </c>
    </row>
    <row r="115" spans="1:17" x14ac:dyDescent="0.25">
      <c r="A115" s="2" t="s">
        <v>384</v>
      </c>
      <c r="B115" s="3">
        <v>10</v>
      </c>
      <c r="C115" s="4">
        <f>VLOOKUP(A115,$I$5:$K$318,3,FALSE)-B115</f>
        <v>0</v>
      </c>
      <c r="E115" s="2" t="s">
        <v>297</v>
      </c>
      <c r="F115" s="3">
        <v>10</v>
      </c>
      <c r="G115" s="4">
        <f>VLOOKUP(E115,$J$5:$L$318,3,FALSE)-F115</f>
        <v>0</v>
      </c>
      <c r="I115" s="8" t="s">
        <v>276</v>
      </c>
      <c r="J115" s="9" t="str">
        <f t="shared" si="31"/>
        <v>pacNRGeq</v>
      </c>
      <c r="K115" s="9">
        <f t="shared" si="17"/>
        <v>38</v>
      </c>
      <c r="L115" s="9">
        <f t="shared" si="15"/>
        <v>38</v>
      </c>
      <c r="M115" s="9">
        <f t="shared" si="27"/>
        <v>0</v>
      </c>
      <c r="N115" s="9" t="str">
        <f>IF(TRIM($I115)&lt;&gt;"",IF(COUNTIF($I$5:$I$317,"="&amp;I115)&lt;&gt;1,"CHECK",""),"")</f>
        <v/>
      </c>
      <c r="O115" s="10" t="str">
        <f>IF(TRIM($J115)&lt;&gt;"",IF(COUNTIF($J$5:$J$317,"="&amp;J115)&lt;&gt;1,"CHECK",""),"")</f>
        <v/>
      </c>
      <c r="P115" s="4">
        <f t="shared" ref="P115:P125" si="34">IF(TRIM(I115)&lt;&gt;"",1,0)</f>
        <v>1</v>
      </c>
      <c r="Q115" s="4">
        <f t="shared" ref="Q115:Q125" si="35">IF(TRIM(J115)&lt;&gt;"",1,0)</f>
        <v>1</v>
      </c>
    </row>
    <row r="116" spans="1:17" x14ac:dyDescent="0.25">
      <c r="A116" s="2" t="s">
        <v>392</v>
      </c>
      <c r="B116" s="3">
        <v>6606</v>
      </c>
      <c r="C116" s="4">
        <f>VLOOKUP(A116,$I$5:$K$318,3,FALSE)-B116</f>
        <v>0</v>
      </c>
      <c r="E116" s="2" t="s">
        <v>298</v>
      </c>
      <c r="F116" s="3">
        <v>10</v>
      </c>
      <c r="G116" s="4">
        <f>VLOOKUP(E116,$J$5:$L$318,3,FALSE)-F116</f>
        <v>0</v>
      </c>
      <c r="I116" s="8" t="s">
        <v>598</v>
      </c>
      <c r="J116" s="9" t="str">
        <f t="shared" si="31"/>
        <v>pacNRGNDXeq</v>
      </c>
      <c r="K116" s="9">
        <f t="shared" si="17"/>
        <v>38</v>
      </c>
      <c r="L116" s="9">
        <f t="shared" si="15"/>
        <v>38</v>
      </c>
      <c r="M116" s="9">
        <f t="shared" si="27"/>
        <v>0</v>
      </c>
      <c r="N116" s="9" t="str">
        <f>IF(TRIM($I116)&lt;&gt;"",IF(COUNTIF($I$5:$I$317,"="&amp;I116)&lt;&gt;1,"CHECK",""),"")</f>
        <v/>
      </c>
      <c r="O116" s="10" t="str">
        <f>IF(TRIM($J116)&lt;&gt;"",IF(COUNTIF($J$5:$J$317,"="&amp;J116)&lt;&gt;1,"CHECK",""),"")</f>
        <v/>
      </c>
      <c r="P116" s="37">
        <f t="shared" si="34"/>
        <v>1</v>
      </c>
      <c r="Q116" s="37">
        <f t="shared" si="35"/>
        <v>1</v>
      </c>
    </row>
    <row r="117" spans="1:17" x14ac:dyDescent="0.25">
      <c r="A117" s="2" t="s">
        <v>393</v>
      </c>
      <c r="B117" s="3">
        <v>130</v>
      </c>
      <c r="C117" s="4">
        <f>VLOOKUP(A117,$I$5:$K$318,3,FALSE)-B117</f>
        <v>0</v>
      </c>
      <c r="E117" s="2" t="s">
        <v>299</v>
      </c>
      <c r="F117" s="3">
        <v>10</v>
      </c>
      <c r="G117" s="4">
        <f>VLOOKUP(E117,$J$5:$L$318,3,FALSE)-F117</f>
        <v>0</v>
      </c>
      <c r="I117" s="8" t="s">
        <v>539</v>
      </c>
      <c r="J117" s="9" t="str">
        <f t="shared" ref="J117:J118" si="36">I117&amp;"eq"</f>
        <v>cpifudeq</v>
      </c>
      <c r="K117" s="9">
        <f t="shared" ref="K117:K118" si="37">IF(ISERR(GETPIVOTDATA("Value",$A$4,"Name",I117)),0,GETPIVOTDATA("Value",$A$4,"Name",I117))</f>
        <v>0</v>
      </c>
      <c r="L117" s="9">
        <f t="shared" ref="L117:L118" si="38">IF(ISERR(GETPIVOTDATA("Value",$E$4,"Name",J117)),0,GETPIVOTDATA("Value",$E$4,"Name",J117))</f>
        <v>0</v>
      </c>
      <c r="M117" s="9">
        <f t="shared" ref="M117:M118" si="39">K117-L117</f>
        <v>0</v>
      </c>
      <c r="N117" s="9" t="str">
        <f>IF(TRIM($I117)&lt;&gt;"",IF(COUNTIF($I$5:$I$317,"="&amp;I117)&lt;&gt;1,"CHECK",""),"")</f>
        <v/>
      </c>
      <c r="O117" s="10" t="str">
        <f>IF(TRIM($J117)&lt;&gt;"",IF(COUNTIF($J$5:$J$317,"="&amp;J117)&lt;&gt;1,"CHECK",""),"")</f>
        <v/>
      </c>
      <c r="P117" s="4">
        <f t="shared" si="34"/>
        <v>1</v>
      </c>
      <c r="Q117" s="4">
        <f t="shared" si="35"/>
        <v>1</v>
      </c>
    </row>
    <row r="118" spans="1:17" x14ac:dyDescent="0.25">
      <c r="A118" s="2" t="s">
        <v>394</v>
      </c>
      <c r="B118" s="3">
        <v>13</v>
      </c>
      <c r="C118" s="4">
        <f>VLOOKUP(A118,$I$5:$K$318,3,FALSE)-B118</f>
        <v>0</v>
      </c>
      <c r="E118" s="2" t="s">
        <v>300</v>
      </c>
      <c r="F118" s="3">
        <v>60</v>
      </c>
      <c r="G118" s="4">
        <f>VLOOKUP(E118,$J$5:$L$318,3,FALSE)-F118</f>
        <v>0</v>
      </c>
      <c r="I118" s="8" t="s">
        <v>540</v>
      </c>
      <c r="J118" s="9" t="str">
        <f t="shared" si="36"/>
        <v>cpinfdeq</v>
      </c>
      <c r="K118" s="9">
        <f t="shared" si="37"/>
        <v>0</v>
      </c>
      <c r="L118" s="9">
        <f t="shared" si="38"/>
        <v>0</v>
      </c>
      <c r="M118" s="9">
        <f t="shared" si="39"/>
        <v>0</v>
      </c>
      <c r="N118" s="9" t="str">
        <f>IF(TRIM($I118)&lt;&gt;"",IF(COUNTIF($I$5:$I$317,"="&amp;I118)&lt;&gt;1,"CHECK",""),"")</f>
        <v/>
      </c>
      <c r="O118" s="10" t="str">
        <f>IF(TRIM($J118)&lt;&gt;"",IF(COUNTIF($J$5:$J$317,"="&amp;J118)&lt;&gt;1,"CHECK",""),"")</f>
        <v/>
      </c>
      <c r="P118" s="4">
        <f t="shared" si="34"/>
        <v>1</v>
      </c>
      <c r="Q118" s="4">
        <f t="shared" si="35"/>
        <v>1</v>
      </c>
    </row>
    <row r="119" spans="1:17" x14ac:dyDescent="0.25">
      <c r="A119" s="2" t="s">
        <v>398</v>
      </c>
      <c r="B119" s="3">
        <v>20</v>
      </c>
      <c r="C119" s="4">
        <f>VLOOKUP(A119,$I$5:$K$318,3,FALSE)-B119</f>
        <v>0</v>
      </c>
      <c r="E119" s="2" t="s">
        <v>301</v>
      </c>
      <c r="F119" s="3">
        <v>10</v>
      </c>
      <c r="G119" s="4">
        <f>VLOOKUP(E119,$J$5:$L$318,3,FALSE)-F119</f>
        <v>0</v>
      </c>
      <c r="I119" s="8" t="s">
        <v>127</v>
      </c>
      <c r="J119" s="9" t="str">
        <f t="shared" si="31"/>
        <v>pweeq</v>
      </c>
      <c r="K119" s="9">
        <f t="shared" si="17"/>
        <v>0</v>
      </c>
      <c r="L119" s="9">
        <f t="shared" ref="L119:L125" si="40">IF(ISERR(GETPIVOTDATA("Value",$E$4,"Name",J119)),0,GETPIVOTDATA("Value",$E$4,"Name",J119))</f>
        <v>0</v>
      </c>
      <c r="M119" s="9">
        <f t="shared" si="27"/>
        <v>0</v>
      </c>
      <c r="N119" s="9" t="str">
        <f>IF(TRIM($I119)&lt;&gt;"",IF(COUNTIF($I$5:$I$317,"="&amp;I119)&lt;&gt;1,"CHECK",""),"")</f>
        <v/>
      </c>
      <c r="O119" s="10" t="str">
        <f>IF(TRIM($J119)&lt;&gt;"",IF(COUNTIF($J$5:$J$317,"="&amp;J119)&lt;&gt;1,"CHECK",""),"")</f>
        <v/>
      </c>
      <c r="P119" s="4">
        <f t="shared" si="34"/>
        <v>1</v>
      </c>
      <c r="Q119" s="4">
        <f t="shared" si="35"/>
        <v>1</v>
      </c>
    </row>
    <row r="120" spans="1:17" x14ac:dyDescent="0.25">
      <c r="A120" s="2" t="s">
        <v>399</v>
      </c>
      <c r="B120" s="3">
        <v>10</v>
      </c>
      <c r="C120" s="4">
        <f>VLOOKUP(A120,$I$5:$K$318,3,FALSE)-B120</f>
        <v>0</v>
      </c>
      <c r="E120" s="2" t="s">
        <v>302</v>
      </c>
      <c r="F120" s="3">
        <v>10</v>
      </c>
      <c r="G120" s="4">
        <f>VLOOKUP(E120,$J$5:$L$318,3,FALSE)-F120</f>
        <v>0</v>
      </c>
      <c r="I120" s="8" t="s">
        <v>128</v>
      </c>
      <c r="J120" s="9" t="str">
        <f t="shared" si="31"/>
        <v>pwmeq</v>
      </c>
      <c r="K120" s="9">
        <f t="shared" si="17"/>
        <v>0</v>
      </c>
      <c r="L120" s="9">
        <f t="shared" si="40"/>
        <v>0</v>
      </c>
      <c r="M120" s="9">
        <f t="shared" si="27"/>
        <v>0</v>
      </c>
      <c r="N120" s="9" t="str">
        <f>IF(TRIM($I120)&lt;&gt;"",IF(COUNTIF($I$5:$I$317,"="&amp;I120)&lt;&gt;1,"CHECK",""),"")</f>
        <v/>
      </c>
      <c r="O120" s="10" t="str">
        <f>IF(TRIM($J120)&lt;&gt;"",IF(COUNTIF($J$5:$J$317,"="&amp;J120)&lt;&gt;1,"CHECK",""),"")</f>
        <v/>
      </c>
      <c r="P120" s="4">
        <f t="shared" si="34"/>
        <v>1</v>
      </c>
      <c r="Q120" s="4">
        <f t="shared" si="35"/>
        <v>1</v>
      </c>
    </row>
    <row r="121" spans="1:17" x14ac:dyDescent="0.25">
      <c r="A121" s="2" t="s">
        <v>400</v>
      </c>
      <c r="B121" s="3">
        <v>19</v>
      </c>
      <c r="C121" s="4">
        <f>VLOOKUP(A121,$I$5:$K$318,3,FALSE)-B121</f>
        <v>0</v>
      </c>
      <c r="E121" s="2" t="s">
        <v>303</v>
      </c>
      <c r="F121" s="3">
        <v>80</v>
      </c>
      <c r="G121" s="4">
        <f>VLOOKUP(E121,$J$5:$L$318,3,FALSE)-F121</f>
        <v>0</v>
      </c>
      <c r="I121" s="8" t="s">
        <v>417</v>
      </c>
      <c r="J121" s="9" t="str">
        <f t="shared" si="31"/>
        <v>pdmeq</v>
      </c>
      <c r="K121" s="9">
        <f t="shared" ref="K121:K126" si="41">IF(ISERR(GETPIVOTDATA("Value",$A$4,"Name",I121)),0,GETPIVOTDATA("Value",$A$4,"Name",I121))</f>
        <v>0</v>
      </c>
      <c r="L121" s="9">
        <f t="shared" si="40"/>
        <v>0</v>
      </c>
      <c r="M121" s="9">
        <f t="shared" si="27"/>
        <v>0</v>
      </c>
      <c r="N121" s="9" t="str">
        <f>IF(TRIM($I121)&lt;&gt;"",IF(COUNTIF($I$5:$I$317,"="&amp;I121)&lt;&gt;1,"CHECK",""),"")</f>
        <v/>
      </c>
      <c r="O121" s="10" t="str">
        <f>IF(TRIM($J121)&lt;&gt;"",IF(COUNTIF($J$5:$J$317,"="&amp;J121)&lt;&gt;1,"CHECK",""),"")</f>
        <v/>
      </c>
      <c r="P121" s="4">
        <f t="shared" si="34"/>
        <v>1</v>
      </c>
      <c r="Q121" s="4">
        <f t="shared" si="35"/>
        <v>1</v>
      </c>
    </row>
    <row r="122" spans="1:17" x14ac:dyDescent="0.25">
      <c r="A122" s="2" t="s">
        <v>414</v>
      </c>
      <c r="B122" s="3">
        <v>110</v>
      </c>
      <c r="C122" s="4">
        <f>VLOOKUP(A122,$I$5:$K$318,3,FALSE)-B122</f>
        <v>0</v>
      </c>
      <c r="E122" s="2" t="s">
        <v>304</v>
      </c>
      <c r="F122" s="3">
        <v>60</v>
      </c>
      <c r="G122" s="4">
        <f>VLOOKUP(E122,$J$5:$L$318,3,FALSE)-F122</f>
        <v>0</v>
      </c>
      <c r="I122" s="8" t="s">
        <v>126</v>
      </c>
      <c r="J122" s="9" t="str">
        <f t="shared" si="31"/>
        <v>peteq</v>
      </c>
      <c r="K122" s="9">
        <f t="shared" si="41"/>
        <v>110</v>
      </c>
      <c r="L122" s="9">
        <f t="shared" si="40"/>
        <v>110</v>
      </c>
      <c r="M122" s="9">
        <f t="shared" si="27"/>
        <v>0</v>
      </c>
      <c r="N122" s="9" t="str">
        <f>IF(TRIM($I122)&lt;&gt;"",IF(COUNTIF($I$5:$I$317,"="&amp;I122)&lt;&gt;1,"CHECK",""),"")</f>
        <v/>
      </c>
      <c r="O122" s="10" t="str">
        <f>IF(TRIM($J122)&lt;&gt;"",IF(COUNTIF($J$5:$J$317,"="&amp;J122)&lt;&gt;1,"CHECK",""),"")</f>
        <v/>
      </c>
      <c r="P122" s="4">
        <f t="shared" si="34"/>
        <v>1</v>
      </c>
      <c r="Q122" s="4">
        <f t="shared" si="35"/>
        <v>1</v>
      </c>
    </row>
    <row r="123" spans="1:17" x14ac:dyDescent="0.25">
      <c r="A123" s="2" t="s">
        <v>416</v>
      </c>
      <c r="B123" s="3">
        <v>110</v>
      </c>
      <c r="C123" s="4">
        <f>VLOOKUP(A123,$I$5:$K$318,3,FALSE)-B123</f>
        <v>0</v>
      </c>
      <c r="E123" s="2" t="s">
        <v>305</v>
      </c>
      <c r="F123" s="3">
        <v>60</v>
      </c>
      <c r="G123" s="4">
        <f>VLOOKUP(E123,$J$5:$L$318,3,FALSE)-F123</f>
        <v>0</v>
      </c>
      <c r="I123" s="8" t="s">
        <v>649</v>
      </c>
      <c r="J123" s="9" t="str">
        <f t="shared" si="31"/>
        <v>petNDXeq</v>
      </c>
      <c r="K123" s="9">
        <f t="shared" si="41"/>
        <v>50</v>
      </c>
      <c r="L123" s="9">
        <f t="shared" si="40"/>
        <v>50</v>
      </c>
      <c r="M123" s="9">
        <f t="shared" si="27"/>
        <v>0</v>
      </c>
      <c r="N123" s="9" t="str">
        <f>IF(TRIM($I123)&lt;&gt;"",IF(COUNTIF($I$5:$I$317,"="&amp;I123)&lt;&gt;1,"CHECK",""),"")</f>
        <v/>
      </c>
      <c r="O123" s="10" t="str">
        <f>IF(TRIM($J123)&lt;&gt;"",IF(COUNTIF($J$5:$J$317,"="&amp;J123)&lt;&gt;1,"CHECK",""),"")</f>
        <v/>
      </c>
      <c r="P123" s="37">
        <f t="shared" si="34"/>
        <v>1</v>
      </c>
      <c r="Q123" s="37">
        <f t="shared" si="35"/>
        <v>1</v>
      </c>
    </row>
    <row r="124" spans="1:17" x14ac:dyDescent="0.25">
      <c r="A124" s="2" t="s">
        <v>421</v>
      </c>
      <c r="B124" s="3">
        <v>1739</v>
      </c>
      <c r="C124" s="4">
        <f>VLOOKUP(A124,$I$5:$K$318,3,FALSE)-B124</f>
        <v>0</v>
      </c>
      <c r="E124" s="2" t="s">
        <v>306</v>
      </c>
      <c r="F124" s="3">
        <v>1067</v>
      </c>
      <c r="G124" s="4">
        <f>VLOOKUP(E124,$J$5:$L$318,3,FALSE)-F124</f>
        <v>0</v>
      </c>
      <c r="I124" s="8" t="s">
        <v>120</v>
      </c>
      <c r="J124" s="9" t="str">
        <f t="shared" ref="J124" si="42">I124&amp;"eq"</f>
        <v>pmteq</v>
      </c>
      <c r="K124" s="9">
        <f t="shared" ref="K124" si="43">IF(ISERR(GETPIVOTDATA("Value",$A$4,"Name",I124)),0,GETPIVOTDATA("Value",$A$4,"Name",I124))</f>
        <v>110</v>
      </c>
      <c r="L124" s="9">
        <f t="shared" ref="L124" si="44">IF(ISERR(GETPIVOTDATA("Value",$E$4,"Name",J124)),0,GETPIVOTDATA("Value",$E$4,"Name",J124))</f>
        <v>110</v>
      </c>
      <c r="M124" s="9">
        <f t="shared" ref="M124" si="45">K124-L124</f>
        <v>0</v>
      </c>
      <c r="N124" s="9" t="str">
        <f>IF(TRIM($I124)&lt;&gt;"",IF(COUNTIF($I$5:$I$317,"="&amp;I124)&lt;&gt;1,"CHECK",""),"")</f>
        <v/>
      </c>
      <c r="O124" s="10" t="str">
        <f>IF(TRIM($J124)&lt;&gt;"",IF(COUNTIF($J$5:$J$317,"="&amp;J124)&lt;&gt;1,"CHECK",""),"")</f>
        <v/>
      </c>
      <c r="P124" s="4">
        <f t="shared" ref="P124" si="46">IF(TRIM(I124)&lt;&gt;"",1,0)</f>
        <v>1</v>
      </c>
      <c r="Q124" s="4">
        <f t="shared" ref="Q124" si="47">IF(TRIM(J124)&lt;&gt;"",1,0)</f>
        <v>1</v>
      </c>
    </row>
    <row r="125" spans="1:17" ht="15.75" thickBot="1" x14ac:dyDescent="0.3">
      <c r="A125" s="2" t="s">
        <v>437</v>
      </c>
      <c r="B125" s="3">
        <v>10</v>
      </c>
      <c r="C125" s="4">
        <f>VLOOKUP(A125,$I$5:$K$318,3,FALSE)-B125</f>
        <v>0</v>
      </c>
      <c r="E125" s="2" t="s">
        <v>307</v>
      </c>
      <c r="F125" s="3">
        <v>1067</v>
      </c>
      <c r="G125" s="4">
        <f>VLOOKUP(E125,$J$5:$L$318,3,FALSE)-F125</f>
        <v>0</v>
      </c>
      <c r="I125" s="8" t="s">
        <v>648</v>
      </c>
      <c r="J125" s="9" t="str">
        <f t="shared" si="31"/>
        <v>pmtNDXeq</v>
      </c>
      <c r="K125" s="9">
        <f t="shared" si="41"/>
        <v>50</v>
      </c>
      <c r="L125" s="9">
        <f t="shared" si="40"/>
        <v>50</v>
      </c>
      <c r="M125" s="9">
        <f t="shared" si="27"/>
        <v>0</v>
      </c>
      <c r="N125" s="9" t="str">
        <f>IF(TRIM($I125)&lt;&gt;"",IF(COUNTIF($I$5:$I$317,"="&amp;I125)&lt;&gt;1,"CHECK",""),"")</f>
        <v/>
      </c>
      <c r="O125" s="10" t="str">
        <f>IF(TRIM($J125)&lt;&gt;"",IF(COUNTIF($J$5:$J$317,"="&amp;J125)&lt;&gt;1,"CHECK",""),"")</f>
        <v/>
      </c>
      <c r="P125" s="4">
        <f t="shared" si="34"/>
        <v>1</v>
      </c>
      <c r="Q125" s="4">
        <f t="shared" si="35"/>
        <v>1</v>
      </c>
    </row>
    <row r="126" spans="1:17" x14ac:dyDescent="0.25">
      <c r="A126" s="2" t="s">
        <v>438</v>
      </c>
      <c r="B126" s="3">
        <v>10</v>
      </c>
      <c r="C126" s="4">
        <f>VLOOKUP(A126,$I$5:$K$318,3,FALSE)-B126</f>
        <v>0</v>
      </c>
      <c r="E126" s="2" t="s">
        <v>308</v>
      </c>
      <c r="F126" s="3">
        <v>20</v>
      </c>
      <c r="G126" s="4">
        <f>VLOOKUP(E126,$J$5:$L$318,3,FALSE)-F126</f>
        <v>0</v>
      </c>
      <c r="I126" s="17" t="s">
        <v>454</v>
      </c>
      <c r="J126" s="18"/>
      <c r="K126" s="18">
        <f t="shared" si="41"/>
        <v>630</v>
      </c>
      <c r="L126" s="18">
        <f>SUM(L127:L131)</f>
        <v>630</v>
      </c>
      <c r="M126" s="18">
        <f t="shared" si="27"/>
        <v>0</v>
      </c>
      <c r="N126" s="6" t="str">
        <f>IF(TRIM($I126)&lt;&gt;"",IF(COUNTIF($I$5:$I$317,"="&amp;I126)&lt;&gt;1,"CHECK",""),"")</f>
        <v/>
      </c>
      <c r="O126" s="7" t="str">
        <f>IF(TRIM($J126)&lt;&gt;"",IF(COUNTIF($J$5:$J$317,"="&amp;J126)&lt;&gt;1,"CHECK",""),"")</f>
        <v/>
      </c>
      <c r="P126" s="4">
        <f t="shared" si="28"/>
        <v>1</v>
      </c>
      <c r="Q126" s="4">
        <f t="shared" si="29"/>
        <v>0</v>
      </c>
    </row>
    <row r="127" spans="1:17" x14ac:dyDescent="0.25">
      <c r="A127" s="2" t="s">
        <v>439</v>
      </c>
      <c r="B127" s="3">
        <v>10</v>
      </c>
      <c r="C127" s="4">
        <f>VLOOKUP(A127,$I$5:$K$318,3,FALSE)-B127</f>
        <v>0</v>
      </c>
      <c r="E127" s="2" t="s">
        <v>309</v>
      </c>
      <c r="F127" s="3">
        <v>0</v>
      </c>
      <c r="G127" s="4">
        <f>VLOOKUP(E127,$J$5:$L$318,3,FALSE)-F127</f>
        <v>0</v>
      </c>
      <c r="I127" s="19"/>
      <c r="J127" s="20" t="s">
        <v>141</v>
      </c>
      <c r="K127" s="20"/>
      <c r="L127" s="20">
        <f t="shared" ref="L127:L158" si="48">IF(ISERR(GETPIVOTDATA("Value",$E$4,"Name",J127)),0,GETPIVOTDATA("Value",$E$4,"Name",J127))</f>
        <v>380</v>
      </c>
      <c r="M127" s="20"/>
      <c r="N127" s="9" t="str">
        <f>IF(TRIM($I127)&lt;&gt;"",IF(COUNTIF($I$5:$I$317,"="&amp;I127)&lt;&gt;1,"CHECK",""),"")</f>
        <v/>
      </c>
      <c r="O127" s="10" t="str">
        <f>IF(TRIM($J127)&lt;&gt;"",IF(COUNTIF($J$5:$J$317,"="&amp;J127)&lt;&gt;1,"CHECK",""),"")</f>
        <v/>
      </c>
      <c r="P127" s="4">
        <f t="shared" si="28"/>
        <v>0</v>
      </c>
      <c r="Q127" s="4">
        <f t="shared" si="29"/>
        <v>1</v>
      </c>
    </row>
    <row r="128" spans="1:17" x14ac:dyDescent="0.25">
      <c r="A128" s="2" t="s">
        <v>440</v>
      </c>
      <c r="B128" s="3">
        <v>10</v>
      </c>
      <c r="C128" s="4">
        <f>VLOOKUP(A128,$I$5:$K$318,3,FALSE)-B128</f>
        <v>0</v>
      </c>
      <c r="E128" s="2" t="s">
        <v>626</v>
      </c>
      <c r="F128" s="3">
        <v>0</v>
      </c>
      <c r="G128" s="4">
        <f>VLOOKUP(E128,$J$5:$L$318,3,FALSE)-F128</f>
        <v>0</v>
      </c>
      <c r="I128" s="19"/>
      <c r="J128" s="20" t="s">
        <v>458</v>
      </c>
      <c r="K128" s="20"/>
      <c r="L128" s="20">
        <f t="shared" si="48"/>
        <v>190</v>
      </c>
      <c r="M128" s="20"/>
      <c r="N128" s="9" t="str">
        <f>IF(TRIM($I128)&lt;&gt;"",IF(COUNTIF($I$5:$I$317,"="&amp;I128)&lt;&gt;1,"CHECK",""),"")</f>
        <v/>
      </c>
      <c r="O128" s="10" t="str">
        <f>IF(TRIM($J128)&lt;&gt;"",IF(COUNTIF($J$5:$J$317,"="&amp;J128)&lt;&gt;1,"CHECK",""),"")</f>
        <v/>
      </c>
      <c r="P128" s="4">
        <f t="shared" si="28"/>
        <v>0</v>
      </c>
      <c r="Q128" s="4">
        <f t="shared" si="29"/>
        <v>1</v>
      </c>
    </row>
    <row r="129" spans="1:17" x14ac:dyDescent="0.25">
      <c r="A129" s="2" t="s">
        <v>442</v>
      </c>
      <c r="B129" s="3">
        <v>10</v>
      </c>
      <c r="C129" s="4">
        <f>VLOOKUP(A129,$I$5:$K$318,3,FALSE)-B129</f>
        <v>0</v>
      </c>
      <c r="E129" s="2" t="s">
        <v>337</v>
      </c>
      <c r="F129" s="3">
        <v>20</v>
      </c>
      <c r="G129" s="4">
        <f>VLOOKUP(E129,$J$5:$L$318,3,FALSE)-F129</f>
        <v>0</v>
      </c>
      <c r="I129" s="19"/>
      <c r="J129" s="20" t="s">
        <v>143</v>
      </c>
      <c r="K129" s="20"/>
      <c r="L129" s="20">
        <f t="shared" si="48"/>
        <v>10</v>
      </c>
      <c r="M129" s="20"/>
      <c r="N129" s="9" t="str">
        <f>IF(TRIM($I129)&lt;&gt;"",IF(COUNTIF($I$5:$I$317,"="&amp;I129)&lt;&gt;1,"CHECK",""),"")</f>
        <v/>
      </c>
      <c r="O129" s="10" t="str">
        <f>IF(TRIM($J129)&lt;&gt;"",IF(COUNTIF($J$5:$J$317,"="&amp;J129)&lt;&gt;1,"CHECK",""),"")</f>
        <v/>
      </c>
      <c r="P129" s="4">
        <f t="shared" si="28"/>
        <v>0</v>
      </c>
      <c r="Q129" s="4">
        <f t="shared" si="29"/>
        <v>1</v>
      </c>
    </row>
    <row r="130" spans="1:17" x14ac:dyDescent="0.25">
      <c r="A130" s="2" t="s">
        <v>444</v>
      </c>
      <c r="B130" s="3">
        <v>1</v>
      </c>
      <c r="C130" s="4">
        <f>VLOOKUP(A130,$I$5:$K$318,3,FALSE)-B130</f>
        <v>0</v>
      </c>
      <c r="E130" s="2" t="s">
        <v>627</v>
      </c>
      <c r="F130" s="3">
        <v>0</v>
      </c>
      <c r="G130" s="4">
        <f>VLOOKUP(E130,$J$5:$L$318,3,FALSE)-F130</f>
        <v>0</v>
      </c>
      <c r="I130" s="19"/>
      <c r="J130" s="20" t="s">
        <v>567</v>
      </c>
      <c r="K130" s="20"/>
      <c r="L130" s="20">
        <f t="shared" si="48"/>
        <v>50</v>
      </c>
      <c r="M130" s="20"/>
      <c r="N130" s="9" t="str">
        <f>IF(TRIM($I130)&lt;&gt;"",IF(COUNTIF($I$5:$I$317,"="&amp;I130)&lt;&gt;1,"CHECK",""),"")</f>
        <v/>
      </c>
      <c r="O130" s="10" t="str">
        <f>IF(TRIM($J130)&lt;&gt;"",IF(COUNTIF($J$5:$J$317,"="&amp;J130)&lt;&gt;1,"CHECK",""),"")</f>
        <v/>
      </c>
      <c r="P130" s="4">
        <f t="shared" si="28"/>
        <v>0</v>
      </c>
      <c r="Q130" s="4">
        <f t="shared" si="29"/>
        <v>1</v>
      </c>
    </row>
    <row r="131" spans="1:17" ht="15.75" thickBot="1" x14ac:dyDescent="0.3">
      <c r="A131" s="2" t="s">
        <v>445</v>
      </c>
      <c r="B131" s="3">
        <v>1</v>
      </c>
      <c r="C131" s="4">
        <f>VLOOKUP(A131,$I$5:$K$318,3,FALSE)-B131</f>
        <v>0</v>
      </c>
      <c r="E131" s="2" t="s">
        <v>310</v>
      </c>
      <c r="F131" s="3">
        <v>10</v>
      </c>
      <c r="G131" s="4">
        <f>VLOOKUP(E131,$J$5:$L$318,3,FALSE)-F131</f>
        <v>0</v>
      </c>
      <c r="I131" s="21"/>
      <c r="J131" s="22" t="s">
        <v>369</v>
      </c>
      <c r="K131" s="22"/>
      <c r="L131" s="22">
        <f t="shared" si="48"/>
        <v>0</v>
      </c>
      <c r="M131" s="22"/>
      <c r="N131" s="14" t="str">
        <f>IF(TRIM($I131)&lt;&gt;"",IF(COUNTIF($I$5:$I$317,"="&amp;I131)&lt;&gt;1,"CHECK",""),"")</f>
        <v/>
      </c>
      <c r="O131" s="15" t="str">
        <f>IF(TRIM($J131)&lt;&gt;"",IF(COUNTIF($J$5:$J$317,"="&amp;J131)&lt;&gt;1,"CHECK",""),"")</f>
        <v/>
      </c>
      <c r="P131" s="4">
        <f t="shared" si="28"/>
        <v>0</v>
      </c>
      <c r="Q131" s="4">
        <f t="shared" si="29"/>
        <v>1</v>
      </c>
    </row>
    <row r="132" spans="1:17" x14ac:dyDescent="0.25">
      <c r="A132" s="2" t="s">
        <v>453</v>
      </c>
      <c r="B132" s="3">
        <v>630</v>
      </c>
      <c r="C132" s="4">
        <f>VLOOKUP(A132,$I$5:$K$318,3,FALSE)-B132</f>
        <v>0</v>
      </c>
      <c r="E132" s="2" t="s">
        <v>311</v>
      </c>
      <c r="F132" s="3">
        <v>0</v>
      </c>
      <c r="G132" s="4">
        <f>VLOOKUP(E132,$J$5:$L$318,3,FALSE)-F132</f>
        <v>0</v>
      </c>
      <c r="I132" s="8" t="s">
        <v>461</v>
      </c>
      <c r="J132" s="9" t="str">
        <f t="shared" ref="J132:J139" si="49">I132&amp;"eq"</f>
        <v>pfpeq</v>
      </c>
      <c r="K132" s="9">
        <f t="shared" ref="K132:K159" si="50">IF(ISERR(GETPIVOTDATA("Value",$A$4,"Name",I132)),0,GETPIVOTDATA("Value",$A$4,"Name",I132))</f>
        <v>0</v>
      </c>
      <c r="L132" s="9">
        <f t="shared" si="48"/>
        <v>0</v>
      </c>
      <c r="M132" s="9">
        <f t="shared" ref="M132:M139" si="51">K132-L132</f>
        <v>0</v>
      </c>
      <c r="N132" s="9" t="str">
        <f>IF(TRIM($I132)&lt;&gt;"",IF(COUNTIF($I$5:$I$317,"="&amp;I132)&lt;&gt;1,"CHECK",""),"")</f>
        <v/>
      </c>
      <c r="O132" s="10" t="str">
        <f>IF(TRIM($J132)&lt;&gt;"",IF(COUNTIF($J$5:$J$317,"="&amp;J132)&lt;&gt;1,"CHECK",""),"")</f>
        <v/>
      </c>
      <c r="P132" s="4">
        <f t="shared" si="28"/>
        <v>1</v>
      </c>
      <c r="Q132" s="4">
        <f t="shared" si="29"/>
        <v>1</v>
      </c>
    </row>
    <row r="133" spans="1:17" x14ac:dyDescent="0.25">
      <c r="A133" s="2" t="s">
        <v>454</v>
      </c>
      <c r="B133" s="3">
        <v>630</v>
      </c>
      <c r="C133" s="4">
        <f>VLOOKUP(A133,$I$5:$K$318,3,FALSE)-B133</f>
        <v>0</v>
      </c>
      <c r="E133" s="2" t="s">
        <v>312</v>
      </c>
      <c r="F133" s="3">
        <v>10</v>
      </c>
      <c r="G133" s="4">
        <f>VLOOKUP(E133,$J$5:$L$318,3,FALSE)-F133</f>
        <v>0</v>
      </c>
      <c r="I133" s="8" t="s">
        <v>132</v>
      </c>
      <c r="J133" s="9" t="str">
        <f t="shared" si="49"/>
        <v>pkpeq</v>
      </c>
      <c r="K133" s="9">
        <f t="shared" si="50"/>
        <v>190</v>
      </c>
      <c r="L133" s="9">
        <f t="shared" si="48"/>
        <v>190</v>
      </c>
      <c r="M133" s="9">
        <f t="shared" si="51"/>
        <v>0</v>
      </c>
      <c r="N133" s="9" t="str">
        <f>IF(TRIM($I133)&lt;&gt;"",IF(COUNTIF($I$5:$I$317,"="&amp;I133)&lt;&gt;1,"CHECK",""),"")</f>
        <v/>
      </c>
      <c r="O133" s="10" t="str">
        <f>IF(TRIM($J133)&lt;&gt;"",IF(COUNTIF($J$5:$J$317,"="&amp;J133)&lt;&gt;1,"CHECK",""),"")</f>
        <v/>
      </c>
      <c r="P133" s="4">
        <f t="shared" si="28"/>
        <v>1</v>
      </c>
      <c r="Q133" s="4">
        <f t="shared" si="29"/>
        <v>1</v>
      </c>
    </row>
    <row r="134" spans="1:17" x14ac:dyDescent="0.25">
      <c r="A134" s="2" t="s">
        <v>455</v>
      </c>
      <c r="B134" s="3">
        <v>50</v>
      </c>
      <c r="C134" s="4">
        <f>VLOOKUP(A134,$I$5:$K$318,3,FALSE)-B134</f>
        <v>0</v>
      </c>
      <c r="E134" s="2" t="s">
        <v>313</v>
      </c>
      <c r="F134" s="3">
        <v>0</v>
      </c>
      <c r="G134" s="4">
        <f>VLOOKUP(E134,$J$5:$L$318,3,FALSE)-F134</f>
        <v>0</v>
      </c>
      <c r="I134" s="8" t="s">
        <v>398</v>
      </c>
      <c r="J134" s="9" t="str">
        <f t="shared" si="49"/>
        <v>ldzeq</v>
      </c>
      <c r="K134" s="9">
        <f t="shared" si="50"/>
        <v>20</v>
      </c>
      <c r="L134" s="9">
        <f t="shared" si="48"/>
        <v>20</v>
      </c>
      <c r="M134" s="9">
        <f t="shared" si="51"/>
        <v>0</v>
      </c>
      <c r="N134" s="9" t="str">
        <f>IF(TRIM($I134)&lt;&gt;"",IF(COUNTIF($I$5:$I$317,"="&amp;I134)&lt;&gt;1,"CHECK",""),"")</f>
        <v/>
      </c>
      <c r="O134" s="10" t="str">
        <f>IF(TRIM($J134)&lt;&gt;"",IF(COUNTIF($J$5:$J$317,"="&amp;J134)&lt;&gt;1,"CHECK",""),"")</f>
        <v/>
      </c>
      <c r="P134" s="4">
        <f t="shared" si="28"/>
        <v>1</v>
      </c>
      <c r="Q134" s="4">
        <f t="shared" si="29"/>
        <v>1</v>
      </c>
    </row>
    <row r="135" spans="1:17" x14ac:dyDescent="0.25">
      <c r="A135" s="2" t="s">
        <v>463</v>
      </c>
      <c r="B135" s="3">
        <v>20</v>
      </c>
      <c r="C135" s="4">
        <f>VLOOKUP(A135,$I$5:$K$318,3,FALSE)-B135</f>
        <v>0</v>
      </c>
      <c r="E135" s="2" t="s">
        <v>314</v>
      </c>
      <c r="F135" s="3">
        <v>0</v>
      </c>
      <c r="G135" s="4">
        <f>VLOOKUP(E135,$J$5:$L$318,3,FALSE)-F135</f>
        <v>0</v>
      </c>
      <c r="I135" s="8" t="s">
        <v>137</v>
      </c>
      <c r="J135" s="9" t="str">
        <f t="shared" si="49"/>
        <v>twageeq</v>
      </c>
      <c r="K135" s="9">
        <f t="shared" si="50"/>
        <v>20</v>
      </c>
      <c r="L135" s="9">
        <f t="shared" si="48"/>
        <v>20</v>
      </c>
      <c r="M135" s="9">
        <f t="shared" si="51"/>
        <v>0</v>
      </c>
      <c r="N135" s="9" t="str">
        <f>IF(TRIM($I135)&lt;&gt;"",IF(COUNTIF($I$5:$I$317,"="&amp;I135)&lt;&gt;1,"CHECK",""),"")</f>
        <v/>
      </c>
      <c r="O135" s="10" t="str">
        <f>IF(TRIM($J135)&lt;&gt;"",IF(COUNTIF($J$5:$J$317,"="&amp;J135)&lt;&gt;1,"CHECK",""),"")</f>
        <v/>
      </c>
      <c r="P135" s="4">
        <f t="shared" si="28"/>
        <v>1</v>
      </c>
      <c r="Q135" s="4">
        <f t="shared" si="29"/>
        <v>1</v>
      </c>
    </row>
    <row r="136" spans="1:17" x14ac:dyDescent="0.25">
      <c r="A136" s="2" t="s">
        <v>465</v>
      </c>
      <c r="B136" s="3">
        <v>10</v>
      </c>
      <c r="C136" s="4">
        <f>VLOOKUP(A136,$I$5:$K$318,3,FALSE)-B136</f>
        <v>0</v>
      </c>
      <c r="E136" s="2" t="s">
        <v>315</v>
      </c>
      <c r="F136" s="3">
        <v>0</v>
      </c>
      <c r="G136" s="4">
        <f>VLOOKUP(E136,$J$5:$L$318,3,FALSE)-F136</f>
        <v>0</v>
      </c>
      <c r="I136" s="8" t="s">
        <v>267</v>
      </c>
      <c r="J136" s="9" t="str">
        <f t="shared" si="49"/>
        <v>tlandeq</v>
      </c>
      <c r="K136" s="9">
        <f t="shared" si="50"/>
        <v>10</v>
      </c>
      <c r="L136" s="9">
        <f t="shared" si="48"/>
        <v>10</v>
      </c>
      <c r="M136" s="9">
        <f t="shared" si="51"/>
        <v>0</v>
      </c>
      <c r="N136" s="9" t="str">
        <f>IF(TRIM($I136)&lt;&gt;"",IF(COUNTIF($I$5:$I$317,"="&amp;I136)&lt;&gt;1,"CHECK",""),"")</f>
        <v/>
      </c>
      <c r="O136" s="10" t="str">
        <f>IF(TRIM($J136)&lt;&gt;"",IF(COUNTIF($J$5:$J$317,"="&amp;J136)&lt;&gt;1,"CHECK",""),"")</f>
        <v/>
      </c>
      <c r="P136" s="4">
        <f t="shared" si="28"/>
        <v>1</v>
      </c>
      <c r="Q136" s="4">
        <f t="shared" si="29"/>
        <v>1</v>
      </c>
    </row>
    <row r="137" spans="1:17" x14ac:dyDescent="0.25">
      <c r="A137" s="2" t="s">
        <v>466</v>
      </c>
      <c r="B137" s="3">
        <v>380</v>
      </c>
      <c r="C137" s="4">
        <f>VLOOKUP(A137,$I$5:$K$318,3,FALSE)-B137</f>
        <v>0</v>
      </c>
      <c r="E137" s="2" t="s">
        <v>316</v>
      </c>
      <c r="F137" s="3">
        <v>10</v>
      </c>
      <c r="G137" s="4">
        <f>VLOOKUP(E137,$J$5:$L$318,3,FALSE)-F137</f>
        <v>0</v>
      </c>
      <c r="I137" s="8" t="s">
        <v>142</v>
      </c>
      <c r="J137" s="9" t="str">
        <f t="shared" si="49"/>
        <v>ptlandeq</v>
      </c>
      <c r="K137" s="9">
        <f t="shared" si="50"/>
        <v>10</v>
      </c>
      <c r="L137" s="9">
        <f t="shared" si="48"/>
        <v>10</v>
      </c>
      <c r="M137" s="9">
        <f t="shared" si="51"/>
        <v>0</v>
      </c>
      <c r="N137" s="9" t="str">
        <f>IF(TRIM($I137)&lt;&gt;"",IF(COUNTIF($I$5:$I$317,"="&amp;I137)&lt;&gt;1,"CHECK",""),"")</f>
        <v/>
      </c>
      <c r="O137" s="10" t="str">
        <f>IF(TRIM($J137)&lt;&gt;"",IF(COUNTIF($J$5:$J$317,"="&amp;J137)&lt;&gt;1,"CHECK",""),"")</f>
        <v/>
      </c>
      <c r="P137" s="4">
        <f t="shared" si="28"/>
        <v>1</v>
      </c>
      <c r="Q137" s="4">
        <f t="shared" si="29"/>
        <v>1</v>
      </c>
    </row>
    <row r="138" spans="1:17" x14ac:dyDescent="0.25">
      <c r="A138" s="2" t="s">
        <v>480</v>
      </c>
      <c r="B138" s="3">
        <v>10</v>
      </c>
      <c r="C138" s="4">
        <f>VLOOKUP(A138,$I$5:$K$318,3,FALSE)-B138</f>
        <v>0</v>
      </c>
      <c r="E138" s="2" t="s">
        <v>317</v>
      </c>
      <c r="F138" s="3">
        <v>10</v>
      </c>
      <c r="G138" s="4">
        <f>VLOOKUP(E138,$J$5:$L$318,3,FALSE)-F138</f>
        <v>0</v>
      </c>
      <c r="I138" s="16" t="s">
        <v>483</v>
      </c>
      <c r="J138" s="9" t="str">
        <f t="shared" si="49"/>
        <v>xaaceq</v>
      </c>
      <c r="K138" s="9">
        <f t="shared" si="50"/>
        <v>100</v>
      </c>
      <c r="L138" s="9">
        <f t="shared" si="48"/>
        <v>100</v>
      </c>
      <c r="M138" s="9">
        <f t="shared" si="51"/>
        <v>0</v>
      </c>
      <c r="N138" s="9" t="str">
        <f>IF(TRIM($I138)&lt;&gt;"",IF(COUNTIF($I$5:$I$317,"="&amp;I138)&lt;&gt;1,"CHECK",""),"")</f>
        <v/>
      </c>
      <c r="O138" s="10" t="str">
        <f>IF(TRIM($J138)&lt;&gt;"",IF(COUNTIF($J$5:$J$317,"="&amp;J138)&lt;&gt;1,"CHECK",""),"")</f>
        <v/>
      </c>
      <c r="P138" s="4">
        <f t="shared" si="28"/>
        <v>1</v>
      </c>
      <c r="Q138" s="4">
        <f t="shared" si="29"/>
        <v>1</v>
      </c>
    </row>
    <row r="139" spans="1:17" x14ac:dyDescent="0.25">
      <c r="A139" s="2" t="s">
        <v>481</v>
      </c>
      <c r="B139" s="3">
        <v>10</v>
      </c>
      <c r="C139" s="4">
        <f>VLOOKUP(A139,$I$5:$K$318,3,FALSE)-B139</f>
        <v>0</v>
      </c>
      <c r="E139" s="2" t="s">
        <v>628</v>
      </c>
      <c r="F139" s="3">
        <v>0</v>
      </c>
      <c r="G139" s="4">
        <f>VLOOKUP(E139,$J$5:$L$318,3,FALSE)-F139</f>
        <v>0</v>
      </c>
      <c r="I139" s="16" t="s">
        <v>484</v>
      </c>
      <c r="J139" s="9" t="str">
        <f t="shared" si="49"/>
        <v>paaceq</v>
      </c>
      <c r="K139" s="9">
        <f t="shared" si="50"/>
        <v>100</v>
      </c>
      <c r="L139" s="9">
        <f t="shared" si="48"/>
        <v>100</v>
      </c>
      <c r="M139" s="9">
        <f t="shared" si="51"/>
        <v>0</v>
      </c>
      <c r="N139" s="9" t="str">
        <f>IF(TRIM($I139)&lt;&gt;"",IF(COUNTIF($I$5:$I$317,"="&amp;I139)&lt;&gt;1,"CHECK",""),"")</f>
        <v/>
      </c>
      <c r="O139" s="10" t="str">
        <f>IF(TRIM($J139)&lt;&gt;"",IF(COUNTIF($J$5:$J$317,"="&amp;J139)&lt;&gt;1,"CHECK",""),"")</f>
        <v/>
      </c>
      <c r="P139" s="4">
        <f t="shared" si="28"/>
        <v>1</v>
      </c>
      <c r="Q139" s="4">
        <f t="shared" si="29"/>
        <v>1</v>
      </c>
    </row>
    <row r="140" spans="1:17" x14ac:dyDescent="0.25">
      <c r="A140" s="2" t="s">
        <v>482</v>
      </c>
      <c r="B140" s="3">
        <v>1</v>
      </c>
      <c r="C140" s="4">
        <f>VLOOKUP(A140,$I$5:$K$318,3,FALSE)-B140</f>
        <v>0</v>
      </c>
      <c r="E140" s="2" t="s">
        <v>629</v>
      </c>
      <c r="F140" s="3">
        <v>20</v>
      </c>
      <c r="G140" s="4">
        <f>VLOOKUP(E140,$J$5:$L$318,3,FALSE)-F140</f>
        <v>0</v>
      </c>
      <c r="I140" s="16" t="s">
        <v>524</v>
      </c>
      <c r="J140" s="9" t="str">
        <f t="shared" ref="J140:J142" si="52">I140&amp;"eq"</f>
        <v>xawceq</v>
      </c>
      <c r="K140" s="9">
        <f t="shared" si="50"/>
        <v>0</v>
      </c>
      <c r="L140" s="9">
        <f t="shared" si="48"/>
        <v>0</v>
      </c>
      <c r="M140" s="9">
        <f t="shared" ref="M140:M142" si="53">K140-L140</f>
        <v>0</v>
      </c>
      <c r="N140" s="9" t="str">
        <f>IF(TRIM($I140)&lt;&gt;"",IF(COUNTIF($I$5:$I$317,"="&amp;I140)&lt;&gt;1,"CHECK",""),"")</f>
        <v/>
      </c>
      <c r="O140" s="10" t="str">
        <f>IF(TRIM($J140)&lt;&gt;"",IF(COUNTIF($J$5:$J$317,"="&amp;J140)&lt;&gt;1,"CHECK",""),"")</f>
        <v/>
      </c>
      <c r="P140" s="4">
        <f t="shared" ref="P140:P142" si="54">IF(TRIM(I140)&lt;&gt;"",1,0)</f>
        <v>1</v>
      </c>
      <c r="Q140" s="4">
        <f t="shared" ref="Q140:Q142" si="55">IF(TRIM(J140)&lt;&gt;"",1,0)</f>
        <v>1</v>
      </c>
    </row>
    <row r="141" spans="1:17" x14ac:dyDescent="0.25">
      <c r="A141" s="2" t="s">
        <v>483</v>
      </c>
      <c r="B141" s="3">
        <v>100</v>
      </c>
      <c r="C141" s="4">
        <f>VLOOKUP(A141,$I$5:$K$318,3,FALSE)-B141</f>
        <v>0</v>
      </c>
      <c r="E141" s="2" t="s">
        <v>350</v>
      </c>
      <c r="F141" s="3">
        <v>190</v>
      </c>
      <c r="G141" s="4">
        <f>VLOOKUP(E141,$J$5:$L$318,3,FALSE)-F141</f>
        <v>0</v>
      </c>
      <c r="I141" s="16" t="s">
        <v>526</v>
      </c>
      <c r="J141" s="9" t="str">
        <f t="shared" si="52"/>
        <v>pawceq</v>
      </c>
      <c r="K141" s="9">
        <f t="shared" si="50"/>
        <v>0</v>
      </c>
      <c r="L141" s="9">
        <f t="shared" si="48"/>
        <v>0</v>
      </c>
      <c r="M141" s="9">
        <f t="shared" si="53"/>
        <v>0</v>
      </c>
      <c r="N141" s="9" t="str">
        <f>IF(TRIM($I141)&lt;&gt;"",IF(COUNTIF($I$5:$I$317,"="&amp;I141)&lt;&gt;1,"CHECK",""),"")</f>
        <v/>
      </c>
      <c r="O141" s="10" t="str">
        <f>IF(TRIM($J141)&lt;&gt;"",IF(COUNTIF($J$5:$J$317,"="&amp;J141)&lt;&gt;1,"CHECK",""),"")</f>
        <v/>
      </c>
      <c r="P141" s="4">
        <f t="shared" si="54"/>
        <v>1</v>
      </c>
      <c r="Q141" s="4">
        <f t="shared" si="55"/>
        <v>1</v>
      </c>
    </row>
    <row r="142" spans="1:17" x14ac:dyDescent="0.25">
      <c r="A142" s="2" t="s">
        <v>484</v>
      </c>
      <c r="B142" s="3">
        <v>100</v>
      </c>
      <c r="C142" s="4">
        <f>VLOOKUP(A142,$I$5:$K$318,3,FALSE)-B142</f>
        <v>0</v>
      </c>
      <c r="E142" s="2" t="s">
        <v>351</v>
      </c>
      <c r="F142" s="3">
        <v>0</v>
      </c>
      <c r="G142" s="4">
        <f>VLOOKUP(E142,$J$5:$L$318,3,FALSE)-F142</f>
        <v>0</v>
      </c>
      <c r="I142" s="16" t="s">
        <v>525</v>
      </c>
      <c r="J142" s="9" t="str">
        <f t="shared" si="52"/>
        <v>paacceq</v>
      </c>
      <c r="K142" s="9">
        <f t="shared" si="50"/>
        <v>0</v>
      </c>
      <c r="L142" s="9">
        <f t="shared" si="48"/>
        <v>0</v>
      </c>
      <c r="M142" s="9">
        <f t="shared" si="53"/>
        <v>0</v>
      </c>
      <c r="N142" s="9" t="str">
        <f>IF(TRIM($I142)&lt;&gt;"",IF(COUNTIF($I$5:$I$317,"="&amp;I142)&lt;&gt;1,"CHECK",""),"")</f>
        <v/>
      </c>
      <c r="O142" s="10" t="str">
        <f>IF(TRIM($J142)&lt;&gt;"",IF(COUNTIF($J$5:$J$317,"="&amp;J142)&lt;&gt;1,"CHECK",""),"")</f>
        <v/>
      </c>
      <c r="P142" s="4">
        <f t="shared" si="54"/>
        <v>1</v>
      </c>
      <c r="Q142" s="4">
        <f t="shared" si="55"/>
        <v>1</v>
      </c>
    </row>
    <row r="143" spans="1:17" x14ac:dyDescent="0.25">
      <c r="A143" s="2" t="s">
        <v>485</v>
      </c>
      <c r="B143" s="3">
        <v>100</v>
      </c>
      <c r="C143" s="4">
        <f>VLOOKUP(A143,$I$5:$K$318,3,FALSE)-B143</f>
        <v>0</v>
      </c>
      <c r="E143" s="2" t="s">
        <v>352</v>
      </c>
      <c r="F143" s="3">
        <v>190</v>
      </c>
      <c r="G143" s="4">
        <f>VLOOKUP(E143,$J$5:$L$318,3,FALSE)-F143</f>
        <v>0</v>
      </c>
      <c r="I143" s="16" t="s">
        <v>485</v>
      </c>
      <c r="J143" s="9" t="str">
        <f t="shared" ref="J143:J158" si="56">I143&amp;"eq"</f>
        <v>paheq</v>
      </c>
      <c r="K143" s="9">
        <f t="shared" si="50"/>
        <v>100</v>
      </c>
      <c r="L143" s="9">
        <f t="shared" si="48"/>
        <v>100</v>
      </c>
      <c r="M143" s="9">
        <f t="shared" ref="M143:M159" si="57">K143-L143</f>
        <v>0</v>
      </c>
      <c r="N143" s="9" t="str">
        <f>IF(TRIM($I143)&lt;&gt;"",IF(COUNTIF($I$5:$I$317,"="&amp;I143)&lt;&gt;1,"CHECK",""),"")</f>
        <v/>
      </c>
      <c r="O143" s="10" t="str">
        <f>IF(TRIM($J143)&lt;&gt;"",IF(COUNTIF($J$5:$J$317,"="&amp;J143)&lt;&gt;1,"CHECK",""),"")</f>
        <v/>
      </c>
      <c r="P143" s="4">
        <f t="shared" si="28"/>
        <v>1</v>
      </c>
      <c r="Q143" s="4">
        <f t="shared" si="29"/>
        <v>1</v>
      </c>
    </row>
    <row r="144" spans="1:17" x14ac:dyDescent="0.25">
      <c r="A144" s="2" t="s">
        <v>486</v>
      </c>
      <c r="B144" s="3">
        <v>10</v>
      </c>
      <c r="C144" s="4">
        <f>VLOOKUP(A144,$I$5:$K$318,3,FALSE)-B144</f>
        <v>0</v>
      </c>
      <c r="E144" s="2" t="s">
        <v>353</v>
      </c>
      <c r="F144" s="3">
        <v>0</v>
      </c>
      <c r="G144" s="4">
        <f>VLOOKUP(E144,$J$5:$L$318,3,FALSE)-F144</f>
        <v>0</v>
      </c>
      <c r="I144" s="16" t="s">
        <v>486</v>
      </c>
      <c r="J144" s="9" t="str">
        <f t="shared" si="56"/>
        <v>pfacteq</v>
      </c>
      <c r="K144" s="9">
        <f t="shared" si="50"/>
        <v>10</v>
      </c>
      <c r="L144" s="9">
        <f t="shared" si="48"/>
        <v>10</v>
      </c>
      <c r="M144" s="9">
        <f t="shared" si="57"/>
        <v>0</v>
      </c>
      <c r="N144" s="9" t="str">
        <f>IF(TRIM($I144)&lt;&gt;"",IF(COUNTIF($I$5:$I$317,"="&amp;I144)&lt;&gt;1,"CHECK",""),"")</f>
        <v/>
      </c>
      <c r="O144" s="10" t="str">
        <f>IF(TRIM($J144)&lt;&gt;"",IF(COUNTIF($J$5:$J$317,"="&amp;J144)&lt;&gt;1,"CHECK",""),"")</f>
        <v/>
      </c>
      <c r="P144" s="4">
        <f t="shared" si="28"/>
        <v>1</v>
      </c>
      <c r="Q144" s="4">
        <f t="shared" si="29"/>
        <v>1</v>
      </c>
    </row>
    <row r="145" spans="1:17" x14ac:dyDescent="0.25">
      <c r="A145" s="2" t="s">
        <v>487</v>
      </c>
      <c r="B145" s="3">
        <v>10</v>
      </c>
      <c r="C145" s="4">
        <f>VLOOKUP(A145,$I$5:$K$318,3,FALSE)-B145</f>
        <v>0</v>
      </c>
      <c r="E145" s="2" t="s">
        <v>354</v>
      </c>
      <c r="F145" s="3">
        <v>0</v>
      </c>
      <c r="G145" s="4">
        <f>VLOOKUP(E145,$J$5:$L$318,3,FALSE)-F145</f>
        <v>0</v>
      </c>
      <c r="I145" s="8" t="s">
        <v>152</v>
      </c>
      <c r="J145" s="9" t="str">
        <f t="shared" si="56"/>
        <v>xwmgeq</v>
      </c>
      <c r="K145" s="9">
        <f t="shared" si="50"/>
        <v>0</v>
      </c>
      <c r="L145" s="9">
        <f t="shared" si="48"/>
        <v>0</v>
      </c>
      <c r="M145" s="9">
        <f t="shared" si="57"/>
        <v>0</v>
      </c>
      <c r="N145" s="9" t="str">
        <f>IF(TRIM($I145)&lt;&gt;"",IF(COUNTIF($I$5:$I$317,"="&amp;I145)&lt;&gt;1,"CHECK",""),"")</f>
        <v/>
      </c>
      <c r="O145" s="10" t="str">
        <f>IF(TRIM($J145)&lt;&gt;"",IF(COUNTIF($J$5:$J$317,"="&amp;J145)&lt;&gt;1,"CHECK",""),"")</f>
        <v/>
      </c>
      <c r="P145" s="4">
        <f t="shared" si="28"/>
        <v>1</v>
      </c>
      <c r="Q145" s="4">
        <f t="shared" si="29"/>
        <v>1</v>
      </c>
    </row>
    <row r="146" spans="1:17" x14ac:dyDescent="0.25">
      <c r="A146" s="2" t="s">
        <v>490</v>
      </c>
      <c r="B146" s="3">
        <v>1</v>
      </c>
      <c r="C146" s="4">
        <f>VLOOKUP(A146,$I$5:$K$318,3,FALSE)-B146</f>
        <v>0</v>
      </c>
      <c r="E146" s="2" t="s">
        <v>355</v>
      </c>
      <c r="F146" s="3">
        <v>10</v>
      </c>
      <c r="G146" s="4">
        <f>VLOOKUP(E146,$J$5:$L$318,3,FALSE)-F146</f>
        <v>0</v>
      </c>
      <c r="I146" s="8" t="s">
        <v>153</v>
      </c>
      <c r="J146" s="9" t="str">
        <f t="shared" si="56"/>
        <v>xmgmeq</v>
      </c>
      <c r="K146" s="9">
        <f t="shared" si="50"/>
        <v>0</v>
      </c>
      <c r="L146" s="9">
        <f t="shared" si="48"/>
        <v>0</v>
      </c>
      <c r="M146" s="9">
        <f t="shared" si="57"/>
        <v>0</v>
      </c>
      <c r="N146" s="9" t="str">
        <f>IF(TRIM($I146)&lt;&gt;"",IF(COUNTIF($I$5:$I$317,"="&amp;I146)&lt;&gt;1,"CHECK",""),"")</f>
        <v/>
      </c>
      <c r="O146" s="10" t="str">
        <f>IF(TRIM($J146)&lt;&gt;"",IF(COUNTIF($J$5:$J$317,"="&amp;J146)&lt;&gt;1,"CHECK",""),"")</f>
        <v/>
      </c>
      <c r="P146" s="4">
        <f t="shared" si="28"/>
        <v>1</v>
      </c>
      <c r="Q146" s="4">
        <f t="shared" si="29"/>
        <v>1</v>
      </c>
    </row>
    <row r="147" spans="1:17" x14ac:dyDescent="0.25">
      <c r="A147" s="2" t="s">
        <v>491</v>
      </c>
      <c r="B147" s="3">
        <v>30</v>
      </c>
      <c r="C147" s="4">
        <f>VLOOKUP(A147,$I$5:$K$318,3,FALSE)-B147</f>
        <v>0</v>
      </c>
      <c r="E147" s="2" t="s">
        <v>356</v>
      </c>
      <c r="F147" s="3">
        <v>1</v>
      </c>
      <c r="G147" s="4">
        <f>VLOOKUP(E147,$J$5:$L$318,3,FALSE)-F147</f>
        <v>0</v>
      </c>
      <c r="I147" s="8" t="s">
        <v>154</v>
      </c>
      <c r="J147" s="9" t="str">
        <f t="shared" si="56"/>
        <v>pwmgeq</v>
      </c>
      <c r="K147" s="9">
        <f t="shared" si="50"/>
        <v>0</v>
      </c>
      <c r="L147" s="9">
        <f t="shared" si="48"/>
        <v>0</v>
      </c>
      <c r="M147" s="9">
        <f t="shared" si="57"/>
        <v>0</v>
      </c>
      <c r="N147" s="9" t="str">
        <f>IF(TRIM($I147)&lt;&gt;"",IF(COUNTIF($I$5:$I$317,"="&amp;I147)&lt;&gt;1,"CHECK",""),"")</f>
        <v/>
      </c>
      <c r="O147" s="10" t="str">
        <f>IF(TRIM($J147)&lt;&gt;"",IF(COUNTIF($J$5:$J$317,"="&amp;J147)&lt;&gt;1,"CHECK",""),"")</f>
        <v/>
      </c>
      <c r="P147" s="4">
        <f t="shared" si="28"/>
        <v>1</v>
      </c>
      <c r="Q147" s="4">
        <f t="shared" si="29"/>
        <v>1</v>
      </c>
    </row>
    <row r="148" spans="1:17" x14ac:dyDescent="0.25">
      <c r="A148" s="2" t="s">
        <v>492</v>
      </c>
      <c r="B148" s="3">
        <v>40</v>
      </c>
      <c r="C148" s="4">
        <f>VLOOKUP(A148,$I$5:$K$318,3,FALSE)-B148</f>
        <v>0</v>
      </c>
      <c r="E148" s="2" t="s">
        <v>357</v>
      </c>
      <c r="F148" s="3">
        <v>10</v>
      </c>
      <c r="G148" s="4">
        <f>VLOOKUP(E148,$J$5:$L$318,3,FALSE)-F148</f>
        <v>0</v>
      </c>
      <c r="I148" s="8" t="s">
        <v>155</v>
      </c>
      <c r="J148" s="9" t="str">
        <f t="shared" si="56"/>
        <v>xtmgeq</v>
      </c>
      <c r="K148" s="9">
        <f t="shared" si="50"/>
        <v>1</v>
      </c>
      <c r="L148" s="9">
        <f t="shared" si="48"/>
        <v>1</v>
      </c>
      <c r="M148" s="9">
        <f t="shared" si="57"/>
        <v>0</v>
      </c>
      <c r="N148" s="9" t="str">
        <f>IF(TRIM($I148)&lt;&gt;"",IF(COUNTIF($I$5:$I$317,"="&amp;I148)&lt;&gt;1,"CHECK",""),"")</f>
        <v/>
      </c>
      <c r="O148" s="10" t="str">
        <f>IF(TRIM($J148)&lt;&gt;"",IF(COUNTIF($J$5:$J$317,"="&amp;J148)&lt;&gt;1,"CHECK",""),"")</f>
        <v/>
      </c>
      <c r="P148" s="4">
        <f t="shared" si="28"/>
        <v>1</v>
      </c>
      <c r="Q148" s="4">
        <f t="shared" si="29"/>
        <v>1</v>
      </c>
    </row>
    <row r="149" spans="1:17" x14ac:dyDescent="0.25">
      <c r="A149" s="2" t="s">
        <v>493</v>
      </c>
      <c r="B149" s="3">
        <v>10</v>
      </c>
      <c r="C149" s="4">
        <f>VLOOKUP(A149,$I$5:$K$318,3,FALSE)-B149</f>
        <v>0</v>
      </c>
      <c r="E149" s="2" t="s">
        <v>358</v>
      </c>
      <c r="F149" s="3">
        <v>194</v>
      </c>
      <c r="G149" s="4">
        <f>VLOOKUP(E149,$J$5:$L$318,3,FALSE)-F149</f>
        <v>0</v>
      </c>
      <c r="I149" s="8" t="s">
        <v>318</v>
      </c>
      <c r="J149" s="9" t="str">
        <f t="shared" si="56"/>
        <v>xpoweq</v>
      </c>
      <c r="K149" s="9">
        <f t="shared" si="50"/>
        <v>10</v>
      </c>
      <c r="L149" s="9">
        <f t="shared" si="48"/>
        <v>10</v>
      </c>
      <c r="M149" s="9">
        <f t="shared" si="57"/>
        <v>0</v>
      </c>
      <c r="N149" s="9" t="str">
        <f>IF(TRIM($I149)&lt;&gt;"",IF(COUNTIF($I$5:$I$317,"="&amp;I149)&lt;&gt;1,"CHECK",""),"")</f>
        <v/>
      </c>
      <c r="O149" s="10" t="str">
        <f>IF(TRIM($J149)&lt;&gt;"",IF(COUNTIF($J$5:$J$317,"="&amp;J149)&lt;&gt;1,"CHECK",""),"")</f>
        <v/>
      </c>
      <c r="P149" s="4">
        <f t="shared" si="28"/>
        <v>1</v>
      </c>
      <c r="Q149" s="4">
        <f t="shared" si="29"/>
        <v>1</v>
      </c>
    </row>
    <row r="150" spans="1:17" x14ac:dyDescent="0.25">
      <c r="A150" s="2" t="s">
        <v>494</v>
      </c>
      <c r="B150" s="3">
        <v>1</v>
      </c>
      <c r="C150" s="4">
        <f>VLOOKUP(A150,$I$5:$K$318,3,FALSE)-B150</f>
        <v>0</v>
      </c>
      <c r="E150" s="2" t="s">
        <v>359</v>
      </c>
      <c r="F150" s="3">
        <v>60</v>
      </c>
      <c r="G150" s="4">
        <f>VLOOKUP(E150,$J$5:$L$318,3,FALSE)-F150</f>
        <v>0</v>
      </c>
      <c r="I150" s="8" t="s">
        <v>319</v>
      </c>
      <c r="J150" s="9" t="str">
        <f t="shared" si="56"/>
        <v>ppoweq</v>
      </c>
      <c r="K150" s="9">
        <f t="shared" si="50"/>
        <v>10</v>
      </c>
      <c r="L150" s="9">
        <f t="shared" si="48"/>
        <v>10</v>
      </c>
      <c r="M150" s="9">
        <f t="shared" si="57"/>
        <v>0</v>
      </c>
      <c r="N150" s="9" t="str">
        <f>IF(TRIM($I150)&lt;&gt;"",IF(COUNTIF($I$5:$I$317,"="&amp;I150)&lt;&gt;1,"CHECK",""),"")</f>
        <v/>
      </c>
      <c r="O150" s="10" t="str">
        <f>IF(TRIM($J150)&lt;&gt;"",IF(COUNTIF($J$5:$J$317,"="&amp;J150)&lt;&gt;1,"CHECK",""),"")</f>
        <v/>
      </c>
      <c r="P150" s="4">
        <f t="shared" si="28"/>
        <v>1</v>
      </c>
      <c r="Q150" s="4">
        <f t="shared" si="29"/>
        <v>1</v>
      </c>
    </row>
    <row r="151" spans="1:17" x14ac:dyDescent="0.25">
      <c r="A151" s="2" t="s">
        <v>501</v>
      </c>
      <c r="B151" s="3">
        <v>10</v>
      </c>
      <c r="C151" s="4">
        <f>VLOOKUP(A151,$I$5:$K$318,3,FALSE)-B151</f>
        <v>0</v>
      </c>
      <c r="E151" s="2" t="s">
        <v>360</v>
      </c>
      <c r="F151" s="3">
        <v>10</v>
      </c>
      <c r="G151" s="4">
        <f>VLOOKUP(E151,$J$5:$L$318,3,FALSE)-F151</f>
        <v>0</v>
      </c>
      <c r="I151" s="8" t="s">
        <v>320</v>
      </c>
      <c r="J151" s="9" t="str">
        <f t="shared" si="56"/>
        <v>ppowndxeq</v>
      </c>
      <c r="K151" s="9">
        <f t="shared" si="50"/>
        <v>10</v>
      </c>
      <c r="L151" s="9">
        <f t="shared" si="48"/>
        <v>10</v>
      </c>
      <c r="M151" s="9">
        <f t="shared" si="57"/>
        <v>0</v>
      </c>
      <c r="N151" s="9" t="str">
        <f>IF(TRIM($I151)&lt;&gt;"",IF(COUNTIF($I$5:$I$317,"="&amp;I151)&lt;&gt;1,"CHECK",""),"")</f>
        <v/>
      </c>
      <c r="O151" s="10" t="str">
        <f>IF(TRIM($J151)&lt;&gt;"",IF(COUNTIF($J$5:$J$317,"="&amp;J151)&lt;&gt;1,"CHECK",""),"")</f>
        <v/>
      </c>
      <c r="P151" s="4">
        <f t="shared" si="28"/>
        <v>1</v>
      </c>
      <c r="Q151" s="4">
        <f t="shared" si="29"/>
        <v>1</v>
      </c>
    </row>
    <row r="152" spans="1:17" x14ac:dyDescent="0.25">
      <c r="A152" s="2" t="s">
        <v>502</v>
      </c>
      <c r="B152" s="3">
        <v>10</v>
      </c>
      <c r="C152" s="4">
        <f>VLOOKUP(A152,$I$5:$K$318,3,FALSE)-B152</f>
        <v>0</v>
      </c>
      <c r="E152" s="2" t="s">
        <v>361</v>
      </c>
      <c r="F152" s="3">
        <v>10</v>
      </c>
      <c r="G152" s="4">
        <f>VLOOKUP(E152,$J$5:$L$318,3,FALSE)-F152</f>
        <v>0</v>
      </c>
      <c r="I152" s="8" t="s">
        <v>321</v>
      </c>
      <c r="J152" s="9" t="str">
        <f t="shared" si="56"/>
        <v>xpbeq</v>
      </c>
      <c r="K152" s="9">
        <f t="shared" si="50"/>
        <v>60</v>
      </c>
      <c r="L152" s="9">
        <f t="shared" si="48"/>
        <v>60</v>
      </c>
      <c r="M152" s="9">
        <f t="shared" si="57"/>
        <v>0</v>
      </c>
      <c r="N152" s="9" t="str">
        <f>IF(TRIM($I152)&lt;&gt;"",IF(COUNTIF($I$5:$I$317,"="&amp;I152)&lt;&gt;1,"CHECK",""),"")</f>
        <v/>
      </c>
      <c r="O152" s="10" t="str">
        <f>IF(TRIM($J152)&lt;&gt;"",IF(COUNTIF($J$5:$J$317,"="&amp;J152)&lt;&gt;1,"CHECK",""),"")</f>
        <v/>
      </c>
      <c r="P152" s="4">
        <f t="shared" si="28"/>
        <v>1</v>
      </c>
      <c r="Q152" s="4">
        <f t="shared" si="29"/>
        <v>1</v>
      </c>
    </row>
    <row r="153" spans="1:17" x14ac:dyDescent="0.25">
      <c r="A153" s="2" t="s">
        <v>503</v>
      </c>
      <c r="B153" s="3">
        <v>380</v>
      </c>
      <c r="C153" s="4">
        <f>VLOOKUP(A153,$I$5:$K$318,3,FALSE)-B153</f>
        <v>0</v>
      </c>
      <c r="E153" s="2" t="s">
        <v>362</v>
      </c>
      <c r="F153" s="3">
        <v>0</v>
      </c>
      <c r="G153" s="4">
        <f>VLOOKUP(E153,$J$5:$L$318,3,FALSE)-F153</f>
        <v>0</v>
      </c>
      <c r="I153" s="8" t="s">
        <v>322</v>
      </c>
      <c r="J153" s="9" t="str">
        <f t="shared" si="56"/>
        <v>ppbeq</v>
      </c>
      <c r="K153" s="9">
        <f t="shared" si="50"/>
        <v>60</v>
      </c>
      <c r="L153" s="9">
        <f t="shared" si="48"/>
        <v>60</v>
      </c>
      <c r="M153" s="9">
        <f t="shared" si="57"/>
        <v>0</v>
      </c>
      <c r="N153" s="9" t="str">
        <f>IF(TRIM($I153)&lt;&gt;"",IF(COUNTIF($I$5:$I$317,"="&amp;I153)&lt;&gt;1,"CHECK",""),"")</f>
        <v/>
      </c>
      <c r="O153" s="10" t="str">
        <f>IF(TRIM($J153)&lt;&gt;"",IF(COUNTIF($J$5:$J$317,"="&amp;J153)&lt;&gt;1,"CHECK",""),"")</f>
        <v/>
      </c>
      <c r="P153" s="4">
        <f t="shared" si="28"/>
        <v>1</v>
      </c>
      <c r="Q153" s="4">
        <f t="shared" si="29"/>
        <v>1</v>
      </c>
    </row>
    <row r="154" spans="1:17" x14ac:dyDescent="0.25">
      <c r="A154" s="2" t="s">
        <v>505</v>
      </c>
      <c r="B154" s="3">
        <v>60</v>
      </c>
      <c r="C154" s="4">
        <f>VLOOKUP(A154,$I$5:$K$318,3,FALSE)-B154</f>
        <v>0</v>
      </c>
      <c r="E154" s="2" t="s">
        <v>363</v>
      </c>
      <c r="F154" s="3">
        <v>0</v>
      </c>
      <c r="G154" s="4">
        <f>VLOOKUP(E154,$J$5:$L$318,3,FALSE)-F154</f>
        <v>0</v>
      </c>
      <c r="I154" s="8" t="s">
        <v>323</v>
      </c>
      <c r="J154" s="9" t="str">
        <f t="shared" si="56"/>
        <v>ppbndxeq</v>
      </c>
      <c r="K154" s="9">
        <f t="shared" si="50"/>
        <v>60</v>
      </c>
      <c r="L154" s="9">
        <f t="shared" si="48"/>
        <v>60</v>
      </c>
      <c r="M154" s="9">
        <f t="shared" si="57"/>
        <v>0</v>
      </c>
      <c r="N154" s="9" t="str">
        <f>IF(TRIM($I154)&lt;&gt;"",IF(COUNTIF($I$5:$I$317,"="&amp;I154)&lt;&gt;1,"CHECK",""),"")</f>
        <v/>
      </c>
      <c r="O154" s="10" t="str">
        <f>IF(TRIM($J154)&lt;&gt;"",IF(COUNTIF($J$5:$J$317,"="&amp;J154)&lt;&gt;1,"CHECK",""),"")</f>
        <v/>
      </c>
      <c r="P154" s="4">
        <f t="shared" si="28"/>
        <v>1</v>
      </c>
      <c r="Q154" s="4">
        <f t="shared" si="29"/>
        <v>1</v>
      </c>
    </row>
    <row r="155" spans="1:17" x14ac:dyDescent="0.25">
      <c r="A155" s="2" t="s">
        <v>506</v>
      </c>
      <c r="B155" s="3">
        <v>190</v>
      </c>
      <c r="C155" s="4">
        <f>VLOOKUP(A155,$I$5:$K$318,3,FALSE)-B155</f>
        <v>0</v>
      </c>
      <c r="E155" s="2" t="s">
        <v>364</v>
      </c>
      <c r="F155" s="3">
        <v>0</v>
      </c>
      <c r="G155" s="4">
        <f>VLOOKUP(E155,$J$5:$L$318,3,FALSE)-F155</f>
        <v>0</v>
      </c>
      <c r="I155" s="16" t="s">
        <v>580</v>
      </c>
      <c r="J155" s="34" t="s">
        <v>578</v>
      </c>
      <c r="K155" s="9">
        <f t="shared" si="50"/>
        <v>0</v>
      </c>
      <c r="L155" s="9">
        <f t="shared" ref="L155:L156" si="58">IF(ISERR(GETPIVOTDATA("Value",$E$4,"Name",J155)),0,GETPIVOTDATA("Value",$E$4,"Name",J155))</f>
        <v>0</v>
      </c>
      <c r="M155" s="9">
        <f t="shared" ref="M155:M156" si="59">K155-L155</f>
        <v>0</v>
      </c>
      <c r="N155" s="9" t="str">
        <f>IF(TRIM($I155)&lt;&gt;"",IF(COUNTIF($I$5:$I$317,"="&amp;I155)&lt;&gt;1,"CHECK",""),"")</f>
        <v/>
      </c>
      <c r="O155" s="10" t="str">
        <f>IF(TRIM($J155)&lt;&gt;"",IF(COUNTIF($J$5:$J$317,"="&amp;J155)&lt;&gt;1,"CHECK",""),"")</f>
        <v/>
      </c>
      <c r="P155" s="4">
        <f t="shared" si="28"/>
        <v>1</v>
      </c>
      <c r="Q155" s="4">
        <v>1</v>
      </c>
    </row>
    <row r="156" spans="1:17" x14ac:dyDescent="0.25">
      <c r="A156" s="2" t="s">
        <v>508</v>
      </c>
      <c r="B156" s="3">
        <v>30</v>
      </c>
      <c r="C156" s="4">
        <f>VLOOKUP(A156,$I$5:$K$318,3,FALSE)-B156</f>
        <v>0</v>
      </c>
      <c r="E156" s="2" t="s">
        <v>365</v>
      </c>
      <c r="F156" s="3">
        <v>0</v>
      </c>
      <c r="G156" s="4">
        <f>VLOOKUP(E156,$J$5:$L$318,3,FALSE)-F156</f>
        <v>0</v>
      </c>
      <c r="I156" s="8" t="s">
        <v>577</v>
      </c>
      <c r="J156" s="34" t="s">
        <v>579</v>
      </c>
      <c r="K156" s="9">
        <f t="shared" ref="K156" si="60">IF(ISERR(GETPIVOTDATA("Value",$A$4,"Name",I156)),0,GETPIVOTDATA("Value",$A$4,"Name",I156))</f>
        <v>0</v>
      </c>
      <c r="L156" s="9">
        <f t="shared" si="58"/>
        <v>0</v>
      </c>
      <c r="M156" s="9">
        <f t="shared" si="59"/>
        <v>0</v>
      </c>
      <c r="N156" s="9" t="str">
        <f>IF(TRIM($I156)&lt;&gt;"",IF(COUNTIF($I$5:$I$317,"="&amp;I156)&lt;&gt;1,"CHECK",""),"")</f>
        <v/>
      </c>
      <c r="O156" s="10" t="str">
        <f>IF(TRIM($J156)&lt;&gt;"",IF(COUNTIF($J$5:$J$317,"="&amp;J156)&lt;&gt;1,"CHECK",""),"")</f>
        <v/>
      </c>
      <c r="P156" s="4">
        <f t="shared" ref="P156" si="61">IF(TRIM(I156)&lt;&gt;"",1,0)</f>
        <v>1</v>
      </c>
      <c r="Q156" s="4">
        <v>1</v>
      </c>
    </row>
    <row r="157" spans="1:17" x14ac:dyDescent="0.25">
      <c r="A157" s="2" t="s">
        <v>509</v>
      </c>
      <c r="B157" s="3">
        <v>1</v>
      </c>
      <c r="C157" s="4">
        <f>VLOOKUP(A157,$I$5:$K$318,3,FALSE)-B157</f>
        <v>0</v>
      </c>
      <c r="E157" s="2" t="s">
        <v>366</v>
      </c>
      <c r="F157" s="3">
        <v>0</v>
      </c>
      <c r="G157" s="4">
        <f>VLOOKUP(E157,$J$5:$L$318,3,FALSE)-F157</f>
        <v>0</v>
      </c>
      <c r="I157" s="8" t="s">
        <v>156</v>
      </c>
      <c r="J157" s="9" t="str">
        <f t="shared" si="56"/>
        <v>xtteq</v>
      </c>
      <c r="K157" s="9">
        <f t="shared" si="50"/>
        <v>10</v>
      </c>
      <c r="L157" s="9">
        <f t="shared" si="48"/>
        <v>10</v>
      </c>
      <c r="M157" s="9">
        <f t="shared" si="57"/>
        <v>0</v>
      </c>
      <c r="N157" s="9" t="str">
        <f>IF(TRIM($I157)&lt;&gt;"",IF(COUNTIF($I$5:$I$317,"="&amp;I157)&lt;&gt;1,"CHECK",""),"")</f>
        <v/>
      </c>
      <c r="O157" s="10" t="str">
        <f>IF(TRIM($J157)&lt;&gt;"",IF(COUNTIF($J$5:$J$317,"="&amp;J157)&lt;&gt;1,"CHECK",""),"")</f>
        <v/>
      </c>
      <c r="P157" s="4">
        <f t="shared" si="28"/>
        <v>1</v>
      </c>
      <c r="Q157" s="4">
        <f t="shared" si="29"/>
        <v>1</v>
      </c>
    </row>
    <row r="158" spans="1:17" ht="15.75" thickBot="1" x14ac:dyDescent="0.3">
      <c r="A158" s="2" t="s">
        <v>510</v>
      </c>
      <c r="B158" s="3">
        <v>1</v>
      </c>
      <c r="C158" s="4">
        <f>VLOOKUP(A158,$I$5:$K$318,3,FALSE)-B158</f>
        <v>0</v>
      </c>
      <c r="E158" s="2" t="s">
        <v>367</v>
      </c>
      <c r="F158" s="3">
        <v>0</v>
      </c>
      <c r="G158" s="4">
        <f>VLOOKUP(E158,$J$5:$L$318,3,FALSE)-F158</f>
        <v>0</v>
      </c>
      <c r="I158" s="8" t="s">
        <v>157</v>
      </c>
      <c r="J158" s="9" t="str">
        <f t="shared" si="56"/>
        <v>ptmgeq</v>
      </c>
      <c r="K158" s="9">
        <f t="shared" si="50"/>
        <v>1</v>
      </c>
      <c r="L158" s="9">
        <f t="shared" si="48"/>
        <v>1</v>
      </c>
      <c r="M158" s="9">
        <f t="shared" si="57"/>
        <v>0</v>
      </c>
      <c r="N158" s="9" t="str">
        <f>IF(TRIM($I158)&lt;&gt;"",IF(COUNTIF($I$5:$I$317,"="&amp;I158)&lt;&gt;1,"CHECK",""),"")</f>
        <v/>
      </c>
      <c r="O158" s="10" t="str">
        <f>IF(TRIM($J158)&lt;&gt;"",IF(COUNTIF($J$5:$J$317,"="&amp;J158)&lt;&gt;1,"CHECK",""),"")</f>
        <v/>
      </c>
      <c r="P158" s="4">
        <f t="shared" si="28"/>
        <v>1</v>
      </c>
      <c r="Q158" s="4">
        <f t="shared" si="29"/>
        <v>1</v>
      </c>
    </row>
    <row r="159" spans="1:17" x14ac:dyDescent="0.25">
      <c r="A159" s="2" t="s">
        <v>528</v>
      </c>
      <c r="B159" s="3">
        <v>10</v>
      </c>
      <c r="C159" s="4">
        <f>VLOOKUP(A159,$I$5:$K$318,3,FALSE)-B159</f>
        <v>0</v>
      </c>
      <c r="E159" s="2" t="s">
        <v>368</v>
      </c>
      <c r="F159" s="3">
        <v>0</v>
      </c>
      <c r="G159" s="4">
        <f>VLOOKUP(E159,$J$5:$L$318,3,FALSE)-F159</f>
        <v>0</v>
      </c>
      <c r="I159" s="17" t="s">
        <v>149</v>
      </c>
      <c r="J159" s="18"/>
      <c r="K159" s="18">
        <f t="shared" si="50"/>
        <v>190</v>
      </c>
      <c r="L159" s="18">
        <f>SUM(L160:L161)</f>
        <v>190</v>
      </c>
      <c r="M159" s="18">
        <f t="shared" si="57"/>
        <v>0</v>
      </c>
      <c r="N159" s="6" t="str">
        <f>IF(TRIM($I159)&lt;&gt;"",IF(COUNTIF($I$5:$I$317,"="&amp;I159)&lt;&gt;1,"CHECK",""),"")</f>
        <v/>
      </c>
      <c r="O159" s="7" t="str">
        <f>IF(TRIM($J159)&lt;&gt;"",IF(COUNTIF($J$5:$J$317,"="&amp;J159)&lt;&gt;1,"CHECK",""),"")</f>
        <v/>
      </c>
      <c r="P159" s="4">
        <f t="shared" si="28"/>
        <v>1</v>
      </c>
      <c r="Q159" s="4">
        <f t="shared" si="29"/>
        <v>0</v>
      </c>
    </row>
    <row r="160" spans="1:17" x14ac:dyDescent="0.25">
      <c r="A160" s="2" t="s">
        <v>532</v>
      </c>
      <c r="B160" s="3">
        <v>1</v>
      </c>
      <c r="C160" s="4">
        <f>VLOOKUP(A160,$I$5:$K$318,3,FALSE)-B160</f>
        <v>0</v>
      </c>
      <c r="E160" s="2" t="s">
        <v>369</v>
      </c>
      <c r="F160" s="3">
        <v>0</v>
      </c>
      <c r="G160" s="4">
        <f>VLOOKUP(E160,$J$5:$L$318,3,FALSE)-F160</f>
        <v>0</v>
      </c>
      <c r="I160" s="19"/>
      <c r="J160" s="20" t="s">
        <v>147</v>
      </c>
      <c r="K160" s="20"/>
      <c r="L160" s="20">
        <f t="shared" ref="L160:L188" si="62">IF(ISERR(GETPIVOTDATA("Value",$E$4,"Name",J160)),0,GETPIVOTDATA("Value",$E$4,"Name",J160))</f>
        <v>190</v>
      </c>
      <c r="M160" s="20"/>
      <c r="N160" s="9" t="str">
        <f>IF(TRIM($I160)&lt;&gt;"",IF(COUNTIF($I$5:$I$317,"="&amp;I160)&lt;&gt;1,"CHECK",""),"")</f>
        <v/>
      </c>
      <c r="O160" s="10" t="str">
        <f>IF(TRIM($J160)&lt;&gt;"",IF(COUNTIF($J$5:$J$317,"="&amp;J160)&lt;&gt;1,"CHECK",""),"")</f>
        <v/>
      </c>
      <c r="P160" s="4">
        <f t="shared" si="28"/>
        <v>0</v>
      </c>
      <c r="Q160" s="4">
        <f t="shared" si="29"/>
        <v>1</v>
      </c>
    </row>
    <row r="161" spans="1:17" ht="15.75" thickBot="1" x14ac:dyDescent="0.3">
      <c r="A161" s="2" t="s">
        <v>533</v>
      </c>
      <c r="B161" s="3">
        <v>10</v>
      </c>
      <c r="C161" s="4">
        <f>VLOOKUP(A161,$I$5:$K$318,3,FALSE)-B161</f>
        <v>0</v>
      </c>
      <c r="E161" s="2" t="s">
        <v>370</v>
      </c>
      <c r="F161" s="3">
        <v>5339</v>
      </c>
      <c r="G161" s="4">
        <f>VLOOKUP(E161,$J$5:$L$318,3,FALSE)-F161</f>
        <v>0</v>
      </c>
      <c r="I161" s="21"/>
      <c r="J161" s="22" t="s">
        <v>197</v>
      </c>
      <c r="K161" s="22"/>
      <c r="L161" s="22">
        <f t="shared" si="62"/>
        <v>0</v>
      </c>
      <c r="M161" s="22"/>
      <c r="N161" s="14" t="str">
        <f>IF(TRIM($I161)&lt;&gt;"",IF(COUNTIF($I$5:$I$317,"="&amp;I161)&lt;&gt;1,"CHECK",""),"")</f>
        <v/>
      </c>
      <c r="O161" s="15" t="str">
        <f>IF(TRIM($J161)&lt;&gt;"",IF(COUNTIF($J$5:$J$317,"="&amp;J161)&lt;&gt;1,"CHECK",""),"")</f>
        <v/>
      </c>
      <c r="P161" s="4">
        <f t="shared" ref="P161:P247" si="63">IF(TRIM(I161)&lt;&gt;"",1,0)</f>
        <v>0</v>
      </c>
      <c r="Q161" s="4">
        <f t="shared" ref="Q161:Q247" si="64">IF(TRIM(J161)&lt;&gt;"",1,0)</f>
        <v>1</v>
      </c>
    </row>
    <row r="162" spans="1:17" x14ac:dyDescent="0.25">
      <c r="A162" s="2" t="s">
        <v>534</v>
      </c>
      <c r="B162" s="3">
        <v>1</v>
      </c>
      <c r="C162" s="4">
        <f>VLOOKUP(A162,$I$5:$K$318,3,FALSE)-B162</f>
        <v>0</v>
      </c>
      <c r="E162" s="2" t="s">
        <v>371</v>
      </c>
      <c r="F162" s="3">
        <v>130</v>
      </c>
      <c r="G162" s="4">
        <f>VLOOKUP(E162,$J$5:$L$318,3,FALSE)-F162</f>
        <v>0</v>
      </c>
      <c r="I162" s="8" t="s">
        <v>199</v>
      </c>
      <c r="J162" s="9" t="str">
        <f>I162&amp;"eq"</f>
        <v>kxrateq</v>
      </c>
      <c r="K162" s="9">
        <f t="shared" ref="K162:K189" si="65">IF(ISERR(GETPIVOTDATA("Value",$A$4,"Name",I162)),0,GETPIVOTDATA("Value",$A$4,"Name",I162))</f>
        <v>0</v>
      </c>
      <c r="L162" s="9">
        <f t="shared" si="62"/>
        <v>0</v>
      </c>
      <c r="M162" s="9">
        <f t="shared" ref="M162:M189" si="66">K162-L162</f>
        <v>0</v>
      </c>
      <c r="N162" s="9" t="str">
        <f>IF(TRIM($I162)&lt;&gt;"",IF(COUNTIF($I$5:$I$317,"="&amp;I162)&lt;&gt;1,"CHECK",""),"")</f>
        <v/>
      </c>
      <c r="O162" s="10" t="str">
        <f>IF(TRIM($J162)&lt;&gt;"",IF(COUNTIF($J$5:$J$317,"="&amp;J162)&lt;&gt;1,"CHECK",""),"")</f>
        <v/>
      </c>
      <c r="P162" s="4">
        <f t="shared" si="63"/>
        <v>1</v>
      </c>
      <c r="Q162" s="4">
        <f t="shared" si="64"/>
        <v>1</v>
      </c>
    </row>
    <row r="163" spans="1:17" x14ac:dyDescent="0.25">
      <c r="A163" s="2" t="s">
        <v>535</v>
      </c>
      <c r="B163" s="3">
        <v>190</v>
      </c>
      <c r="C163" s="4">
        <f>VLOOKUP(A163,$I$5:$K$318,3,FALSE)-B163</f>
        <v>0</v>
      </c>
      <c r="E163" s="2" t="s">
        <v>372</v>
      </c>
      <c r="F163" s="3">
        <v>1137</v>
      </c>
      <c r="G163" s="4">
        <f>VLOOKUP(E163,$J$5:$L$318,3,FALSE)-F163</f>
        <v>0</v>
      </c>
      <c r="I163" s="8" t="s">
        <v>400</v>
      </c>
      <c r="J163" s="9" t="str">
        <f>I163&amp;"eq"</f>
        <v>pweq</v>
      </c>
      <c r="K163" s="9">
        <f t="shared" si="65"/>
        <v>19</v>
      </c>
      <c r="L163" s="9">
        <f t="shared" si="62"/>
        <v>19</v>
      </c>
      <c r="M163" s="9">
        <f t="shared" si="66"/>
        <v>0</v>
      </c>
      <c r="N163" s="9" t="str">
        <f>IF(TRIM($I163)&lt;&gt;"",IF(COUNTIF($I$5:$I$317,"="&amp;I163)&lt;&gt;1,"CHECK",""),"")</f>
        <v/>
      </c>
      <c r="O163" s="10" t="str">
        <f>IF(TRIM($J163)&lt;&gt;"",IF(COUNTIF($J$5:$J$317,"="&amp;J163)&lt;&gt;1,"CHECK",""),"")</f>
        <v/>
      </c>
      <c r="P163" s="4">
        <f t="shared" si="63"/>
        <v>1</v>
      </c>
      <c r="Q163" s="4">
        <f t="shared" si="64"/>
        <v>1</v>
      </c>
    </row>
    <row r="164" spans="1:17" x14ac:dyDescent="0.25">
      <c r="A164" s="2" t="s">
        <v>536</v>
      </c>
      <c r="B164" s="3">
        <v>190</v>
      </c>
      <c r="C164" s="4">
        <f>VLOOKUP(A164,$I$5:$K$318,3,FALSE)-B164</f>
        <v>0</v>
      </c>
      <c r="E164" s="2" t="s">
        <v>373</v>
      </c>
      <c r="F164" s="3">
        <v>130</v>
      </c>
      <c r="G164" s="4">
        <f>VLOOKUP(E164,$J$5:$L$318,3,FALSE)-F164</f>
        <v>0</v>
      </c>
      <c r="I164" s="8" t="s">
        <v>158</v>
      </c>
      <c r="J164" s="9" t="s">
        <v>174</v>
      </c>
      <c r="K164" s="9">
        <f t="shared" si="65"/>
        <v>10</v>
      </c>
      <c r="L164" s="9">
        <f t="shared" si="62"/>
        <v>10</v>
      </c>
      <c r="M164" s="9">
        <f>K164+K165-L164</f>
        <v>0</v>
      </c>
      <c r="N164" s="9" t="str">
        <f>IF(TRIM($I164)&lt;&gt;"",IF(COUNTIF($I$5:$I$317,"="&amp;I164)&lt;&gt;1,"CHECK",""),"")</f>
        <v/>
      </c>
      <c r="O164" s="10" t="str">
        <f>IF(TRIM($J164)&lt;&gt;"",IF(COUNTIF($J$5:$J$317,"="&amp;J164)&lt;&gt;1,"CHECK",""),"")</f>
        <v/>
      </c>
      <c r="P164" s="4">
        <f t="shared" si="63"/>
        <v>1</v>
      </c>
      <c r="Q164" s="4">
        <f t="shared" si="64"/>
        <v>1</v>
      </c>
    </row>
    <row r="165" spans="1:17" x14ac:dyDescent="0.25">
      <c r="A165" s="2" t="s">
        <v>547</v>
      </c>
      <c r="B165" s="3">
        <v>10</v>
      </c>
      <c r="C165" s="4">
        <f>VLOOKUP(A165,$I$5:$K$318,3,FALSE)-B165</f>
        <v>0</v>
      </c>
      <c r="E165" s="2" t="s">
        <v>374</v>
      </c>
      <c r="F165" s="3">
        <v>13</v>
      </c>
      <c r="G165" s="4">
        <f>VLOOKUP(E165,$J$5:$L$318,3,FALSE)-F165</f>
        <v>0</v>
      </c>
      <c r="I165" s="16" t="s">
        <v>576</v>
      </c>
      <c r="J165" s="9"/>
      <c r="K165" s="9">
        <f t="shared" si="65"/>
        <v>0</v>
      </c>
      <c r="L165" s="9"/>
      <c r="M165" s="9"/>
      <c r="N165" s="9" t="str">
        <f>IF(TRIM($I165)&lt;&gt;"",IF(COUNTIF($I$5:$I$317,"="&amp;I165)&lt;&gt;1,"CHECK",""),"")</f>
        <v/>
      </c>
      <c r="O165" s="10"/>
      <c r="P165" s="37">
        <f t="shared" si="63"/>
        <v>1</v>
      </c>
    </row>
    <row r="166" spans="1:17" x14ac:dyDescent="0.25">
      <c r="A166" s="2" t="s">
        <v>562</v>
      </c>
      <c r="B166" s="3">
        <v>50</v>
      </c>
      <c r="C166" s="4">
        <f>VLOOKUP(A166,$I$5:$K$318,3,FALSE)-B166</f>
        <v>0</v>
      </c>
      <c r="E166" s="2" t="s">
        <v>376</v>
      </c>
      <c r="F166" s="3">
        <v>0</v>
      </c>
      <c r="G166" s="4">
        <f>VLOOKUP(E166,$J$5:$L$318,3,FALSE)-F166</f>
        <v>0</v>
      </c>
      <c r="I166" s="8" t="s">
        <v>150</v>
      </c>
      <c r="J166" s="9" t="str">
        <f t="shared" ref="J166:J188" si="67">I166&amp;"eq"</f>
        <v>savgeq</v>
      </c>
      <c r="K166" s="9">
        <f t="shared" si="65"/>
        <v>10</v>
      </c>
      <c r="L166" s="9">
        <f t="shared" si="62"/>
        <v>10</v>
      </c>
      <c r="M166" s="9">
        <f t="shared" si="66"/>
        <v>0</v>
      </c>
      <c r="N166" s="9" t="str">
        <f>IF(TRIM($I166)&lt;&gt;"",IF(COUNTIF($I$5:$I$317,"="&amp;I166)&lt;&gt;1,"CHECK",""),"")</f>
        <v/>
      </c>
      <c r="O166" s="10" t="str">
        <f>IF(TRIM($J166)&lt;&gt;"",IF(COUNTIF($J$5:$J$317,"="&amp;J166)&lt;&gt;1,"CHECK",""),"")</f>
        <v/>
      </c>
      <c r="P166" s="4">
        <f t="shared" si="63"/>
        <v>1</v>
      </c>
      <c r="Q166" s="4">
        <f t="shared" si="64"/>
        <v>1</v>
      </c>
    </row>
    <row r="167" spans="1:17" x14ac:dyDescent="0.25">
      <c r="A167" s="2" t="s">
        <v>591</v>
      </c>
      <c r="B167" s="3">
        <v>10</v>
      </c>
      <c r="C167" s="4">
        <f>VLOOKUP(A167,$I$5:$K$318,3,FALSE)-B167</f>
        <v>0</v>
      </c>
      <c r="E167" s="2" t="s">
        <v>377</v>
      </c>
      <c r="F167" s="3">
        <v>0</v>
      </c>
      <c r="G167" s="4">
        <f>VLOOKUP(E167,$J$5:$L$318,3,FALSE)-F167</f>
        <v>0</v>
      </c>
      <c r="I167" s="8" t="s">
        <v>151</v>
      </c>
      <c r="J167" s="9" t="str">
        <f t="shared" si="67"/>
        <v>pwsaveq</v>
      </c>
      <c r="K167" s="9">
        <f t="shared" si="65"/>
        <v>1</v>
      </c>
      <c r="L167" s="9">
        <f t="shared" si="62"/>
        <v>1</v>
      </c>
      <c r="M167" s="9">
        <f t="shared" si="66"/>
        <v>0</v>
      </c>
      <c r="N167" s="9" t="str">
        <f>IF(TRIM($I167)&lt;&gt;"",IF(COUNTIF($I$5:$I$317,"="&amp;I167)&lt;&gt;1,"CHECK",""),"")</f>
        <v/>
      </c>
      <c r="O167" s="10" t="str">
        <f>IF(TRIM($J167)&lt;&gt;"",IF(COUNTIF($J$5:$J$317,"="&amp;J167)&lt;&gt;1,"CHECK",""),"")</f>
        <v/>
      </c>
      <c r="P167" s="4">
        <f t="shared" si="63"/>
        <v>1</v>
      </c>
      <c r="Q167" s="4">
        <f t="shared" si="64"/>
        <v>1</v>
      </c>
    </row>
    <row r="168" spans="1:17" x14ac:dyDescent="0.25">
      <c r="A168" s="2" t="s">
        <v>593</v>
      </c>
      <c r="B168" s="3">
        <v>20</v>
      </c>
      <c r="C168" s="4">
        <f>VLOOKUP(A168,$I$5:$K$318,3,FALSE)-B168</f>
        <v>0</v>
      </c>
      <c r="E168" s="2" t="s">
        <v>395</v>
      </c>
      <c r="F168" s="3">
        <v>20</v>
      </c>
      <c r="G168" s="4">
        <f>VLOOKUP(E168,$J$5:$L$318,3,FALSE)-F168</f>
        <v>0</v>
      </c>
      <c r="I168" s="8" t="s">
        <v>159</v>
      </c>
      <c r="J168" s="9" t="str">
        <f t="shared" si="67"/>
        <v>pmuveq</v>
      </c>
      <c r="K168" s="9">
        <f t="shared" si="65"/>
        <v>1</v>
      </c>
      <c r="L168" s="9">
        <f t="shared" si="62"/>
        <v>1</v>
      </c>
      <c r="M168" s="9">
        <f t="shared" si="66"/>
        <v>0</v>
      </c>
      <c r="N168" s="9" t="str">
        <f>IF(TRIM($I168)&lt;&gt;"",IF(COUNTIF($I$5:$I$317,"="&amp;I168)&lt;&gt;1,"CHECK",""),"")</f>
        <v/>
      </c>
      <c r="O168" s="10" t="str">
        <f>IF(TRIM($J168)&lt;&gt;"",IF(COUNTIF($J$5:$J$317,"="&amp;J168)&lt;&gt;1,"CHECK",""),"")</f>
        <v/>
      </c>
      <c r="P168" s="4">
        <f t="shared" si="63"/>
        <v>1</v>
      </c>
      <c r="Q168" s="4">
        <f t="shared" si="64"/>
        <v>1</v>
      </c>
    </row>
    <row r="169" spans="1:17" x14ac:dyDescent="0.25">
      <c r="A169" s="2" t="s">
        <v>594</v>
      </c>
      <c r="B169" s="3">
        <v>60</v>
      </c>
      <c r="C169" s="4">
        <f>VLOOKUP(A169,$I$5:$K$318,3,FALSE)-B169</f>
        <v>0</v>
      </c>
      <c r="E169" s="2" t="s">
        <v>396</v>
      </c>
      <c r="F169" s="3">
        <v>10</v>
      </c>
      <c r="G169" s="4">
        <f>VLOOKUP(E169,$J$5:$L$318,3,FALSE)-F169</f>
        <v>0</v>
      </c>
      <c r="I169" s="8" t="s">
        <v>160</v>
      </c>
      <c r="J169" s="9" t="str">
        <f t="shared" si="67"/>
        <v>gdpmpeq</v>
      </c>
      <c r="K169" s="9">
        <f t="shared" si="65"/>
        <v>10</v>
      </c>
      <c r="L169" s="9">
        <f t="shared" si="62"/>
        <v>10</v>
      </c>
      <c r="M169" s="9">
        <f t="shared" si="66"/>
        <v>0</v>
      </c>
      <c r="N169" s="9" t="str">
        <f>IF(TRIM($I169)&lt;&gt;"",IF(COUNTIF($I$5:$I$317,"="&amp;I169)&lt;&gt;1,"CHECK",""),"")</f>
        <v/>
      </c>
      <c r="O169" s="10" t="str">
        <f>IF(TRIM($J169)&lt;&gt;"",IF(COUNTIF($J$5:$J$317,"="&amp;J169)&lt;&gt;1,"CHECK",""),"")</f>
        <v/>
      </c>
      <c r="P169" s="4">
        <f t="shared" si="63"/>
        <v>1</v>
      </c>
      <c r="Q169" s="4">
        <f t="shared" si="64"/>
        <v>1</v>
      </c>
    </row>
    <row r="170" spans="1:17" x14ac:dyDescent="0.25">
      <c r="A170" s="2" t="s">
        <v>595</v>
      </c>
      <c r="B170" s="3">
        <v>232</v>
      </c>
      <c r="C170" s="4">
        <f>VLOOKUP(A170,$I$5:$K$318,3,FALSE)-B170</f>
        <v>0</v>
      </c>
      <c r="E170" s="2" t="s">
        <v>397</v>
      </c>
      <c r="F170" s="3">
        <v>19</v>
      </c>
      <c r="G170" s="4">
        <f>VLOOKUP(E170,$J$5:$L$318,3,FALSE)-F170</f>
        <v>0</v>
      </c>
      <c r="I170" s="8" t="s">
        <v>161</v>
      </c>
      <c r="J170" s="9" t="str">
        <f t="shared" si="67"/>
        <v>rgdpmpeq</v>
      </c>
      <c r="K170" s="9">
        <f t="shared" si="65"/>
        <v>10</v>
      </c>
      <c r="L170" s="9">
        <f t="shared" si="62"/>
        <v>10</v>
      </c>
      <c r="M170" s="9">
        <f t="shared" si="66"/>
        <v>0</v>
      </c>
      <c r="N170" s="9" t="str">
        <f>IF(TRIM($I170)&lt;&gt;"",IF(COUNTIF($I$5:$I$317,"="&amp;I170)&lt;&gt;1,"CHECK",""),"")</f>
        <v/>
      </c>
      <c r="O170" s="10" t="str">
        <f>IF(TRIM($J170)&lt;&gt;"",IF(COUNTIF($J$5:$J$317,"="&amp;J170)&lt;&gt;1,"CHECK",""),"")</f>
        <v/>
      </c>
      <c r="P170" s="4">
        <f t="shared" si="63"/>
        <v>1</v>
      </c>
      <c r="Q170" s="4">
        <f t="shared" si="64"/>
        <v>1</v>
      </c>
    </row>
    <row r="171" spans="1:17" x14ac:dyDescent="0.25">
      <c r="A171" s="2" t="s">
        <v>596</v>
      </c>
      <c r="B171" s="3">
        <v>60</v>
      </c>
      <c r="C171" s="4">
        <f>VLOOKUP(A171,$I$5:$K$318,3,FALSE)-B171</f>
        <v>0</v>
      </c>
      <c r="E171" s="2" t="s">
        <v>401</v>
      </c>
      <c r="F171" s="3">
        <v>380</v>
      </c>
      <c r="G171" s="4">
        <f>VLOOKUP(E171,$J$5:$L$318,3,FALSE)-F171</f>
        <v>0</v>
      </c>
      <c r="I171" s="8" t="s">
        <v>162</v>
      </c>
      <c r="J171" s="9" t="str">
        <f t="shared" si="67"/>
        <v>pgdpmpeq</v>
      </c>
      <c r="K171" s="9">
        <f t="shared" si="65"/>
        <v>10</v>
      </c>
      <c r="L171" s="9">
        <f t="shared" si="62"/>
        <v>10</v>
      </c>
      <c r="M171" s="9">
        <f t="shared" si="66"/>
        <v>0</v>
      </c>
      <c r="N171" s="9" t="str">
        <f>IF(TRIM($I171)&lt;&gt;"",IF(COUNTIF($I$5:$I$317,"="&amp;I171)&lt;&gt;1,"CHECK",""),"")</f>
        <v/>
      </c>
      <c r="O171" s="10" t="str">
        <f>IF(TRIM($J171)&lt;&gt;"",IF(COUNTIF($J$5:$J$317,"="&amp;J171)&lt;&gt;1,"CHECK",""),"")</f>
        <v/>
      </c>
      <c r="P171" s="4">
        <f t="shared" si="63"/>
        <v>1</v>
      </c>
      <c r="Q171" s="4">
        <f t="shared" si="64"/>
        <v>1</v>
      </c>
    </row>
    <row r="172" spans="1:17" x14ac:dyDescent="0.25">
      <c r="A172" s="2" t="s">
        <v>597</v>
      </c>
      <c r="B172" s="3">
        <v>60</v>
      </c>
      <c r="C172" s="4">
        <f>VLOOKUP(A172,$I$5:$K$318,3,FALSE)-B172</f>
        <v>0</v>
      </c>
      <c r="E172" s="2" t="s">
        <v>405</v>
      </c>
      <c r="F172" s="3">
        <v>0</v>
      </c>
      <c r="G172" s="4">
        <f>VLOOKUP(E172,$J$5:$L$318,3,FALSE)-F172</f>
        <v>0</v>
      </c>
      <c r="I172" s="8" t="s">
        <v>180</v>
      </c>
      <c r="J172" s="9" t="str">
        <f t="shared" si="67"/>
        <v>rgdppceq</v>
      </c>
      <c r="K172" s="9">
        <f t="shared" si="65"/>
        <v>10</v>
      </c>
      <c r="L172" s="9">
        <f t="shared" si="62"/>
        <v>10</v>
      </c>
      <c r="M172" s="9">
        <f t="shared" si="66"/>
        <v>0</v>
      </c>
      <c r="N172" s="9" t="str">
        <f>IF(TRIM($I172)&lt;&gt;"",IF(COUNTIF($I$5:$I$317,"="&amp;I172)&lt;&gt;1,"CHECK",""),"")</f>
        <v/>
      </c>
      <c r="O172" s="10" t="str">
        <f>IF(TRIM($J172)&lt;&gt;"",IF(COUNTIF($J$5:$J$317,"="&amp;J172)&lt;&gt;1,"CHECK",""),"")</f>
        <v/>
      </c>
      <c r="P172" s="4">
        <f t="shared" si="63"/>
        <v>1</v>
      </c>
      <c r="Q172" s="4">
        <f t="shared" si="64"/>
        <v>1</v>
      </c>
    </row>
    <row r="173" spans="1:17" x14ac:dyDescent="0.25">
      <c r="A173" s="2" t="s">
        <v>598</v>
      </c>
      <c r="B173" s="3">
        <v>38</v>
      </c>
      <c r="C173" s="4">
        <f>VLOOKUP(A173,$I$5:$K$318,3,FALSE)-B173</f>
        <v>0</v>
      </c>
      <c r="E173" s="2" t="s">
        <v>406</v>
      </c>
      <c r="F173" s="3">
        <v>20</v>
      </c>
      <c r="G173" s="4">
        <f>VLOOKUP(E173,$J$5:$L$318,3,FALSE)-F173</f>
        <v>0</v>
      </c>
      <c r="I173" s="8" t="s">
        <v>455</v>
      </c>
      <c r="J173" s="9" t="str">
        <f t="shared" si="67"/>
        <v>etanrseq</v>
      </c>
      <c r="K173" s="9">
        <f t="shared" si="65"/>
        <v>50</v>
      </c>
      <c r="L173" s="9">
        <f t="shared" si="62"/>
        <v>50</v>
      </c>
      <c r="M173" s="9">
        <f t="shared" si="66"/>
        <v>0</v>
      </c>
      <c r="N173" s="9" t="str">
        <f>IF(TRIM($I173)&lt;&gt;"",IF(COUNTIF($I$5:$I$317,"="&amp;I173)&lt;&gt;1,"CHECK",""),"")</f>
        <v/>
      </c>
      <c r="O173" s="10" t="str">
        <f>IF(TRIM($J173)&lt;&gt;"",IF(COUNTIF($J$5:$J$317,"="&amp;J173)&lt;&gt;1,"CHECK",""),"")</f>
        <v/>
      </c>
      <c r="P173" s="4">
        <f t="shared" si="63"/>
        <v>1</v>
      </c>
      <c r="Q173" s="4">
        <f t="shared" si="64"/>
        <v>1</v>
      </c>
    </row>
    <row r="174" spans="1:17" x14ac:dyDescent="0.25">
      <c r="A174" s="2" t="s">
        <v>599</v>
      </c>
      <c r="B174" s="3">
        <v>10</v>
      </c>
      <c r="C174" s="4">
        <f>VLOOKUP(A174,$I$5:$K$318,3,FALSE)-B174</f>
        <v>0</v>
      </c>
      <c r="E174" s="2" t="s">
        <v>408</v>
      </c>
      <c r="F174" s="3">
        <v>190</v>
      </c>
      <c r="G174" s="4">
        <f>VLOOKUP(E174,$J$5:$L$318,3,FALSE)-F174</f>
        <v>0</v>
      </c>
      <c r="I174" s="8" t="s">
        <v>572</v>
      </c>
      <c r="J174" s="9" t="s">
        <v>566</v>
      </c>
      <c r="K174" s="9">
        <f t="shared" si="65"/>
        <v>0</v>
      </c>
      <c r="L174" s="9">
        <f t="shared" ref="L174:L176" si="68">IF(ISERR(GETPIVOTDATA("Value",$E$4,"Name",J174)),0,GETPIVOTDATA("Value",$E$4,"Name",J174))</f>
        <v>50</v>
      </c>
      <c r="M174" s="9">
        <f t="shared" ref="M174:M176" si="69">K174-L174</f>
        <v>-50</v>
      </c>
      <c r="N174" s="9" t="str">
        <f>IF(TRIM($I174)&lt;&gt;"",IF(COUNTIF($I$5:$I$317,"="&amp;I174)&lt;&gt;1,"CHECK",""),"")</f>
        <v/>
      </c>
      <c r="O174" s="10" t="str">
        <f>IF(TRIM($J174)&lt;&gt;"",IF(COUNTIF($J$5:$J$317,"="&amp;J174)&lt;&gt;1,"CHECK",""),"")</f>
        <v/>
      </c>
      <c r="P174" s="4">
        <f t="shared" ref="P174:P176" si="70">IF(TRIM(I174)&lt;&gt;"",1,0)</f>
        <v>1</v>
      </c>
      <c r="Q174" s="4">
        <f t="shared" ref="Q174:Q176" si="71">IF(TRIM(J174)&lt;&gt;"",1,0)</f>
        <v>1</v>
      </c>
    </row>
    <row r="175" spans="1:17" x14ac:dyDescent="0.25">
      <c r="A175" s="2" t="s">
        <v>600</v>
      </c>
      <c r="B175" s="3">
        <v>10</v>
      </c>
      <c r="C175" s="4">
        <f>VLOOKUP(A175,$I$5:$K$318,3,FALSE)-B175</f>
        <v>0</v>
      </c>
      <c r="E175" s="2" t="s">
        <v>409</v>
      </c>
      <c r="F175" s="3">
        <v>10</v>
      </c>
      <c r="G175" s="4">
        <f>VLOOKUP(E175,$J$5:$L$318,3,FALSE)-F175</f>
        <v>0</v>
      </c>
      <c r="I175" s="8" t="s">
        <v>562</v>
      </c>
      <c r="J175" s="9" t="s">
        <v>568</v>
      </c>
      <c r="K175" s="9">
        <f t="shared" si="65"/>
        <v>50</v>
      </c>
      <c r="L175" s="9">
        <f t="shared" si="68"/>
        <v>0</v>
      </c>
      <c r="M175" s="9">
        <f t="shared" si="69"/>
        <v>50</v>
      </c>
      <c r="N175" s="9" t="str">
        <f>IF(TRIM($I175)&lt;&gt;"",IF(COUNTIF($I$5:$I$317,"="&amp;I175)&lt;&gt;1,"CHECK",""),"")</f>
        <v/>
      </c>
      <c r="O175" s="10" t="str">
        <f>IF(TRIM($J175)&lt;&gt;"",IF(COUNTIF($J$5:$J$317,"="&amp;J175)&lt;&gt;1,"CHECK",""),"")</f>
        <v/>
      </c>
      <c r="P175" s="4">
        <f t="shared" si="70"/>
        <v>1</v>
      </c>
      <c r="Q175" s="4">
        <f t="shared" si="71"/>
        <v>1</v>
      </c>
    </row>
    <row r="176" spans="1:17" x14ac:dyDescent="0.25">
      <c r="A176" s="2" t="s">
        <v>601</v>
      </c>
      <c r="B176" s="3">
        <v>10</v>
      </c>
      <c r="C176" s="4">
        <f>VLOOKUP(A176,$I$5:$K$318,3,FALSE)-B176</f>
        <v>0</v>
      </c>
      <c r="E176" s="2" t="s">
        <v>410</v>
      </c>
      <c r="F176" s="3">
        <v>110</v>
      </c>
      <c r="G176" s="4">
        <f>VLOOKUP(E176,$J$5:$L$318,3,FALSE)-F176</f>
        <v>0</v>
      </c>
      <c r="I176" s="8" t="s">
        <v>573</v>
      </c>
      <c r="J176" s="9" t="s">
        <v>569</v>
      </c>
      <c r="K176" s="9">
        <f t="shared" si="65"/>
        <v>0</v>
      </c>
      <c r="L176" s="9">
        <f t="shared" si="68"/>
        <v>0</v>
      </c>
      <c r="M176" s="9">
        <f t="shared" si="69"/>
        <v>0</v>
      </c>
      <c r="N176" s="9" t="str">
        <f>IF(TRIM($I176)&lt;&gt;"",IF(COUNTIF($I$5:$I$317,"="&amp;I176)&lt;&gt;1,"CHECK",""),"")</f>
        <v/>
      </c>
      <c r="O176" s="10" t="str">
        <f>IF(TRIM($J176)&lt;&gt;"",IF(COUNTIF($J$5:$J$317,"="&amp;J176)&lt;&gt;1,"CHECK",""),"")</f>
        <v/>
      </c>
      <c r="P176" s="4">
        <f t="shared" si="70"/>
        <v>1</v>
      </c>
      <c r="Q176" s="4">
        <f t="shared" si="71"/>
        <v>1</v>
      </c>
    </row>
    <row r="177" spans="1:17" x14ac:dyDescent="0.25">
      <c r="A177" s="2" t="s">
        <v>602</v>
      </c>
      <c r="B177" s="3">
        <v>654</v>
      </c>
      <c r="C177" s="4">
        <f>VLOOKUP(A177,$I$5:$K$318,3,FALSE)-B177</f>
        <v>0</v>
      </c>
      <c r="E177" s="2" t="s">
        <v>411</v>
      </c>
      <c r="F177" s="3">
        <v>0</v>
      </c>
      <c r="G177" s="4">
        <f>VLOOKUP(E177,$J$5:$L$318,3,FALSE)-F177</f>
        <v>0</v>
      </c>
      <c r="I177" s="8" t="s">
        <v>325</v>
      </c>
      <c r="J177" s="9" t="str">
        <f t="shared" si="67"/>
        <v>awagezeq</v>
      </c>
      <c r="K177" s="9">
        <f t="shared" si="65"/>
        <v>20</v>
      </c>
      <c r="L177" s="9">
        <f t="shared" si="62"/>
        <v>20</v>
      </c>
      <c r="M177" s="9">
        <f t="shared" si="66"/>
        <v>0</v>
      </c>
      <c r="N177" s="9" t="str">
        <f>IF(TRIM($I177)&lt;&gt;"",IF(COUNTIF($I$5:$I$317,"="&amp;I177)&lt;&gt;1,"CHECK",""),"")</f>
        <v/>
      </c>
      <c r="O177" s="10" t="str">
        <f>IF(TRIM($J177)&lt;&gt;"",IF(COUNTIF($J$5:$J$317,"="&amp;J177)&lt;&gt;1,"CHECK",""),"")</f>
        <v/>
      </c>
      <c r="P177" s="4">
        <f t="shared" si="63"/>
        <v>1</v>
      </c>
      <c r="Q177" s="4">
        <f t="shared" si="64"/>
        <v>1</v>
      </c>
    </row>
    <row r="178" spans="1:17" x14ac:dyDescent="0.25">
      <c r="A178" s="2" t="s">
        <v>603</v>
      </c>
      <c r="B178" s="3">
        <v>10</v>
      </c>
      <c r="C178" s="4">
        <f>VLOOKUP(A178,$I$5:$K$318,3,FALSE)-B178</f>
        <v>0</v>
      </c>
      <c r="E178" s="2" t="s">
        <v>412</v>
      </c>
      <c r="F178" s="3">
        <v>110</v>
      </c>
      <c r="G178" s="4">
        <f>VLOOKUP(E178,$J$5:$L$318,3,FALSE)-F178</f>
        <v>0</v>
      </c>
      <c r="I178" s="8" t="s">
        <v>326</v>
      </c>
      <c r="J178" s="9" t="str">
        <f t="shared" si="67"/>
        <v>urbPremeq</v>
      </c>
      <c r="K178" s="9">
        <f t="shared" si="65"/>
        <v>0</v>
      </c>
      <c r="L178" s="9">
        <f t="shared" si="62"/>
        <v>0</v>
      </c>
      <c r="M178" s="9">
        <f t="shared" si="66"/>
        <v>0</v>
      </c>
      <c r="N178" s="9" t="str">
        <f>IF(TRIM($I178)&lt;&gt;"",IF(COUNTIF($I$5:$I$317,"="&amp;I178)&lt;&gt;1,"CHECK",""),"")</f>
        <v/>
      </c>
      <c r="O178" s="10" t="str">
        <f>IF(TRIM($J178)&lt;&gt;"",IF(COUNTIF($J$5:$J$317,"="&amp;J178)&lt;&gt;1,"CHECK",""),"")</f>
        <v/>
      </c>
      <c r="P178" s="4">
        <f t="shared" si="63"/>
        <v>1</v>
      </c>
      <c r="Q178" s="4">
        <f t="shared" si="64"/>
        <v>1</v>
      </c>
    </row>
    <row r="179" spans="1:17" x14ac:dyDescent="0.25">
      <c r="A179" s="2" t="s">
        <v>604</v>
      </c>
      <c r="B179" s="3">
        <v>190</v>
      </c>
      <c r="C179" s="4">
        <f>VLOOKUP(A179,$I$5:$K$318,3,FALSE)-B179</f>
        <v>0</v>
      </c>
      <c r="E179" s="2" t="s">
        <v>413</v>
      </c>
      <c r="F179" s="3">
        <v>0</v>
      </c>
      <c r="G179" s="4">
        <f>VLOOKUP(E179,$J$5:$L$318,3,FALSE)-F179</f>
        <v>0</v>
      </c>
      <c r="I179" s="8" t="s">
        <v>327</v>
      </c>
      <c r="J179" s="9" t="str">
        <f t="shared" si="67"/>
        <v>ewagezeq</v>
      </c>
      <c r="K179" s="9">
        <f t="shared" si="65"/>
        <v>20</v>
      </c>
      <c r="L179" s="9">
        <f t="shared" si="62"/>
        <v>0</v>
      </c>
      <c r="M179" s="9">
        <f t="shared" si="66"/>
        <v>20</v>
      </c>
      <c r="N179" s="9" t="str">
        <f>IF(TRIM($I179)&lt;&gt;"",IF(COUNTIF($I$5:$I$317,"="&amp;I179)&lt;&gt;1,"CHECK",""),"")</f>
        <v/>
      </c>
      <c r="O179" s="10" t="str">
        <f>IF(TRIM($J179)&lt;&gt;"",IF(COUNTIF($J$5:$J$317,"="&amp;J179)&lt;&gt;1,"CHECK",""),"")</f>
        <v/>
      </c>
      <c r="P179" s="4">
        <f t="shared" si="63"/>
        <v>1</v>
      </c>
      <c r="Q179" s="4">
        <f t="shared" si="64"/>
        <v>1</v>
      </c>
    </row>
    <row r="180" spans="1:17" x14ac:dyDescent="0.25">
      <c r="A180" s="2" t="s">
        <v>647</v>
      </c>
      <c r="B180" s="3">
        <v>50</v>
      </c>
      <c r="C180" s="4">
        <f>VLOOKUP(A180,$I$5:$K$318,3,FALSE)-B180</f>
        <v>0</v>
      </c>
      <c r="E180" s="2" t="s">
        <v>425</v>
      </c>
      <c r="F180" s="3">
        <v>1739</v>
      </c>
      <c r="G180" s="4">
        <f>VLOOKUP(E180,$J$5:$L$318,3,FALSE)-F180</f>
        <v>0</v>
      </c>
      <c r="I180" s="8"/>
      <c r="J180" s="9" t="s">
        <v>585</v>
      </c>
      <c r="K180" s="9"/>
      <c r="L180" s="9">
        <f t="shared" ref="L180" si="72">IF(ISERR(GETPIVOTDATA("Value",$E$4,"Name",J180)),0,GETPIVOTDATA("Value",$E$4,"Name",J180))</f>
        <v>0</v>
      </c>
      <c r="M180" s="9">
        <f t="shared" ref="M180" si="73">K180-L180</f>
        <v>0</v>
      </c>
      <c r="N180" s="9" t="str">
        <f>IF(TRIM($I180)&lt;&gt;"",IF(COUNTIF($I$5:$I$317,"="&amp;I180)&lt;&gt;1,"CHECK",""),"")</f>
        <v/>
      </c>
      <c r="O180" s="10" t="str">
        <f>IF(TRIM($J180)&lt;&gt;"",IF(COUNTIF($J$5:$J$317,"="&amp;J180)&lt;&gt;1,"CHECK",""),"")</f>
        <v/>
      </c>
      <c r="P180" s="4">
        <f t="shared" si="63"/>
        <v>0</v>
      </c>
      <c r="Q180" s="4">
        <f t="shared" ref="Q180" si="74">IF(TRIM(J180)&lt;&gt;"",1,0)</f>
        <v>1</v>
      </c>
    </row>
    <row r="181" spans="1:17" x14ac:dyDescent="0.25">
      <c r="A181" s="2" t="s">
        <v>648</v>
      </c>
      <c r="B181" s="3">
        <v>50</v>
      </c>
      <c r="C181" s="4">
        <f>VLOOKUP(A181,$I$5:$K$318,3,FALSE)-B181</f>
        <v>0</v>
      </c>
      <c r="E181" s="2" t="s">
        <v>426</v>
      </c>
      <c r="F181" s="3">
        <v>0</v>
      </c>
      <c r="G181" s="4">
        <f>VLOOKUP(E181,$J$5:$L$318,3,FALSE)-F181</f>
        <v>0</v>
      </c>
      <c r="I181" s="8" t="s">
        <v>407</v>
      </c>
      <c r="J181" s="9" t="str">
        <f t="shared" si="67"/>
        <v>reswageeq</v>
      </c>
      <c r="K181" s="9">
        <f t="shared" si="65"/>
        <v>0</v>
      </c>
      <c r="L181" s="9">
        <f t="shared" si="62"/>
        <v>0</v>
      </c>
      <c r="M181" s="9">
        <f t="shared" si="66"/>
        <v>0</v>
      </c>
      <c r="N181" s="9" t="str">
        <f>IF(TRIM($I181)&lt;&gt;"",IF(COUNTIF($I$5:$I$317,"="&amp;I181)&lt;&gt;1,"CHECK",""),"")</f>
        <v/>
      </c>
      <c r="O181" s="10" t="str">
        <f>IF(TRIM($J181)&lt;&gt;"",IF(COUNTIF($J$5:$J$317,"="&amp;J181)&lt;&gt;1,"CHECK",""),"")</f>
        <v/>
      </c>
      <c r="P181" s="4">
        <f t="shared" si="63"/>
        <v>1</v>
      </c>
      <c r="Q181" s="4">
        <f t="shared" si="64"/>
        <v>1</v>
      </c>
    </row>
    <row r="182" spans="1:17" x14ac:dyDescent="0.25">
      <c r="A182" s="2" t="s">
        <v>649</v>
      </c>
      <c r="B182" s="3">
        <v>50</v>
      </c>
      <c r="C182" s="4">
        <f>VLOOKUP(A182,$I$5:$K$318,3,FALSE)-B182</f>
        <v>0</v>
      </c>
      <c r="E182" s="2" t="s">
        <v>630</v>
      </c>
      <c r="F182" s="3">
        <v>20</v>
      </c>
      <c r="G182" s="4">
        <f>VLOOKUP(E182,$J$5:$L$318,3,FALSE)-F182</f>
        <v>0</v>
      </c>
      <c r="I182" s="8" t="s">
        <v>404</v>
      </c>
      <c r="J182" s="9" t="str">
        <f t="shared" si="67"/>
        <v>uezeq</v>
      </c>
      <c r="K182" s="9">
        <f t="shared" si="65"/>
        <v>0</v>
      </c>
      <c r="L182" s="9">
        <f t="shared" si="62"/>
        <v>20</v>
      </c>
      <c r="M182" s="9">
        <f t="shared" si="66"/>
        <v>-20</v>
      </c>
      <c r="N182" s="9" t="str">
        <f>IF(TRIM($I182)&lt;&gt;"",IF(COUNTIF($I$5:$I$317,"="&amp;I182)&lt;&gt;1,"CHECK",""),"")</f>
        <v/>
      </c>
      <c r="O182" s="10" t="str">
        <f>IF(TRIM($J182)&lt;&gt;"",IF(COUNTIF($J$5:$J$317,"="&amp;J182)&lt;&gt;1,"CHECK",""),"")</f>
        <v/>
      </c>
      <c r="P182" s="4">
        <f t="shared" si="63"/>
        <v>1</v>
      </c>
      <c r="Q182" s="4">
        <f t="shared" si="64"/>
        <v>1</v>
      </c>
    </row>
    <row r="183" spans="1:17" x14ac:dyDescent="0.25">
      <c r="A183" s="2" t="s">
        <v>650</v>
      </c>
      <c r="B183" s="3">
        <v>1</v>
      </c>
      <c r="C183" s="4">
        <f>VLOOKUP(A183,$I$5:$K$318,3,FALSE)-B183</f>
        <v>0</v>
      </c>
      <c r="E183" s="2" t="s">
        <v>427</v>
      </c>
      <c r="F183" s="3">
        <v>0</v>
      </c>
      <c r="G183" s="4">
        <f>VLOOKUP(E183,$J$5:$L$318,3,FALSE)-F183</f>
        <v>0</v>
      </c>
      <c r="I183" s="8" t="s">
        <v>593</v>
      </c>
      <c r="J183" s="9" t="str">
        <f t="shared" si="67"/>
        <v>rwageeq</v>
      </c>
      <c r="K183" s="9">
        <f t="shared" si="65"/>
        <v>20</v>
      </c>
      <c r="L183" s="9">
        <f t="shared" si="62"/>
        <v>20</v>
      </c>
      <c r="M183" s="9">
        <f t="shared" si="66"/>
        <v>0</v>
      </c>
      <c r="N183" s="9" t="str">
        <f>IF(TRIM($I183)&lt;&gt;"",IF(COUNTIF($I$5:$I$317,"="&amp;I183)&lt;&gt;1,"CHECK",""),"")</f>
        <v/>
      </c>
      <c r="O183" s="10" t="str">
        <f>IF(TRIM($J183)&lt;&gt;"",IF(COUNTIF($J$5:$J$317,"="&amp;J183)&lt;&gt;1,"CHECK",""),"")</f>
        <v/>
      </c>
      <c r="P183" s="37">
        <f t="shared" si="63"/>
        <v>1</v>
      </c>
      <c r="Q183" s="37">
        <f t="shared" si="64"/>
        <v>1</v>
      </c>
    </row>
    <row r="184" spans="1:17" x14ac:dyDescent="0.25">
      <c r="A184" s="2" t="s">
        <v>651</v>
      </c>
      <c r="B184" s="3">
        <v>1</v>
      </c>
      <c r="C184" s="4">
        <f>VLOOKUP(A184,$I$5:$K$318,3,FALSE)-B184</f>
        <v>0</v>
      </c>
      <c r="E184" s="2" t="s">
        <v>430</v>
      </c>
      <c r="F184" s="3">
        <v>10</v>
      </c>
      <c r="G184" s="4">
        <f>VLOOKUP(E184,$J$5:$L$318,3,FALSE)-F184</f>
        <v>0</v>
      </c>
      <c r="I184" s="8" t="s">
        <v>590</v>
      </c>
      <c r="J184" s="9" t="str">
        <f t="shared" si="67"/>
        <v>chirweq</v>
      </c>
      <c r="K184" s="9">
        <f t="shared" si="65"/>
        <v>0</v>
      </c>
      <c r="L184" s="9">
        <f t="shared" si="62"/>
        <v>0</v>
      </c>
      <c r="M184" s="9">
        <f t="shared" si="66"/>
        <v>0</v>
      </c>
      <c r="N184" s="9" t="str">
        <f>IF(TRIM($I184)&lt;&gt;"",IF(COUNTIF($I$5:$I$317,"="&amp;I184)&lt;&gt;1,"CHECK",""),"")</f>
        <v/>
      </c>
      <c r="O184" s="10" t="str">
        <f>IF(TRIM($J184)&lt;&gt;"",IF(COUNTIF($J$5:$J$317,"="&amp;J184)&lt;&gt;1,"CHECK",""),"")</f>
        <v/>
      </c>
      <c r="P184" s="37">
        <f t="shared" si="63"/>
        <v>1</v>
      </c>
      <c r="Q184" s="37">
        <f t="shared" si="64"/>
        <v>1</v>
      </c>
    </row>
    <row r="185" spans="1:17" x14ac:dyDescent="0.25">
      <c r="A185" s="2" t="s">
        <v>652</v>
      </c>
      <c r="B185" s="3">
        <v>1</v>
      </c>
      <c r="C185" s="4">
        <f>VLOOKUP(A185,$I$5:$K$318,3,FALSE)-B185</f>
        <v>0</v>
      </c>
      <c r="E185" s="2" t="s">
        <v>431</v>
      </c>
      <c r="F185" s="3">
        <v>10</v>
      </c>
      <c r="G185" s="4">
        <f>VLOOKUP(E185,$J$5:$L$318,3,FALSE)-F185</f>
        <v>0</v>
      </c>
      <c r="I185" s="8" t="s">
        <v>605</v>
      </c>
      <c r="J185" s="9" t="str">
        <f t="shared" si="67"/>
        <v>errWeq</v>
      </c>
      <c r="K185" s="9">
        <f t="shared" si="65"/>
        <v>0</v>
      </c>
      <c r="L185" s="9">
        <f t="shared" si="62"/>
        <v>0</v>
      </c>
      <c r="M185" s="9">
        <f t="shared" si="66"/>
        <v>0</v>
      </c>
      <c r="N185" s="9" t="str">
        <f>IF(TRIM($I185)&lt;&gt;"",IF(COUNTIF($I$5:$I$317,"="&amp;I185)&lt;&gt;1,"CHECK",""),"")</f>
        <v/>
      </c>
      <c r="O185" s="10" t="str">
        <f>IF(TRIM($J185)&lt;&gt;"",IF(COUNTIF($J$5:$J$317,"="&amp;J185)&lt;&gt;1,"CHECK",""),"")</f>
        <v/>
      </c>
      <c r="P185" s="37">
        <f t="shared" si="63"/>
        <v>1</v>
      </c>
      <c r="Q185" s="37">
        <f t="shared" si="64"/>
        <v>1</v>
      </c>
    </row>
    <row r="186" spans="1:17" x14ac:dyDescent="0.25">
      <c r="A186" s="2" t="s">
        <v>653</v>
      </c>
      <c r="B186" s="3">
        <v>1</v>
      </c>
      <c r="C186" s="4">
        <f>VLOOKUP(A186,$I$5:$K$318,3,FALSE)-B186</f>
        <v>0</v>
      </c>
      <c r="E186" s="2" t="s">
        <v>432</v>
      </c>
      <c r="F186" s="3">
        <v>10</v>
      </c>
      <c r="G186" s="4">
        <f>VLOOKUP(E186,$J$5:$L$318,3,FALSE)-F186</f>
        <v>0</v>
      </c>
      <c r="I186" s="8" t="s">
        <v>335</v>
      </c>
      <c r="J186" s="9" t="str">
        <f t="shared" si="67"/>
        <v>skillpremeq</v>
      </c>
      <c r="K186" s="9">
        <f t="shared" si="65"/>
        <v>20</v>
      </c>
      <c r="L186" s="9">
        <f t="shared" si="62"/>
        <v>20</v>
      </c>
      <c r="M186" s="9">
        <f t="shared" si="66"/>
        <v>0</v>
      </c>
      <c r="N186" s="9" t="str">
        <f>IF(TRIM($I186)&lt;&gt;"",IF(COUNTIF($I$5:$I$317,"="&amp;I186)&lt;&gt;1,"CHECK",""),"")</f>
        <v/>
      </c>
      <c r="O186" s="10" t="str">
        <f>IF(TRIM($J186)&lt;&gt;"",IF(COUNTIF($J$5:$J$317,"="&amp;J186)&lt;&gt;1,"CHECK",""),"")</f>
        <v/>
      </c>
      <c r="P186" s="4">
        <f t="shared" si="63"/>
        <v>1</v>
      </c>
      <c r="Q186" s="4">
        <f t="shared" si="64"/>
        <v>1</v>
      </c>
    </row>
    <row r="187" spans="1:17" x14ac:dyDescent="0.25">
      <c r="A187" s="2" t="s">
        <v>654</v>
      </c>
      <c r="B187" s="3">
        <v>4</v>
      </c>
      <c r="C187" s="4">
        <f>VLOOKUP(A187,$I$5:$K$318,3,FALSE)-B187</f>
        <v>0</v>
      </c>
      <c r="E187" s="2" t="s">
        <v>433</v>
      </c>
      <c r="F187" s="3">
        <v>10</v>
      </c>
      <c r="G187" s="4">
        <f>VLOOKUP(E187,$J$5:$L$318,3,FALSE)-F187</f>
        <v>0</v>
      </c>
      <c r="I187" s="8" t="s">
        <v>399</v>
      </c>
      <c r="J187" s="9" t="str">
        <f t="shared" si="67"/>
        <v>tlseq</v>
      </c>
      <c r="K187" s="9">
        <f t="shared" si="65"/>
        <v>10</v>
      </c>
      <c r="L187" s="9">
        <f t="shared" si="62"/>
        <v>10</v>
      </c>
      <c r="M187" s="9">
        <f t="shared" si="66"/>
        <v>0</v>
      </c>
      <c r="N187" s="9" t="str">
        <f>IF(TRIM($I187)&lt;&gt;"",IF(COUNTIF($I$5:$I$317,"="&amp;I187)&lt;&gt;1,"CHECK",""),"")</f>
        <v/>
      </c>
      <c r="O187" s="10" t="str">
        <f>IF(TRIM($J187)&lt;&gt;"",IF(COUNTIF($J$5:$J$317,"="&amp;J187)&lt;&gt;1,"CHECK",""),"")</f>
        <v/>
      </c>
      <c r="P187" s="4">
        <f t="shared" si="63"/>
        <v>1</v>
      </c>
      <c r="Q187" s="4">
        <f t="shared" si="64"/>
        <v>1</v>
      </c>
    </row>
    <row r="188" spans="1:17" ht="15.75" thickBot="1" x14ac:dyDescent="0.3">
      <c r="A188" s="2" t="s">
        <v>655</v>
      </c>
      <c r="B188" s="3">
        <v>1</v>
      </c>
      <c r="C188" s="4">
        <f>VLOOKUP(A188,$I$5:$K$318,3,FALSE)-B188</f>
        <v>0</v>
      </c>
      <c r="E188" s="2" t="s">
        <v>434</v>
      </c>
      <c r="F188" s="3">
        <v>10</v>
      </c>
      <c r="G188" s="4">
        <f>VLOOKUP(E188,$J$5:$L$318,3,FALSE)-F188</f>
        <v>0</v>
      </c>
      <c r="I188" s="8" t="s">
        <v>328</v>
      </c>
      <c r="J188" s="9" t="str">
        <f t="shared" si="67"/>
        <v>ptlandndxeq</v>
      </c>
      <c r="K188" s="9">
        <f t="shared" si="65"/>
        <v>10</v>
      </c>
      <c r="L188" s="9">
        <f t="shared" si="62"/>
        <v>10</v>
      </c>
      <c r="M188" s="9">
        <f t="shared" si="66"/>
        <v>0</v>
      </c>
      <c r="N188" s="9" t="str">
        <f>IF(TRIM($I188)&lt;&gt;"",IF(COUNTIF($I$5:$I$317,"="&amp;I188)&lt;&gt;1,"CHECK",""),"")</f>
        <v/>
      </c>
      <c r="O188" s="10" t="str">
        <f>IF(TRIM($J188)&lt;&gt;"",IF(COUNTIF($J$5:$J$317,"="&amp;J188)&lt;&gt;1,"CHECK",""),"")</f>
        <v/>
      </c>
      <c r="P188" s="4">
        <f t="shared" si="63"/>
        <v>1</v>
      </c>
      <c r="Q188" s="4">
        <f t="shared" si="64"/>
        <v>1</v>
      </c>
    </row>
    <row r="189" spans="1:17" x14ac:dyDescent="0.25">
      <c r="A189" s="2" t="s">
        <v>656</v>
      </c>
      <c r="B189" s="3">
        <v>1</v>
      </c>
      <c r="C189" s="4">
        <f>VLOOKUP(A189,$I$5:$K$318,3,FALSE)-B189</f>
        <v>0</v>
      </c>
      <c r="E189" s="2" t="s">
        <v>435</v>
      </c>
      <c r="F189" s="3">
        <v>1</v>
      </c>
      <c r="G189" s="4">
        <f>VLOOKUP(E189,$J$5:$L$318,3,FALSE)-F189</f>
        <v>0</v>
      </c>
      <c r="I189" s="17" t="s">
        <v>329</v>
      </c>
      <c r="J189" s="18"/>
      <c r="K189" s="18">
        <f t="shared" si="65"/>
        <v>10</v>
      </c>
      <c r="L189" s="18">
        <f>SUM(L190:L191)</f>
        <v>10</v>
      </c>
      <c r="M189" s="18">
        <f t="shared" si="66"/>
        <v>0</v>
      </c>
      <c r="N189" s="6" t="str">
        <f>IF(TRIM($I189)&lt;&gt;"",IF(COUNTIF($I$5:$I$317,"="&amp;I189)&lt;&gt;1,"CHECK",""),"")</f>
        <v/>
      </c>
      <c r="O189" s="7" t="str">
        <f>IF(TRIM($J189)&lt;&gt;"",IF(COUNTIF($J$5:$J$317,"="&amp;J189)&lt;&gt;1,"CHECK",""),"")</f>
        <v/>
      </c>
      <c r="P189" s="4">
        <f t="shared" si="63"/>
        <v>1</v>
      </c>
      <c r="Q189" s="4">
        <f t="shared" si="64"/>
        <v>0</v>
      </c>
    </row>
    <row r="190" spans="1:17" x14ac:dyDescent="0.25">
      <c r="A190" s="2" t="s">
        <v>657</v>
      </c>
      <c r="B190" s="3">
        <v>2</v>
      </c>
      <c r="C190" s="4">
        <f>VLOOKUP(A190,$I$5:$K$318,3,FALSE)-B190</f>
        <v>0</v>
      </c>
      <c r="E190" s="2" t="s">
        <v>443</v>
      </c>
      <c r="F190" s="3">
        <v>10</v>
      </c>
      <c r="G190" s="4">
        <f>VLOOKUP(E190,$J$5:$L$318,3,FALSE)-F190</f>
        <v>0</v>
      </c>
      <c r="I190" s="19"/>
      <c r="J190" s="20" t="s">
        <v>313</v>
      </c>
      <c r="K190" s="20"/>
      <c r="L190" s="20">
        <f t="shared" ref="L190:L216" si="75">IF(ISERR(GETPIVOTDATA("Value",$E$4,"Name",J190)),0,GETPIVOTDATA("Value",$E$4,"Name",J190))</f>
        <v>0</v>
      </c>
      <c r="M190" s="20"/>
      <c r="N190" s="9" t="str">
        <f>IF(TRIM($I190)&lt;&gt;"",IF(COUNTIF($I$5:$I$317,"="&amp;I190)&lt;&gt;1,"CHECK",""),"")</f>
        <v/>
      </c>
      <c r="O190" s="10" t="str">
        <f>IF(TRIM($J190)&lt;&gt;"",IF(COUNTIF($J$5:$J$317,"="&amp;J190)&lt;&gt;1,"CHECK",""),"")</f>
        <v/>
      </c>
      <c r="P190" s="4">
        <f t="shared" si="63"/>
        <v>0</v>
      </c>
      <c r="Q190" s="4">
        <f t="shared" si="64"/>
        <v>1</v>
      </c>
    </row>
    <row r="191" spans="1:17" ht="15.75" thickBot="1" x14ac:dyDescent="0.3">
      <c r="A191" s="2" t="s">
        <v>665</v>
      </c>
      <c r="B191" s="3">
        <v>190</v>
      </c>
      <c r="C191" s="4">
        <f>VLOOKUP(A191,$I$5:$K$318,3,FALSE)-B191</f>
        <v>0</v>
      </c>
      <c r="E191" s="2" t="s">
        <v>446</v>
      </c>
      <c r="F191" s="3">
        <v>0</v>
      </c>
      <c r="G191" s="4">
        <f>VLOOKUP(E191,$J$5:$L$318,3,FALSE)-F191</f>
        <v>0</v>
      </c>
      <c r="I191" s="21"/>
      <c r="J191" s="24" t="s">
        <v>310</v>
      </c>
      <c r="K191" s="22"/>
      <c r="L191" s="22">
        <f t="shared" si="75"/>
        <v>10</v>
      </c>
      <c r="M191" s="22"/>
      <c r="N191" s="14" t="str">
        <f>IF(TRIM($I191)&lt;&gt;"",IF(COUNTIF($I$5:$I$317,"="&amp;I191)&lt;&gt;1,"CHECK",""),"")</f>
        <v/>
      </c>
      <c r="O191" s="15" t="str">
        <f>IF(TRIM($J191)&lt;&gt;"",IF(COUNTIF($J$5:$J$317,"="&amp;J191)&lt;&gt;1,"CHECK",""),"")</f>
        <v/>
      </c>
      <c r="P191" s="4">
        <f t="shared" si="63"/>
        <v>0</v>
      </c>
      <c r="Q191" s="4">
        <f t="shared" si="64"/>
        <v>1</v>
      </c>
    </row>
    <row r="192" spans="1:17" x14ac:dyDescent="0.25">
      <c r="A192" s="2" t="s">
        <v>666</v>
      </c>
      <c r="B192" s="3">
        <v>190</v>
      </c>
      <c r="C192" s="4">
        <f>VLOOKUP(A192,$I$5:$K$318,3,FALSE)-B192</f>
        <v>0</v>
      </c>
      <c r="E192" s="2" t="s">
        <v>447</v>
      </c>
      <c r="F192" s="3">
        <v>1</v>
      </c>
      <c r="G192" s="4">
        <f>VLOOKUP(E192,$J$5:$L$318,3,FALSE)-F192</f>
        <v>0</v>
      </c>
      <c r="I192" s="8" t="s">
        <v>330</v>
      </c>
      <c r="J192" s="9" t="str">
        <f t="shared" ref="J192:J216" si="76">I192&amp;"eq"</f>
        <v>plbeq</v>
      </c>
      <c r="K192" s="9">
        <f t="shared" ref="K192:K217" si="77">IF(ISERR(GETPIVOTDATA("Value",$A$4,"Name",I192)),0,GETPIVOTDATA("Value",$A$4,"Name",I192))</f>
        <v>10</v>
      </c>
      <c r="L192" s="9">
        <f t="shared" si="75"/>
        <v>10</v>
      </c>
      <c r="M192" s="9">
        <f t="shared" ref="M192:M217" si="78">K192-L192</f>
        <v>0</v>
      </c>
      <c r="N192" s="9" t="str">
        <f>IF(TRIM($I192)&lt;&gt;"",IF(COUNTIF($I$5:$I$317,"="&amp;I192)&lt;&gt;1,"CHECK",""),"")</f>
        <v/>
      </c>
      <c r="O192" s="10" t="str">
        <f>IF(TRIM($J192)&lt;&gt;"",IF(COUNTIF($J$5:$J$317,"="&amp;J192)&lt;&gt;1,"CHECK",""),"")</f>
        <v/>
      </c>
      <c r="P192" s="4">
        <f t="shared" si="63"/>
        <v>1</v>
      </c>
      <c r="Q192" s="4">
        <f t="shared" si="64"/>
        <v>1</v>
      </c>
    </row>
    <row r="193" spans="1:17" x14ac:dyDescent="0.25">
      <c r="A193" s="2" t="s">
        <v>15</v>
      </c>
      <c r="B193" s="3">
        <v>31355</v>
      </c>
      <c r="C193" s="4" t="e">
        <f>VLOOKUP(A193,$I$5:$K$318,3,FALSE)-B193</f>
        <v>#N/A</v>
      </c>
      <c r="E193" s="2" t="s">
        <v>456</v>
      </c>
      <c r="F193" s="3">
        <v>50</v>
      </c>
      <c r="G193" s="4">
        <f>VLOOKUP(E193,$J$5:$L$318,3,FALSE)-F193</f>
        <v>0</v>
      </c>
      <c r="I193" s="8" t="s">
        <v>331</v>
      </c>
      <c r="J193" s="9" t="str">
        <f t="shared" si="76"/>
        <v>plbndxeq</v>
      </c>
      <c r="K193" s="9">
        <f t="shared" si="77"/>
        <v>10</v>
      </c>
      <c r="L193" s="9">
        <f t="shared" si="75"/>
        <v>10</v>
      </c>
      <c r="M193" s="9">
        <f t="shared" si="78"/>
        <v>0</v>
      </c>
      <c r="N193" s="9" t="str">
        <f>IF(TRIM($I193)&lt;&gt;"",IF(COUNTIF($I$5:$I$317,"="&amp;I193)&lt;&gt;1,"CHECK",""),"")</f>
        <v/>
      </c>
      <c r="O193" s="10" t="str">
        <f>IF(TRIM($J193)&lt;&gt;"",IF(COUNTIF($J$5:$J$317,"="&amp;J193)&lt;&gt;1,"CHECK",""),"")</f>
        <v/>
      </c>
      <c r="P193" s="4">
        <f t="shared" si="63"/>
        <v>1</v>
      </c>
      <c r="Q193" s="4">
        <f t="shared" si="64"/>
        <v>1</v>
      </c>
    </row>
    <row r="194" spans="1:17" x14ac:dyDescent="0.25">
      <c r="A194"/>
      <c r="B194"/>
      <c r="C194" s="4" t="e">
        <f>VLOOKUP(A194,$I$5:$K$318,3,FALSE)-B194</f>
        <v>#N/A</v>
      </c>
      <c r="E194" s="2" t="s">
        <v>457</v>
      </c>
      <c r="F194" s="3">
        <v>190</v>
      </c>
      <c r="G194" s="4">
        <f>VLOOKUP(E194,$J$5:$L$318,3,FALSE)-F194</f>
        <v>0</v>
      </c>
      <c r="I194" s="8" t="s">
        <v>332</v>
      </c>
      <c r="J194" s="9" t="str">
        <f t="shared" si="76"/>
        <v>xnlbeq</v>
      </c>
      <c r="K194" s="9">
        <f t="shared" si="77"/>
        <v>0</v>
      </c>
      <c r="L194" s="9">
        <f t="shared" si="75"/>
        <v>0</v>
      </c>
      <c r="M194" s="9">
        <f t="shared" si="78"/>
        <v>0</v>
      </c>
      <c r="N194" s="9" t="str">
        <f>IF(TRIM($I194)&lt;&gt;"",IF(COUNTIF($I$5:$I$317,"="&amp;I194)&lt;&gt;1,"CHECK",""),"")</f>
        <v/>
      </c>
      <c r="O194" s="10" t="str">
        <f>IF(TRIM($J194)&lt;&gt;"",IF(COUNTIF($J$5:$J$317,"="&amp;J194)&lt;&gt;1,"CHECK",""),"")</f>
        <v/>
      </c>
      <c r="P194" s="4">
        <f t="shared" si="63"/>
        <v>1</v>
      </c>
      <c r="Q194" s="4">
        <f t="shared" si="64"/>
        <v>1</v>
      </c>
    </row>
    <row r="195" spans="1:17" x14ac:dyDescent="0.25">
      <c r="A195"/>
      <c r="B195"/>
      <c r="C195" s="4" t="e">
        <f>VLOOKUP(A195,$I$5:$K$318,3,FALSE)-B195</f>
        <v>#N/A</v>
      </c>
      <c r="E195" s="2" t="s">
        <v>458</v>
      </c>
      <c r="F195" s="3">
        <v>190</v>
      </c>
      <c r="G195" s="4">
        <f>VLOOKUP(E195,$J$5:$L$318,3,FALSE)-F195</f>
        <v>0</v>
      </c>
      <c r="I195" s="8" t="s">
        <v>333</v>
      </c>
      <c r="J195" s="9" t="str">
        <f t="shared" si="76"/>
        <v>pnlbeq</v>
      </c>
      <c r="K195" s="9">
        <f t="shared" si="77"/>
        <v>0</v>
      </c>
      <c r="L195" s="9">
        <f t="shared" si="75"/>
        <v>0</v>
      </c>
      <c r="M195" s="9">
        <f t="shared" si="78"/>
        <v>0</v>
      </c>
      <c r="N195" s="9" t="str">
        <f>IF(TRIM($I195)&lt;&gt;"",IF(COUNTIF($I$5:$I$317,"="&amp;I195)&lt;&gt;1,"CHECK",""),"")</f>
        <v/>
      </c>
      <c r="O195" s="10" t="str">
        <f>IF(TRIM($J195)&lt;&gt;"",IF(COUNTIF($J$5:$J$317,"="&amp;J195)&lt;&gt;1,"CHECK",""),"")</f>
        <v/>
      </c>
      <c r="P195" s="4">
        <f t="shared" si="63"/>
        <v>1</v>
      </c>
      <c r="Q195" s="4">
        <f t="shared" si="64"/>
        <v>1</v>
      </c>
    </row>
    <row r="196" spans="1:17" x14ac:dyDescent="0.25">
      <c r="A196"/>
      <c r="B196"/>
      <c r="C196" s="4" t="e">
        <f>VLOOKUP(A196,$I$5:$K$318,3,FALSE)-B196</f>
        <v>#N/A</v>
      </c>
      <c r="E196" s="2" t="s">
        <v>459</v>
      </c>
      <c r="F196" s="3">
        <v>50</v>
      </c>
      <c r="G196" s="4">
        <f>VLOOKUP(E196,$J$5:$L$318,3,FALSE)-F196</f>
        <v>0</v>
      </c>
      <c r="I196" s="8" t="s">
        <v>334</v>
      </c>
      <c r="J196" s="9" t="str">
        <f t="shared" si="76"/>
        <v>pnlbndxeq</v>
      </c>
      <c r="K196" s="9">
        <f t="shared" si="77"/>
        <v>0</v>
      </c>
      <c r="L196" s="9">
        <f t="shared" si="75"/>
        <v>0</v>
      </c>
      <c r="M196" s="9">
        <f t="shared" si="78"/>
        <v>0</v>
      </c>
      <c r="N196" s="9" t="str">
        <f>IF(TRIM($I196)&lt;&gt;"",IF(COUNTIF($I$5:$I$317,"="&amp;I196)&lt;&gt;1,"CHECK",""),"")</f>
        <v/>
      </c>
      <c r="O196" s="10" t="str">
        <f>IF(TRIM($J196)&lt;&gt;"",IF(COUNTIF($J$5:$J$317,"="&amp;J196)&lt;&gt;1,"CHECK",""),"")</f>
        <v/>
      </c>
      <c r="P196" s="4">
        <f t="shared" si="63"/>
        <v>1</v>
      </c>
      <c r="Q196" s="4">
        <f t="shared" si="64"/>
        <v>1</v>
      </c>
    </row>
    <row r="197" spans="1:17" x14ac:dyDescent="0.25">
      <c r="A197"/>
      <c r="B197"/>
      <c r="C197" s="4" t="e">
        <f>VLOOKUP(A197,$I$5:$K$318,3,FALSE)-B197</f>
        <v>#N/A</v>
      </c>
      <c r="E197" s="2" t="s">
        <v>460</v>
      </c>
      <c r="F197" s="3">
        <v>0</v>
      </c>
      <c r="G197" s="4">
        <f>VLOOKUP(E197,$J$5:$L$318,3,FALSE)-F197</f>
        <v>0</v>
      </c>
      <c r="I197" s="8" t="s">
        <v>385</v>
      </c>
      <c r="J197" s="9" t="str">
        <f t="shared" si="76"/>
        <v>th2oeq</v>
      </c>
      <c r="K197" s="9">
        <f t="shared" si="77"/>
        <v>0</v>
      </c>
      <c r="L197" s="9">
        <f t="shared" si="75"/>
        <v>0</v>
      </c>
      <c r="M197" s="9">
        <f t="shared" si="78"/>
        <v>0</v>
      </c>
      <c r="N197" s="9" t="str">
        <f>IF(TRIM($I197)&lt;&gt;"",IF(COUNTIF($I$5:$I$317,"="&amp;I197)&lt;&gt;1,"CHECK",""),"")</f>
        <v/>
      </c>
      <c r="O197" s="10" t="str">
        <f>IF(TRIM($J197)&lt;&gt;"",IF(COUNTIF($J$5:$J$317,"="&amp;J197)&lt;&gt;1,"CHECK",""),"")</f>
        <v/>
      </c>
      <c r="P197" s="4">
        <f t="shared" si="63"/>
        <v>1</v>
      </c>
      <c r="Q197" s="4">
        <f t="shared" si="64"/>
        <v>1</v>
      </c>
    </row>
    <row r="198" spans="1:17" x14ac:dyDescent="0.25">
      <c r="A198"/>
      <c r="B198"/>
      <c r="C198" s="4" t="e">
        <f>VLOOKUP(A198,$I$5:$K$318,3,FALSE)-B198</f>
        <v>#N/A</v>
      </c>
      <c r="E198" s="2" t="s">
        <v>467</v>
      </c>
      <c r="F198" s="3">
        <v>10</v>
      </c>
      <c r="G198" s="4">
        <f>VLOOKUP(E198,$J$5:$L$318,3,FALSE)-F198</f>
        <v>0</v>
      </c>
      <c r="I198" s="8" t="s">
        <v>386</v>
      </c>
      <c r="J198" s="9" t="str">
        <f t="shared" si="76"/>
        <v>th2omeq</v>
      </c>
      <c r="K198" s="9">
        <f t="shared" si="77"/>
        <v>0</v>
      </c>
      <c r="L198" s="9">
        <f t="shared" si="75"/>
        <v>0</v>
      </c>
      <c r="M198" s="9">
        <f t="shared" si="78"/>
        <v>0</v>
      </c>
      <c r="N198" s="9" t="str">
        <f>IF(TRIM($I198)&lt;&gt;"",IF(COUNTIF($I$5:$I$317,"="&amp;I198)&lt;&gt;1,"CHECK",""),"")</f>
        <v/>
      </c>
      <c r="O198" s="10" t="str">
        <f>IF(TRIM($J198)&lt;&gt;"",IF(COUNTIF($J$5:$J$317,"="&amp;J198)&lt;&gt;1,"CHECK",""),"")</f>
        <v/>
      </c>
      <c r="P198" s="4">
        <f t="shared" si="63"/>
        <v>1</v>
      </c>
      <c r="Q198" s="4">
        <f t="shared" si="64"/>
        <v>1</v>
      </c>
    </row>
    <row r="199" spans="1:17" x14ac:dyDescent="0.25">
      <c r="A199"/>
      <c r="B199"/>
      <c r="C199" s="4" t="e">
        <f>VLOOKUP(A199,$I$5:$K$318,3,FALSE)-B199</f>
        <v>#N/A</v>
      </c>
      <c r="E199" s="2" t="s">
        <v>504</v>
      </c>
      <c r="F199" s="3">
        <v>10</v>
      </c>
      <c r="G199" s="4">
        <f>VLOOKUP(E199,$J$5:$L$318,3,FALSE)-F199</f>
        <v>0</v>
      </c>
      <c r="I199" s="8" t="s">
        <v>387</v>
      </c>
      <c r="J199" s="9" t="str">
        <f t="shared" si="76"/>
        <v>h2obndeq</v>
      </c>
      <c r="K199" s="9">
        <f t="shared" si="77"/>
        <v>0</v>
      </c>
      <c r="L199" s="9">
        <f t="shared" si="75"/>
        <v>0</v>
      </c>
      <c r="M199" s="9">
        <f t="shared" si="78"/>
        <v>0</v>
      </c>
      <c r="N199" s="9" t="str">
        <f>IF(TRIM($I199)&lt;&gt;"",IF(COUNTIF($I$5:$I$317,"="&amp;I199)&lt;&gt;1,"CHECK",""),"")</f>
        <v/>
      </c>
      <c r="O199" s="10" t="str">
        <f>IF(TRIM($J199)&lt;&gt;"",IF(COUNTIF($J$5:$J$317,"="&amp;J199)&lt;&gt;1,"CHECK",""),"")</f>
        <v/>
      </c>
      <c r="P199" s="4">
        <f t="shared" si="63"/>
        <v>1</v>
      </c>
      <c r="Q199" s="4">
        <f t="shared" si="64"/>
        <v>1</v>
      </c>
    </row>
    <row r="200" spans="1:17" x14ac:dyDescent="0.25">
      <c r="A200"/>
      <c r="B200"/>
      <c r="C200" s="4" t="e">
        <f>VLOOKUP(A200,$I$5:$K$318,3,FALSE)-B200</f>
        <v>#N/A</v>
      </c>
      <c r="E200" s="2" t="s">
        <v>631</v>
      </c>
      <c r="F200" s="3">
        <v>380</v>
      </c>
      <c r="G200" s="4">
        <f>VLOOKUP(E200,$J$5:$L$318,3,FALSE)-F200</f>
        <v>0</v>
      </c>
      <c r="I200" s="8" t="s">
        <v>388</v>
      </c>
      <c r="J200" s="9" t="str">
        <f t="shared" si="76"/>
        <v>pth2ondxeq</v>
      </c>
      <c r="K200" s="9">
        <f t="shared" si="77"/>
        <v>0</v>
      </c>
      <c r="L200" s="9">
        <f t="shared" si="75"/>
        <v>0</v>
      </c>
      <c r="M200" s="9">
        <f t="shared" si="78"/>
        <v>0</v>
      </c>
      <c r="N200" s="9" t="str">
        <f>IF(TRIM($I200)&lt;&gt;"",IF(COUNTIF($I$5:$I$317,"="&amp;I200)&lt;&gt;1,"CHECK",""),"")</f>
        <v/>
      </c>
      <c r="O200" s="10" t="str">
        <f>IF(TRIM($J200)&lt;&gt;"",IF(COUNTIF($J$5:$J$317,"="&amp;J200)&lt;&gt;1,"CHECK",""),"")</f>
        <v/>
      </c>
      <c r="P200" s="4">
        <f t="shared" si="63"/>
        <v>1</v>
      </c>
      <c r="Q200" s="4">
        <f t="shared" si="64"/>
        <v>1</v>
      </c>
    </row>
    <row r="201" spans="1:17" x14ac:dyDescent="0.25">
      <c r="A201"/>
      <c r="B201"/>
      <c r="C201" s="4" t="e">
        <f>VLOOKUP(A201,$I$5:$K$318,3,FALSE)-B201</f>
        <v>#N/A</v>
      </c>
      <c r="E201" s="2" t="s">
        <v>468</v>
      </c>
      <c r="F201" s="3">
        <v>0</v>
      </c>
      <c r="G201" s="4">
        <f>VLOOKUP(E201,$J$5:$L$318,3,FALSE)-F201</f>
        <v>0</v>
      </c>
      <c r="I201" s="8" t="s">
        <v>389</v>
      </c>
      <c r="J201" s="9" t="str">
        <f t="shared" si="76"/>
        <v>pth2oeq</v>
      </c>
      <c r="K201" s="9">
        <f t="shared" si="77"/>
        <v>0</v>
      </c>
      <c r="L201" s="9">
        <f t="shared" si="75"/>
        <v>0</v>
      </c>
      <c r="M201" s="9">
        <f t="shared" si="78"/>
        <v>0</v>
      </c>
      <c r="N201" s="9" t="str">
        <f>IF(TRIM($I201)&lt;&gt;"",IF(COUNTIF($I$5:$I$317,"="&amp;I201)&lt;&gt;1,"CHECK",""),"")</f>
        <v/>
      </c>
      <c r="O201" s="10" t="str">
        <f>IF(TRIM($J201)&lt;&gt;"",IF(COUNTIF($J$5:$J$317,"="&amp;J201)&lt;&gt;1,"CHECK",""),"")</f>
        <v/>
      </c>
      <c r="P201" s="4">
        <f t="shared" si="63"/>
        <v>1</v>
      </c>
      <c r="Q201" s="4">
        <f t="shared" si="64"/>
        <v>1</v>
      </c>
    </row>
    <row r="202" spans="1:17" x14ac:dyDescent="0.25">
      <c r="A202"/>
      <c r="B202"/>
      <c r="C202" s="4" t="e">
        <f>VLOOKUP(A202,$I$5:$K$318,3,FALSE)-B202</f>
        <v>#N/A</v>
      </c>
      <c r="E202" s="2" t="s">
        <v>469</v>
      </c>
      <c r="F202" s="3">
        <v>10</v>
      </c>
      <c r="G202" s="4">
        <f>VLOOKUP(E202,$J$5:$L$318,3,FALSE)-F202</f>
        <v>0</v>
      </c>
      <c r="I202" s="8" t="s">
        <v>390</v>
      </c>
      <c r="J202" s="9" t="str">
        <f t="shared" si="76"/>
        <v>ph2obndeq</v>
      </c>
      <c r="K202" s="9">
        <f t="shared" si="77"/>
        <v>0</v>
      </c>
      <c r="L202" s="9">
        <f t="shared" si="75"/>
        <v>0</v>
      </c>
      <c r="M202" s="9">
        <f t="shared" si="78"/>
        <v>0</v>
      </c>
      <c r="N202" s="9" t="str">
        <f>IF(TRIM($I202)&lt;&gt;"",IF(COUNTIF($I$5:$I$317,"="&amp;I202)&lt;&gt;1,"CHECK",""),"")</f>
        <v/>
      </c>
      <c r="O202" s="10" t="str">
        <f>IF(TRIM($J202)&lt;&gt;"",IF(COUNTIF($J$5:$J$317,"="&amp;J202)&lt;&gt;1,"CHECK",""),"")</f>
        <v/>
      </c>
      <c r="P202" s="4">
        <f t="shared" si="63"/>
        <v>1</v>
      </c>
      <c r="Q202" s="4">
        <f t="shared" si="64"/>
        <v>1</v>
      </c>
    </row>
    <row r="203" spans="1:17" x14ac:dyDescent="0.25">
      <c r="A203"/>
      <c r="B203"/>
      <c r="C203" s="4" t="e">
        <f>VLOOKUP(A203,$I$5:$K$318,3,FALSE)-B203</f>
        <v>#N/A</v>
      </c>
      <c r="E203" s="2" t="s">
        <v>470</v>
      </c>
      <c r="F203" s="3">
        <v>10</v>
      </c>
      <c r="G203" s="4">
        <f>VLOOKUP(E203,$J$5:$L$318,3,FALSE)-F203</f>
        <v>0</v>
      </c>
      <c r="I203" s="8" t="s">
        <v>391</v>
      </c>
      <c r="J203" s="9" t="str">
        <f t="shared" si="76"/>
        <v>ph2obndndxeq</v>
      </c>
      <c r="K203" s="9">
        <f t="shared" si="77"/>
        <v>0</v>
      </c>
      <c r="L203" s="9">
        <f t="shared" si="75"/>
        <v>0</v>
      </c>
      <c r="M203" s="9">
        <f t="shared" si="78"/>
        <v>0</v>
      </c>
      <c r="N203" s="9" t="str">
        <f>IF(TRIM($I203)&lt;&gt;"",IF(COUNTIF($I$5:$I$317,"="&amp;I203)&lt;&gt;1,"CHECK",""),"")</f>
        <v/>
      </c>
      <c r="O203" s="10" t="str">
        <f>IF(TRIM($J203)&lt;&gt;"",IF(COUNTIF($J$5:$J$317,"="&amp;J203)&lt;&gt;1,"CHECK",""),"")</f>
        <v/>
      </c>
      <c r="P203" s="4">
        <f t="shared" si="63"/>
        <v>1</v>
      </c>
      <c r="Q203" s="4">
        <f t="shared" si="64"/>
        <v>1</v>
      </c>
    </row>
    <row r="204" spans="1:17" x14ac:dyDescent="0.25">
      <c r="A204"/>
      <c r="B204"/>
      <c r="C204" s="4" t="e">
        <f>VLOOKUP(A204,$I$5:$K$318,3,FALSE)-B204</f>
        <v>#N/A</v>
      </c>
      <c r="E204" s="2" t="s">
        <v>471</v>
      </c>
      <c r="F204" s="3">
        <v>1</v>
      </c>
      <c r="G204" s="4">
        <f>VLOOKUP(E204,$J$5:$L$318,3,FALSE)-F204</f>
        <v>0</v>
      </c>
      <c r="I204" s="8" t="s">
        <v>378</v>
      </c>
      <c r="J204" s="9" t="str">
        <f t="shared" si="76"/>
        <v>yqtfeq</v>
      </c>
      <c r="K204" s="9">
        <f t="shared" si="77"/>
        <v>10</v>
      </c>
      <c r="L204" s="9">
        <f t="shared" si="75"/>
        <v>10</v>
      </c>
      <c r="M204" s="9">
        <f t="shared" si="78"/>
        <v>0</v>
      </c>
      <c r="N204" s="9" t="str">
        <f>IF(TRIM($I204)&lt;&gt;"",IF(COUNTIF($I$5:$I$317,"="&amp;I204)&lt;&gt;1,"CHECK",""),"")</f>
        <v/>
      </c>
      <c r="O204" s="10" t="str">
        <f>IF(TRIM($J204)&lt;&gt;"",IF(COUNTIF($J$5:$J$317,"="&amp;J204)&lt;&gt;1,"CHECK",""),"")</f>
        <v/>
      </c>
      <c r="P204" s="4">
        <f t="shared" si="63"/>
        <v>1</v>
      </c>
      <c r="Q204" s="4">
        <f t="shared" si="64"/>
        <v>1</v>
      </c>
    </row>
    <row r="205" spans="1:17" x14ac:dyDescent="0.25">
      <c r="A205"/>
      <c r="B205"/>
      <c r="E205" s="2" t="s">
        <v>472</v>
      </c>
      <c r="F205" s="3">
        <v>100</v>
      </c>
      <c r="G205" s="4">
        <f>VLOOKUP(E205,$J$5:$L$318,3,FALSE)-F205</f>
        <v>0</v>
      </c>
      <c r="I205" s="8" t="s">
        <v>379</v>
      </c>
      <c r="J205" s="9" t="str">
        <f t="shared" si="76"/>
        <v>trustYeq</v>
      </c>
      <c r="K205" s="9">
        <f t="shared" si="77"/>
        <v>1</v>
      </c>
      <c r="L205" s="9">
        <f t="shared" si="75"/>
        <v>1</v>
      </c>
      <c r="M205" s="9">
        <f t="shared" si="78"/>
        <v>0</v>
      </c>
      <c r="N205" s="9" t="str">
        <f>IF(TRIM($I205)&lt;&gt;"",IF(COUNTIF($I$5:$I$317,"="&amp;I205)&lt;&gt;1,"CHECK",""),"")</f>
        <v/>
      </c>
      <c r="O205" s="10" t="str">
        <f>IF(TRIM($J205)&lt;&gt;"",IF(COUNTIF($J$5:$J$317,"="&amp;J205)&lt;&gt;1,"CHECK",""),"")</f>
        <v/>
      </c>
      <c r="P205" s="4">
        <f t="shared" si="63"/>
        <v>1</v>
      </c>
      <c r="Q205" s="4">
        <f t="shared" si="64"/>
        <v>1</v>
      </c>
    </row>
    <row r="206" spans="1:17" x14ac:dyDescent="0.25">
      <c r="A206"/>
      <c r="B206"/>
      <c r="E206" s="2" t="s">
        <v>473</v>
      </c>
      <c r="F206" s="3">
        <v>0</v>
      </c>
      <c r="G206" s="4">
        <f>VLOOKUP(E206,$J$5:$L$318,3,FALSE)-F206</f>
        <v>0</v>
      </c>
      <c r="I206" s="8" t="s">
        <v>380</v>
      </c>
      <c r="J206" s="9" t="str">
        <f t="shared" si="76"/>
        <v>yqhteq</v>
      </c>
      <c r="K206" s="9">
        <f t="shared" si="77"/>
        <v>10</v>
      </c>
      <c r="L206" s="9">
        <f t="shared" si="75"/>
        <v>10</v>
      </c>
      <c r="M206" s="9">
        <f t="shared" si="78"/>
        <v>0</v>
      </c>
      <c r="N206" s="9" t="str">
        <f>IF(TRIM($I206)&lt;&gt;"",IF(COUNTIF($I$5:$I$317,"="&amp;I206)&lt;&gt;1,"CHECK",""),"")</f>
        <v/>
      </c>
      <c r="O206" s="10" t="str">
        <f>IF(TRIM($J206)&lt;&gt;"",IF(COUNTIF($J$5:$J$317,"="&amp;J206)&lt;&gt;1,"CHECK",""),"")</f>
        <v/>
      </c>
      <c r="P206" s="4">
        <f t="shared" si="63"/>
        <v>1</v>
      </c>
      <c r="Q206" s="4">
        <f t="shared" si="64"/>
        <v>1</v>
      </c>
    </row>
    <row r="207" spans="1:17" x14ac:dyDescent="0.25">
      <c r="A207"/>
      <c r="B207"/>
      <c r="E207" s="2" t="s">
        <v>477</v>
      </c>
      <c r="F207" s="3">
        <v>0</v>
      </c>
      <c r="G207" s="4">
        <f>VLOOKUP(E207,$J$5:$L$318,3,FALSE)-F207</f>
        <v>0</v>
      </c>
      <c r="I207" s="8" t="s">
        <v>381</v>
      </c>
      <c r="J207" s="9" t="str">
        <f t="shared" si="76"/>
        <v>remiteq</v>
      </c>
      <c r="K207" s="9">
        <f t="shared" si="77"/>
        <v>194</v>
      </c>
      <c r="L207" s="9">
        <f t="shared" si="75"/>
        <v>194</v>
      </c>
      <c r="M207" s="9">
        <f t="shared" si="78"/>
        <v>0</v>
      </c>
      <c r="N207" s="9" t="str">
        <f>IF(TRIM($I207)&lt;&gt;"",IF(COUNTIF($I$5:$I$317,"="&amp;I207)&lt;&gt;1,"CHECK",""),"")</f>
        <v/>
      </c>
      <c r="O207" s="10" t="str">
        <f>IF(TRIM($J207)&lt;&gt;"",IF(COUNTIF($J$5:$J$317,"="&amp;J207)&lt;&gt;1,"CHECK",""),"")</f>
        <v/>
      </c>
      <c r="P207" s="4">
        <f t="shared" si="63"/>
        <v>1</v>
      </c>
      <c r="Q207" s="4">
        <f t="shared" si="64"/>
        <v>1</v>
      </c>
    </row>
    <row r="208" spans="1:17" x14ac:dyDescent="0.25">
      <c r="A208"/>
      <c r="B208"/>
      <c r="E208" s="2" t="s">
        <v>474</v>
      </c>
      <c r="F208" s="3">
        <v>0</v>
      </c>
      <c r="G208" s="4">
        <f>VLOOKUP(E208,$J$5:$L$318,3,FALSE)-F208</f>
        <v>0</v>
      </c>
      <c r="I208" s="8" t="s">
        <v>437</v>
      </c>
      <c r="J208" s="9" t="str">
        <f t="shared" si="76"/>
        <v>kstockeeq</v>
      </c>
      <c r="K208" s="9">
        <f t="shared" si="77"/>
        <v>10</v>
      </c>
      <c r="L208" s="9">
        <f t="shared" si="75"/>
        <v>10</v>
      </c>
      <c r="M208" s="9">
        <f t="shared" si="78"/>
        <v>0</v>
      </c>
      <c r="N208" s="9" t="str">
        <f>IF(TRIM($I208)&lt;&gt;"",IF(COUNTIF($I$5:$I$317,"="&amp;I208)&lt;&gt;1,"CHECK",""),"")</f>
        <v/>
      </c>
      <c r="O208" s="10" t="str">
        <f>IF(TRIM($J208)&lt;&gt;"",IF(COUNTIF($J$5:$J$317,"="&amp;J208)&lt;&gt;1,"CHECK",""),"")</f>
        <v/>
      </c>
      <c r="P208" s="4">
        <f t="shared" si="63"/>
        <v>1</v>
      </c>
      <c r="Q208" s="4">
        <f t="shared" si="64"/>
        <v>1</v>
      </c>
    </row>
    <row r="209" spans="1:17" x14ac:dyDescent="0.25">
      <c r="A209"/>
      <c r="B209"/>
      <c r="E209" s="2" t="s">
        <v>475</v>
      </c>
      <c r="F209" s="3">
        <v>100</v>
      </c>
      <c r="G209" s="4">
        <f>VLOOKUP(E209,$J$5:$L$318,3,FALSE)-F209</f>
        <v>0</v>
      </c>
      <c r="I209" s="8" t="s">
        <v>438</v>
      </c>
      <c r="J209" s="9" t="str">
        <f t="shared" si="76"/>
        <v>roreq</v>
      </c>
      <c r="K209" s="9">
        <f t="shared" si="77"/>
        <v>10</v>
      </c>
      <c r="L209" s="9">
        <f t="shared" si="75"/>
        <v>10</v>
      </c>
      <c r="M209" s="9">
        <f t="shared" si="78"/>
        <v>0</v>
      </c>
      <c r="N209" s="9" t="str">
        <f>IF(TRIM($I209)&lt;&gt;"",IF(COUNTIF($I$5:$I$317,"="&amp;I209)&lt;&gt;1,"CHECK",""),"")</f>
        <v/>
      </c>
      <c r="O209" s="10" t="str">
        <f>IF(TRIM($J209)&lt;&gt;"",IF(COUNTIF($J$5:$J$317,"="&amp;J209)&lt;&gt;1,"CHECK",""),"")</f>
        <v/>
      </c>
      <c r="P209" s="4">
        <f t="shared" si="63"/>
        <v>1</v>
      </c>
      <c r="Q209" s="4">
        <f t="shared" si="64"/>
        <v>1</v>
      </c>
    </row>
    <row r="210" spans="1:17" x14ac:dyDescent="0.25">
      <c r="A210"/>
      <c r="B210"/>
      <c r="E210" s="2" t="s">
        <v>476</v>
      </c>
      <c r="F210" s="3">
        <v>100</v>
      </c>
      <c r="G210" s="4">
        <f>VLOOKUP(E210,$J$5:$L$318,3,FALSE)-F210</f>
        <v>0</v>
      </c>
      <c r="I210" s="8" t="s">
        <v>439</v>
      </c>
      <c r="J210" s="9" t="str">
        <f t="shared" si="76"/>
        <v>rorceq</v>
      </c>
      <c r="K210" s="9">
        <f t="shared" si="77"/>
        <v>10</v>
      </c>
      <c r="L210" s="9">
        <f t="shared" si="75"/>
        <v>10</v>
      </c>
      <c r="M210" s="9">
        <f t="shared" si="78"/>
        <v>0</v>
      </c>
      <c r="N210" s="9" t="str">
        <f>IF(TRIM($I210)&lt;&gt;"",IF(COUNTIF($I$5:$I$317,"="&amp;I210)&lt;&gt;1,"CHECK",""),"")</f>
        <v/>
      </c>
      <c r="O210" s="10" t="str">
        <f>IF(TRIM($J210)&lt;&gt;"",IF(COUNTIF($J$5:$J$317,"="&amp;J210)&lt;&gt;1,"CHECK",""),"")</f>
        <v/>
      </c>
      <c r="P210" s="4">
        <f t="shared" si="63"/>
        <v>1</v>
      </c>
      <c r="Q210" s="4">
        <f t="shared" si="64"/>
        <v>1</v>
      </c>
    </row>
    <row r="211" spans="1:17" x14ac:dyDescent="0.25">
      <c r="A211"/>
      <c r="B211"/>
      <c r="E211" s="2" t="s">
        <v>478</v>
      </c>
      <c r="F211" s="3">
        <v>10</v>
      </c>
      <c r="G211" s="4">
        <f>VLOOKUP(E211,$J$5:$L$318,3,FALSE)-F211</f>
        <v>0</v>
      </c>
      <c r="I211" s="8" t="s">
        <v>440</v>
      </c>
      <c r="J211" s="9" t="str">
        <f t="shared" si="76"/>
        <v>roreeq</v>
      </c>
      <c r="K211" s="9">
        <f t="shared" si="77"/>
        <v>10</v>
      </c>
      <c r="L211" s="9">
        <f t="shared" si="75"/>
        <v>10</v>
      </c>
      <c r="M211" s="9">
        <f t="shared" si="78"/>
        <v>0</v>
      </c>
      <c r="N211" s="9" t="str">
        <f>IF(TRIM($I211)&lt;&gt;"",IF(COUNTIF($I$5:$I$317,"="&amp;I211)&lt;&gt;1,"CHECK",""),"")</f>
        <v/>
      </c>
      <c r="O211" s="10" t="str">
        <f>IF(TRIM($J211)&lt;&gt;"",IF(COUNTIF($J$5:$J$317,"="&amp;J211)&lt;&gt;1,"CHECK",""),"")</f>
        <v/>
      </c>
      <c r="P211" s="4">
        <f t="shared" si="63"/>
        <v>1</v>
      </c>
      <c r="Q211" s="4">
        <f t="shared" si="64"/>
        <v>1</v>
      </c>
    </row>
    <row r="212" spans="1:17" x14ac:dyDescent="0.25">
      <c r="A212"/>
      <c r="B212"/>
      <c r="E212" s="2" t="s">
        <v>479</v>
      </c>
      <c r="F212" s="3">
        <v>10</v>
      </c>
      <c r="G212" s="4">
        <f>VLOOKUP(E212,$J$5:$L$318,3,FALSE)-F212</f>
        <v>0</v>
      </c>
      <c r="I212" s="8" t="s">
        <v>444</v>
      </c>
      <c r="J212" s="9" t="str">
        <f t="shared" si="76"/>
        <v>rorgeq</v>
      </c>
      <c r="K212" s="9">
        <f t="shared" si="77"/>
        <v>1</v>
      </c>
      <c r="L212" s="9">
        <f t="shared" si="75"/>
        <v>1</v>
      </c>
      <c r="M212" s="9">
        <f t="shared" si="78"/>
        <v>0</v>
      </c>
      <c r="N212" s="9" t="str">
        <f>IF(TRIM($I212)&lt;&gt;"",IF(COUNTIF($I$5:$I$317,"="&amp;I212)&lt;&gt;1,"CHECK",""),"")</f>
        <v/>
      </c>
      <c r="O212" s="10" t="str">
        <f>IF(TRIM($J212)&lt;&gt;"",IF(COUNTIF($J$5:$J$317,"="&amp;J212)&lt;&gt;1,"CHECK",""),"")</f>
        <v/>
      </c>
      <c r="P212" s="4">
        <f t="shared" si="63"/>
        <v>1</v>
      </c>
      <c r="Q212" s="4">
        <f t="shared" si="64"/>
        <v>1</v>
      </c>
    </row>
    <row r="213" spans="1:17" x14ac:dyDescent="0.25">
      <c r="A213"/>
      <c r="B213"/>
      <c r="E213" s="2" t="s">
        <v>495</v>
      </c>
      <c r="F213" s="3">
        <v>40</v>
      </c>
      <c r="G213" s="4">
        <f>VLOOKUP(E213,$J$5:$L$318,3,FALSE)-F213</f>
        <v>0</v>
      </c>
      <c r="I213" s="8" t="s">
        <v>436</v>
      </c>
      <c r="J213" s="9" t="str">
        <f t="shared" si="76"/>
        <v>savfeq</v>
      </c>
      <c r="K213" s="9">
        <f t="shared" si="77"/>
        <v>10</v>
      </c>
      <c r="L213" s="9">
        <f t="shared" si="75"/>
        <v>10</v>
      </c>
      <c r="M213" s="9">
        <f t="shared" si="78"/>
        <v>0</v>
      </c>
      <c r="N213" s="9" t="str">
        <f>IF(TRIM($I213)&lt;&gt;"",IF(COUNTIF($I$5:$I$317,"="&amp;I213)&lt;&gt;1,"CHECK",""),"")</f>
        <v/>
      </c>
      <c r="O213" s="10" t="str">
        <f>IF(TRIM($J213)&lt;&gt;"",IF(COUNTIF($J$5:$J$317,"="&amp;J213)&lt;&gt;1,"CHECK",""),"")</f>
        <v/>
      </c>
      <c r="P213" s="4">
        <f t="shared" si="63"/>
        <v>1</v>
      </c>
      <c r="Q213" s="4">
        <f t="shared" si="64"/>
        <v>1</v>
      </c>
    </row>
    <row r="214" spans="1:17" x14ac:dyDescent="0.25">
      <c r="A214"/>
      <c r="B214"/>
      <c r="E214" s="2" t="s">
        <v>496</v>
      </c>
      <c r="F214" s="3">
        <v>40</v>
      </c>
      <c r="G214" s="4">
        <f>VLOOKUP(E214,$J$5:$L$318,3,FALSE)-F214</f>
        <v>0</v>
      </c>
      <c r="I214" s="8" t="s">
        <v>441</v>
      </c>
      <c r="J214" s="9" t="str">
        <f t="shared" si="76"/>
        <v>delRoReq</v>
      </c>
      <c r="K214" s="9">
        <f t="shared" si="77"/>
        <v>0</v>
      </c>
      <c r="L214" s="9">
        <f t="shared" si="75"/>
        <v>0</v>
      </c>
      <c r="M214" s="9">
        <f t="shared" si="78"/>
        <v>0</v>
      </c>
      <c r="N214" s="9" t="str">
        <f>IF(TRIM($I214)&lt;&gt;"",IF(COUNTIF($I$5:$I$317,"="&amp;I214)&lt;&gt;1,"CHECK",""),"")</f>
        <v/>
      </c>
      <c r="O214" s="10" t="str">
        <f>IF(TRIM($J214)&lt;&gt;"",IF(COUNTIF($J$5:$J$317,"="&amp;J214)&lt;&gt;1,"CHECK",""),"")</f>
        <v/>
      </c>
      <c r="P214" s="4">
        <f t="shared" si="63"/>
        <v>1</v>
      </c>
      <c r="Q214" s="4">
        <f t="shared" si="64"/>
        <v>1</v>
      </c>
    </row>
    <row r="215" spans="1:17" x14ac:dyDescent="0.25">
      <c r="A215"/>
      <c r="B215"/>
      <c r="E215" s="2" t="s">
        <v>497</v>
      </c>
      <c r="F215" s="3">
        <v>10</v>
      </c>
      <c r="G215" s="4">
        <f>VLOOKUP(E215,$J$5:$L$318,3,FALSE)-F215</f>
        <v>0</v>
      </c>
      <c r="I215" s="16" t="s">
        <v>523</v>
      </c>
      <c r="J215" s="9" t="str">
        <f t="shared" si="76"/>
        <v>devRoReq</v>
      </c>
      <c r="K215" s="9">
        <f t="shared" si="77"/>
        <v>0</v>
      </c>
      <c r="L215" s="9">
        <f t="shared" si="75"/>
        <v>0</v>
      </c>
      <c r="M215" s="9">
        <f t="shared" si="78"/>
        <v>0</v>
      </c>
      <c r="N215" s="9" t="str">
        <f>IF(TRIM($I215)&lt;&gt;"",IF(COUNTIF($I$5:$I$317,"="&amp;I215)&lt;&gt;1,"CHECK",""),"")</f>
        <v/>
      </c>
      <c r="O215" s="10" t="str">
        <f>IF(TRIM($J215)&lt;&gt;"",IF(COUNTIF($J$5:$J$317,"="&amp;J215)&lt;&gt;1,"CHECK",""),"")</f>
        <v/>
      </c>
      <c r="P215" s="4">
        <f t="shared" ref="P215" si="79">IF(TRIM(I215)&lt;&gt;"",1,0)</f>
        <v>1</v>
      </c>
      <c r="Q215" s="4">
        <f t="shared" ref="Q215" si="80">IF(TRIM(J215)&lt;&gt;"",1,0)</f>
        <v>1</v>
      </c>
    </row>
    <row r="216" spans="1:17" ht="15.75" thickBot="1" x14ac:dyDescent="0.3">
      <c r="A216"/>
      <c r="B216"/>
      <c r="E216" s="2" t="s">
        <v>498</v>
      </c>
      <c r="F216" s="3">
        <v>1</v>
      </c>
      <c r="G216" s="4">
        <f>VLOOKUP(E216,$J$5:$L$318,3,FALSE)-F216</f>
        <v>0</v>
      </c>
      <c r="I216" s="8" t="s">
        <v>442</v>
      </c>
      <c r="J216" s="9" t="str">
        <f t="shared" si="76"/>
        <v>grKeq</v>
      </c>
      <c r="K216" s="9">
        <f t="shared" si="77"/>
        <v>10</v>
      </c>
      <c r="L216" s="9">
        <f t="shared" si="75"/>
        <v>10</v>
      </c>
      <c r="M216" s="9">
        <f t="shared" si="78"/>
        <v>0</v>
      </c>
      <c r="N216" s="9" t="str">
        <f>IF(TRIM($I216)&lt;&gt;"",IF(COUNTIF($I$5:$I$317,"="&amp;I216)&lt;&gt;1,"CHECK",""),"")</f>
        <v/>
      </c>
      <c r="O216" s="10" t="str">
        <f>IF(TRIM($J216)&lt;&gt;"",IF(COUNTIF($J$5:$J$317,"="&amp;J216)&lt;&gt;1,"CHECK",""),"")</f>
        <v/>
      </c>
      <c r="P216" s="4">
        <f t="shared" si="63"/>
        <v>1</v>
      </c>
      <c r="Q216" s="4">
        <f t="shared" si="64"/>
        <v>1</v>
      </c>
    </row>
    <row r="217" spans="1:17" x14ac:dyDescent="0.25">
      <c r="A217"/>
      <c r="B217"/>
      <c r="E217" s="2" t="s">
        <v>499</v>
      </c>
      <c r="F217" s="3">
        <v>1</v>
      </c>
      <c r="G217" s="4">
        <f>VLOOKUP(E217,$J$5:$L$318,3,FALSE)-F217</f>
        <v>0</v>
      </c>
      <c r="I217" s="17" t="s">
        <v>392</v>
      </c>
      <c r="J217" s="18"/>
      <c r="K217" s="18">
        <f t="shared" si="77"/>
        <v>6606</v>
      </c>
      <c r="L217" s="18">
        <f>SUM(L218:L220)</f>
        <v>6606</v>
      </c>
      <c r="M217" s="18">
        <f t="shared" si="78"/>
        <v>0</v>
      </c>
      <c r="N217" s="6" t="str">
        <f>IF(TRIM($I217)&lt;&gt;"",IF(COUNTIF($I$5:$I$317,"="&amp;I217)&lt;&gt;1,"CHECK",""),"")</f>
        <v/>
      </c>
      <c r="O217" s="7" t="str">
        <f>IF(TRIM($J217)&lt;&gt;"",IF(COUNTIF($J$5:$J$317,"="&amp;J217)&lt;&gt;1,"CHECK",""),"")</f>
        <v/>
      </c>
      <c r="P217" s="4">
        <f t="shared" si="63"/>
        <v>1</v>
      </c>
      <c r="Q217" s="4">
        <f t="shared" si="64"/>
        <v>0</v>
      </c>
    </row>
    <row r="218" spans="1:17" x14ac:dyDescent="0.25">
      <c r="A218"/>
      <c r="B218"/>
      <c r="E218" s="2" t="s">
        <v>632</v>
      </c>
      <c r="F218" s="3">
        <v>10</v>
      </c>
      <c r="G218" s="4">
        <f>VLOOKUP(E218,$J$5:$L$318,3,FALSE)-F218</f>
        <v>0</v>
      </c>
      <c r="I218" s="19"/>
      <c r="J218" s="23" t="s">
        <v>370</v>
      </c>
      <c r="K218" s="20"/>
      <c r="L218" s="20">
        <f t="shared" ref="L218:L241" si="81">IF(ISERR(GETPIVOTDATA("Value",$E$4,"Name",J218)),0,GETPIVOTDATA("Value",$E$4,"Name",J218))</f>
        <v>5339</v>
      </c>
      <c r="M218" s="20"/>
      <c r="N218" s="9" t="str">
        <f>IF(TRIM($I218)&lt;&gt;"",IF(COUNTIF($I$5:$I$317,"="&amp;I218)&lt;&gt;1,"CHECK",""),"")</f>
        <v/>
      </c>
      <c r="O218" s="10" t="str">
        <f>IF(TRIM($J218)&lt;&gt;"",IF(COUNTIF($J$5:$J$317,"="&amp;J218)&lt;&gt;1,"CHECK",""),"")</f>
        <v/>
      </c>
      <c r="P218" s="4">
        <f t="shared" si="63"/>
        <v>0</v>
      </c>
      <c r="Q218" s="4">
        <f t="shared" si="64"/>
        <v>1</v>
      </c>
    </row>
    <row r="219" spans="1:17" x14ac:dyDescent="0.25">
      <c r="A219"/>
      <c r="B219"/>
      <c r="E219" s="2" t="s">
        <v>633</v>
      </c>
      <c r="F219" s="3">
        <v>10</v>
      </c>
      <c r="G219" s="4">
        <f>VLOOKUP(E219,$J$5:$L$318,3,FALSE)-F219</f>
        <v>0</v>
      </c>
      <c r="I219" s="19"/>
      <c r="J219" s="23" t="s">
        <v>371</v>
      </c>
      <c r="K219" s="20"/>
      <c r="L219" s="20">
        <f t="shared" si="81"/>
        <v>130</v>
      </c>
      <c r="M219" s="20"/>
      <c r="N219" s="9" t="str">
        <f>IF(TRIM($I219)&lt;&gt;"",IF(COUNTIF($I$5:$I$317,"="&amp;I219)&lt;&gt;1,"CHECK",""),"")</f>
        <v/>
      </c>
      <c r="O219" s="10" t="str">
        <f>IF(TRIM($J219)&lt;&gt;"",IF(COUNTIF($J$5:$J$317,"="&amp;J219)&lt;&gt;1,"CHECK",""),"")</f>
        <v/>
      </c>
      <c r="P219" s="4">
        <f t="shared" si="63"/>
        <v>0</v>
      </c>
      <c r="Q219" s="4">
        <f t="shared" si="64"/>
        <v>1</v>
      </c>
    </row>
    <row r="220" spans="1:17" ht="15.75" thickBot="1" x14ac:dyDescent="0.3">
      <c r="A220"/>
      <c r="B220"/>
      <c r="E220" s="2" t="s">
        <v>634</v>
      </c>
      <c r="F220" s="3">
        <v>380</v>
      </c>
      <c r="G220" s="4">
        <f>VLOOKUP(E220,$J$5:$L$318,3,FALSE)-F220</f>
        <v>0</v>
      </c>
      <c r="I220" s="21"/>
      <c r="J220" s="24" t="s">
        <v>372</v>
      </c>
      <c r="K220" s="22"/>
      <c r="L220" s="22">
        <f t="shared" si="81"/>
        <v>1137</v>
      </c>
      <c r="M220" s="22"/>
      <c r="N220" s="14" t="str">
        <f>IF(TRIM($I220)&lt;&gt;"",IF(COUNTIF($I$5:$I$317,"="&amp;I220)&lt;&gt;1,"CHECK",""),"")</f>
        <v/>
      </c>
      <c r="O220" s="15" t="str">
        <f>IF(TRIM($J220)&lt;&gt;"",IF(COUNTIF($J$5:$J$317,"="&amp;J220)&lt;&gt;1,"CHECK",""),"")</f>
        <v/>
      </c>
      <c r="P220" s="4">
        <f t="shared" si="63"/>
        <v>0</v>
      </c>
      <c r="Q220" s="4">
        <f t="shared" si="64"/>
        <v>1</v>
      </c>
    </row>
    <row r="221" spans="1:17" x14ac:dyDescent="0.25">
      <c r="A221"/>
      <c r="B221"/>
      <c r="E221" s="2" t="s">
        <v>511</v>
      </c>
      <c r="F221" s="3">
        <v>60</v>
      </c>
      <c r="G221" s="4">
        <f>VLOOKUP(E221,$J$5:$L$318,3,FALSE)-F221</f>
        <v>0</v>
      </c>
      <c r="I221" s="17" t="s">
        <v>545</v>
      </c>
      <c r="J221" s="18"/>
      <c r="K221" s="18">
        <f>IF(ISERR(GETPIVOTDATA("Value",$A$4,"Name",I221)),0,GETPIVOTDATA("Value",$A$4,"Name",I221))</f>
        <v>0</v>
      </c>
      <c r="L221" s="18">
        <f>SUM(L222:L223)</f>
        <v>0</v>
      </c>
      <c r="M221" s="18">
        <f>K221-L221</f>
        <v>0</v>
      </c>
      <c r="N221" s="6" t="str">
        <f>IF(TRIM($I221)&lt;&gt;"",IF(COUNTIF($I$5:$I$317,"="&amp;I221)&lt;&gt;1,"CHECK",""),"")</f>
        <v/>
      </c>
      <c r="O221" s="7" t="str">
        <f>IF(TRIM($J221)&lt;&gt;"",IF(COUNTIF($J$5:$J$317,"="&amp;J221)&lt;&gt;1,"CHECK",""),"")</f>
        <v/>
      </c>
      <c r="P221" s="4">
        <f t="shared" ref="P221:P223" si="82">IF(TRIM(I221)&lt;&gt;"",1,0)</f>
        <v>1</v>
      </c>
      <c r="Q221" s="4">
        <f t="shared" ref="Q221:Q223" si="83">IF(TRIM(J221)&lt;&gt;"",1,0)</f>
        <v>0</v>
      </c>
    </row>
    <row r="222" spans="1:17" x14ac:dyDescent="0.25">
      <c r="A222"/>
      <c r="B222"/>
      <c r="E222" s="2" t="s">
        <v>512</v>
      </c>
      <c r="F222" s="3">
        <v>0</v>
      </c>
      <c r="G222" s="4">
        <f>VLOOKUP(E222,$J$5:$L$318,3,FALSE)-F222</f>
        <v>0</v>
      </c>
      <c r="I222" s="19"/>
      <c r="J222" s="20" t="s">
        <v>429</v>
      </c>
      <c r="K222" s="20"/>
      <c r="L222" s="20">
        <f t="shared" ref="L222:L223" si="84">IF(ISERR(GETPIVOTDATA("Value",$E$4,"Name",J222)),0,GETPIVOTDATA("Value",$E$4,"Name",J222))</f>
        <v>0</v>
      </c>
      <c r="M222" s="20"/>
      <c r="N222" s="9" t="str">
        <f>IF(TRIM($I222)&lt;&gt;"",IF(COUNTIF($I$5:$I$317,"="&amp;I222)&lt;&gt;1,"CHECK",""),"")</f>
        <v/>
      </c>
      <c r="O222" s="10" t="str">
        <f>IF(TRIM($J222)&lt;&gt;"",IF(COUNTIF($J$5:$J$317,"="&amp;J222)&lt;&gt;1,"CHECK",""),"")</f>
        <v/>
      </c>
      <c r="P222" s="4">
        <f t="shared" si="82"/>
        <v>0</v>
      </c>
      <c r="Q222" s="4">
        <f t="shared" si="83"/>
        <v>1</v>
      </c>
    </row>
    <row r="223" spans="1:17" ht="15.75" thickBot="1" x14ac:dyDescent="0.3">
      <c r="A223"/>
      <c r="B223"/>
      <c r="E223" s="2" t="s">
        <v>513</v>
      </c>
      <c r="F223" s="3">
        <v>0</v>
      </c>
      <c r="G223" s="4">
        <f>VLOOKUP(E223,$J$5:$L$318,3,FALSE)-F223</f>
        <v>0</v>
      </c>
      <c r="I223" s="21"/>
      <c r="J223" s="22" t="s">
        <v>543</v>
      </c>
      <c r="K223" s="22"/>
      <c r="L223" s="22">
        <f t="shared" si="84"/>
        <v>0</v>
      </c>
      <c r="M223" s="22"/>
      <c r="N223" s="14" t="str">
        <f>IF(TRIM($I223)&lt;&gt;"",IF(COUNTIF($I$5:$I$317,"="&amp;I223)&lt;&gt;1,"CHECK",""),"")</f>
        <v/>
      </c>
      <c r="O223" s="15" t="str">
        <f>IF(TRIM($J223)&lt;&gt;"",IF(COUNTIF($J$5:$J$317,"="&amp;J223)&lt;&gt;1,"CHECK",""),"")</f>
        <v/>
      </c>
      <c r="P223" s="4">
        <f t="shared" si="82"/>
        <v>0</v>
      </c>
      <c r="Q223" s="4">
        <f t="shared" si="83"/>
        <v>1</v>
      </c>
    </row>
    <row r="224" spans="1:17" x14ac:dyDescent="0.25">
      <c r="A224"/>
      <c r="B224"/>
      <c r="E224" s="2" t="s">
        <v>529</v>
      </c>
      <c r="F224" s="3">
        <v>1</v>
      </c>
      <c r="G224" s="4">
        <f>VLOOKUP(E224,$J$5:$L$318,3,FALSE)-F224</f>
        <v>0</v>
      </c>
      <c r="I224" s="8" t="s">
        <v>428</v>
      </c>
      <c r="J224" s="11" t="s">
        <v>375</v>
      </c>
      <c r="K224" s="9">
        <f t="shared" ref="K224:K242" si="85">IF(ISERR(GETPIVOTDATA("Value",$A$4,"Name",I224)),0,GETPIVOTDATA("Value",$A$4,"Name",I224))</f>
        <v>0</v>
      </c>
      <c r="L224" s="9">
        <f t="shared" si="81"/>
        <v>0</v>
      </c>
      <c r="M224" s="9">
        <f t="shared" ref="M224:M242" si="86">K224-L224</f>
        <v>0</v>
      </c>
      <c r="N224" s="9" t="str">
        <f>IF(TRIM($I224)&lt;&gt;"",IF(COUNTIF($I$5:$I$317,"="&amp;I224)&lt;&gt;1,"CHECK",""),"")</f>
        <v/>
      </c>
      <c r="O224" s="10" t="str">
        <f>IF(TRIM($J224)&lt;&gt;"",IF(COUNTIF($J$5:$J$317,"="&amp;J224)&lt;&gt;1,"CHECK",""),"")</f>
        <v/>
      </c>
      <c r="P224" s="4">
        <f t="shared" si="63"/>
        <v>1</v>
      </c>
      <c r="Q224" s="4">
        <f t="shared" si="64"/>
        <v>1</v>
      </c>
    </row>
    <row r="225" spans="1:17" x14ac:dyDescent="0.25">
      <c r="A225"/>
      <c r="B225"/>
      <c r="E225" s="2" t="s">
        <v>527</v>
      </c>
      <c r="F225" s="3">
        <v>10</v>
      </c>
      <c r="G225" s="4">
        <f>VLOOKUP(E225,$J$5:$L$318,3,FALSE)-F225</f>
        <v>0</v>
      </c>
      <c r="I225" s="8" t="s">
        <v>393</v>
      </c>
      <c r="J225" s="9" t="str">
        <f>I225&amp;"eq"</f>
        <v>emiToteq</v>
      </c>
      <c r="K225" s="9">
        <f t="shared" si="85"/>
        <v>130</v>
      </c>
      <c r="L225" s="9">
        <f t="shared" si="81"/>
        <v>130</v>
      </c>
      <c r="M225" s="9">
        <f t="shared" si="86"/>
        <v>0</v>
      </c>
      <c r="N225" s="9" t="str">
        <f>IF(TRIM($I225)&lt;&gt;"",IF(COUNTIF($I$5:$I$317,"="&amp;I225)&lt;&gt;1,"CHECK",""),"")</f>
        <v/>
      </c>
      <c r="O225" s="10" t="str">
        <f>IF(TRIM($J225)&lt;&gt;"",IF(COUNTIF($J$5:$J$317,"="&amp;J225)&lt;&gt;1,"CHECK",""),"")</f>
        <v/>
      </c>
      <c r="P225" s="4">
        <f t="shared" si="63"/>
        <v>1</v>
      </c>
      <c r="Q225" s="4">
        <f t="shared" si="64"/>
        <v>1</v>
      </c>
    </row>
    <row r="226" spans="1:17" x14ac:dyDescent="0.25">
      <c r="A226"/>
      <c r="B226"/>
      <c r="E226" s="2" t="s">
        <v>516</v>
      </c>
      <c r="F226" s="3">
        <v>30</v>
      </c>
      <c r="G226" s="4">
        <f>VLOOKUP(E226,$J$5:$L$318,3,FALSE)-F226</f>
        <v>0</v>
      </c>
      <c r="I226" s="16" t="s">
        <v>521</v>
      </c>
      <c r="J226" s="34" t="s">
        <v>377</v>
      </c>
      <c r="K226" s="9">
        <f t="shared" si="85"/>
        <v>0</v>
      </c>
      <c r="L226" s="9">
        <f t="shared" si="81"/>
        <v>0</v>
      </c>
      <c r="M226" s="9">
        <f t="shared" si="86"/>
        <v>0</v>
      </c>
      <c r="N226" s="9" t="str">
        <f>IF(TRIM($I226)&lt;&gt;"",IF(COUNTIF($I$5:$I$317,"="&amp;I226)&lt;&gt;1,"CHECK",""),"")</f>
        <v/>
      </c>
      <c r="O226" s="10" t="str">
        <f>IF(TRIM($J226)&lt;&gt;"",IF(COUNTIF($J$5:$J$317,"="&amp;J226)&lt;&gt;1,"CHECK",""),"")</f>
        <v/>
      </c>
      <c r="P226" s="4">
        <f t="shared" ref="P226" si="87">IF(TRIM(I226)&lt;&gt;"",1,0)</f>
        <v>1</v>
      </c>
      <c r="Q226" s="4">
        <f t="shared" ref="Q226" si="88">IF(TRIM(J226)&lt;&gt;"",1,0)</f>
        <v>1</v>
      </c>
    </row>
    <row r="227" spans="1:17" x14ac:dyDescent="0.25">
      <c r="A227"/>
      <c r="B227"/>
      <c r="E227" s="2" t="s">
        <v>530</v>
      </c>
      <c r="F227" s="3">
        <v>10</v>
      </c>
      <c r="G227" s="4">
        <f>VLOOKUP(E227,$J$5:$L$318,3,FALSE)-F227</f>
        <v>0</v>
      </c>
      <c r="I227" s="8" t="s">
        <v>394</v>
      </c>
      <c r="J227" s="9" t="str">
        <f>I227&amp;"eq"</f>
        <v>emiGBLeq</v>
      </c>
      <c r="K227" s="9">
        <f t="shared" si="85"/>
        <v>13</v>
      </c>
      <c r="L227" s="9">
        <f t="shared" si="81"/>
        <v>13</v>
      </c>
      <c r="M227" s="9">
        <f t="shared" si="86"/>
        <v>0</v>
      </c>
      <c r="N227" s="9" t="str">
        <f>IF(TRIM($I227)&lt;&gt;"",IF(COUNTIF($I$5:$I$317,"="&amp;I227)&lt;&gt;1,"CHECK",""),"")</f>
        <v/>
      </c>
      <c r="O227" s="10" t="str">
        <f>IF(TRIM($J227)&lt;&gt;"",IF(COUNTIF($J$5:$J$317,"="&amp;J227)&lt;&gt;1,"CHECK",""),"")</f>
        <v/>
      </c>
      <c r="P227" s="4">
        <f t="shared" ref="P227:P242" si="89">IF(TRIM(I227)&lt;&gt;"",1,0)</f>
        <v>1</v>
      </c>
      <c r="Q227" s="4">
        <f t="shared" ref="Q227:Q242" si="90">IF(TRIM(J227)&lt;&gt;"",1,0)</f>
        <v>1</v>
      </c>
    </row>
    <row r="228" spans="1:17" x14ac:dyDescent="0.25">
      <c r="A228"/>
      <c r="B228"/>
      <c r="E228" s="2" t="s">
        <v>517</v>
      </c>
      <c r="F228" s="3">
        <v>1</v>
      </c>
      <c r="G228" s="4">
        <f>VLOOKUP(E228,$J$5:$L$318,3,FALSE)-F228</f>
        <v>0</v>
      </c>
      <c r="I228" s="8" t="s">
        <v>541</v>
      </c>
      <c r="J228" s="9" t="s">
        <v>542</v>
      </c>
      <c r="K228" s="9">
        <f t="shared" ref="K228:K230" si="91">IF(ISERR(GETPIVOTDATA("Value",$A$4,"Name",I228)),0,GETPIVOTDATA("Value",$A$4,"Name",I228))</f>
        <v>0</v>
      </c>
      <c r="L228" s="9">
        <f t="shared" ref="L228:L229" si="92">IF(ISERR(GETPIVOTDATA("Value",$E$4,"Name",J228)),0,GETPIVOTDATA("Value",$E$4,"Name",J228))</f>
        <v>0</v>
      </c>
      <c r="M228" s="9">
        <f t="shared" ref="M228:M229" si="93">K228-L228</f>
        <v>0</v>
      </c>
      <c r="N228" s="9" t="str">
        <f>IF(TRIM($I228)&lt;&gt;"",IF(COUNTIF($I$5:$I$317,"="&amp;I228)&lt;&gt;1,"CHECK",""),"")</f>
        <v/>
      </c>
      <c r="O228" s="10" t="str">
        <f>IF(TRIM($J228)&lt;&gt;"",IF(COUNTIF($J$5:$J$317,"="&amp;J228)&lt;&gt;1,"CHECK",""),"")</f>
        <v/>
      </c>
      <c r="P228" s="4">
        <f t="shared" si="89"/>
        <v>1</v>
      </c>
      <c r="Q228" s="4">
        <f t="shared" si="90"/>
        <v>1</v>
      </c>
    </row>
    <row r="229" spans="1:17" x14ac:dyDescent="0.25">
      <c r="A229"/>
      <c r="B229"/>
      <c r="E229" s="2" t="s">
        <v>518</v>
      </c>
      <c r="F229" s="3">
        <v>1</v>
      </c>
      <c r="G229" s="4">
        <f>VLOOKUP(E229,$J$5:$L$318,3,FALSE)-F229</f>
        <v>0</v>
      </c>
      <c r="I229" s="8" t="s">
        <v>544</v>
      </c>
      <c r="J229" s="34" t="s">
        <v>546</v>
      </c>
      <c r="K229" s="9">
        <f t="shared" si="91"/>
        <v>0</v>
      </c>
      <c r="L229" s="9">
        <f t="shared" si="92"/>
        <v>0</v>
      </c>
      <c r="M229" s="9">
        <f t="shared" si="93"/>
        <v>0</v>
      </c>
      <c r="N229" s="9" t="str">
        <f>IF(TRIM($I229)&lt;&gt;"",IF(COUNTIF($I$5:$I$317,"="&amp;I229)&lt;&gt;1,"CHECK",""),"")</f>
        <v/>
      </c>
      <c r="O229" s="10" t="str">
        <f>IF(TRIM($J229)&lt;&gt;"",IF(COUNTIF($J$5:$J$317,"="&amp;J229)&lt;&gt;1,"CHECK",""),"")</f>
        <v/>
      </c>
      <c r="P229" s="4">
        <f t="shared" si="89"/>
        <v>1</v>
      </c>
      <c r="Q229" s="4">
        <f t="shared" si="90"/>
        <v>1</v>
      </c>
    </row>
    <row r="230" spans="1:17" x14ac:dyDescent="0.25">
      <c r="A230"/>
      <c r="B230"/>
      <c r="E230" s="2" t="s">
        <v>531</v>
      </c>
      <c r="F230" s="3">
        <v>1</v>
      </c>
      <c r="G230" s="4">
        <f>VLOOKUP(E230,$J$5:$L$318,3,FALSE)-F230</f>
        <v>0</v>
      </c>
      <c r="I230" s="8" t="s">
        <v>592</v>
      </c>
      <c r="J230" s="9" t="str">
        <f t="shared" ref="J230:J238" si="94">I230&amp;"eq"</f>
        <v>ctaxgapeq</v>
      </c>
      <c r="K230" s="9">
        <f t="shared" si="91"/>
        <v>0</v>
      </c>
      <c r="L230" s="9">
        <f t="shared" ref="L230:L240" si="95">IF(ISERR(GETPIVOTDATA("Value",$E$4,"Name",J230)),0,GETPIVOTDATA("Value",$E$4,"Name",J230))</f>
        <v>0</v>
      </c>
      <c r="M230" s="9">
        <f t="shared" ref="M230:M240" si="96">K230-L230</f>
        <v>0</v>
      </c>
      <c r="N230" s="9" t="str">
        <f>IF(TRIM($I230)&lt;&gt;"",IF(COUNTIF($I$5:$I$317,"="&amp;I230)&lt;&gt;1,"CHECK",""),"")</f>
        <v/>
      </c>
      <c r="O230" s="10" t="str">
        <f>IF(TRIM($J230)&lt;&gt;"",IF(COUNTIF($J$5:$J$317,"="&amp;J230)&lt;&gt;1,"CHECK",""),"")</f>
        <v/>
      </c>
      <c r="P230" s="4">
        <f t="shared" ref="P230" si="97">IF(TRIM(I230)&lt;&gt;"",1,0)</f>
        <v>1</v>
      </c>
      <c r="Q230" s="4">
        <f t="shared" ref="Q230" si="98">IF(TRIM(J230)&lt;&gt;"",1,0)</f>
        <v>1</v>
      </c>
    </row>
    <row r="231" spans="1:17" x14ac:dyDescent="0.25">
      <c r="A231"/>
      <c r="B231"/>
      <c r="E231" s="2" t="s">
        <v>179</v>
      </c>
      <c r="F231" s="3">
        <v>0</v>
      </c>
      <c r="G231" s="4" t="e">
        <f>VLOOKUP(E231,$J$5:$L$318,3,FALSE)-F231</f>
        <v>#N/A</v>
      </c>
      <c r="I231" s="8" t="s">
        <v>650</v>
      </c>
      <c r="J231" s="9" t="str">
        <f t="shared" si="94"/>
        <v>EmiCO2eq</v>
      </c>
      <c r="K231" s="9">
        <f t="shared" ref="K231:K238" si="99">IF(ISERR(GETPIVOTDATA("Value",$A$4,"Name",I231)),0,GETPIVOTDATA("Value",$A$4,"Name",I231))</f>
        <v>1</v>
      </c>
      <c r="L231" s="9">
        <f t="shared" ref="L231:L238" si="100">IF(ISERR(GETPIVOTDATA("Value",$E$4,"Name",J231)),0,GETPIVOTDATA("Value",$E$4,"Name",J231))</f>
        <v>1</v>
      </c>
      <c r="M231" s="9">
        <f t="shared" ref="M231:M238" si="101">K231-L231</f>
        <v>0</v>
      </c>
      <c r="N231" s="9" t="str">
        <f>IF(TRIM($I231)&lt;&gt;"",IF(COUNTIF($I$5:$I$317,"="&amp;I231)&lt;&gt;1,"CHECK",""),"")</f>
        <v/>
      </c>
      <c r="O231" s="10" t="str">
        <f>IF(TRIM($J231)&lt;&gt;"",IF(COUNTIF($J$5:$J$317,"="&amp;J231)&lt;&gt;1,"CHECK",""),"")</f>
        <v/>
      </c>
      <c r="P231" s="4">
        <f t="shared" ref="P231:P240" si="102">IF(TRIM(I231)&lt;&gt;"",1,0)</f>
        <v>1</v>
      </c>
      <c r="Q231" s="4">
        <f t="shared" ref="Q231:Q240" si="103">IF(TRIM(J231)&lt;&gt;"",1,0)</f>
        <v>1</v>
      </c>
    </row>
    <row r="232" spans="1:17" x14ac:dyDescent="0.25">
      <c r="A232"/>
      <c r="B232"/>
      <c r="E232" s="2" t="s">
        <v>537</v>
      </c>
      <c r="F232" s="3">
        <v>190</v>
      </c>
      <c r="G232" s="4">
        <f>VLOOKUP(E232,$J$5:$L$318,3,FALSE)-F232</f>
        <v>0</v>
      </c>
      <c r="I232" s="8" t="s">
        <v>651</v>
      </c>
      <c r="J232" s="9" t="str">
        <f t="shared" si="94"/>
        <v>CUMEMIINDeq</v>
      </c>
      <c r="K232" s="9">
        <f t="shared" si="99"/>
        <v>1</v>
      </c>
      <c r="L232" s="9">
        <f t="shared" si="100"/>
        <v>1</v>
      </c>
      <c r="M232" s="9">
        <f t="shared" si="101"/>
        <v>0</v>
      </c>
      <c r="N232" s="9" t="str">
        <f>IF(TRIM($I232)&lt;&gt;"",IF(COUNTIF($I$5:$I$317,"="&amp;I232)&lt;&gt;1,"CHECK",""),"")</f>
        <v/>
      </c>
      <c r="O232" s="10" t="str">
        <f>IF(TRIM($J232)&lt;&gt;"",IF(COUNTIF($J$5:$J$317,"="&amp;J232)&lt;&gt;1,"CHECK",""),"")</f>
        <v/>
      </c>
      <c r="P232" s="4">
        <f t="shared" si="102"/>
        <v>1</v>
      </c>
      <c r="Q232" s="4">
        <f t="shared" si="103"/>
        <v>1</v>
      </c>
    </row>
    <row r="233" spans="1:17" x14ac:dyDescent="0.25">
      <c r="A233"/>
      <c r="B233"/>
      <c r="E233" s="2" t="s">
        <v>538</v>
      </c>
      <c r="F233" s="3">
        <v>190</v>
      </c>
      <c r="G233" s="4">
        <f>VLOOKUP(E233,$J$5:$L$318,3,FALSE)-F233</f>
        <v>0</v>
      </c>
      <c r="I233" s="8" t="s">
        <v>652</v>
      </c>
      <c r="J233" s="9" t="str">
        <f t="shared" si="94"/>
        <v>CUMEmieq</v>
      </c>
      <c r="K233" s="9">
        <f t="shared" si="99"/>
        <v>1</v>
      </c>
      <c r="L233" s="9">
        <f t="shared" si="100"/>
        <v>1</v>
      </c>
      <c r="M233" s="9">
        <f t="shared" si="101"/>
        <v>0</v>
      </c>
      <c r="N233" s="9" t="str">
        <f>IF(TRIM($I233)&lt;&gt;"",IF(COUNTIF($I$5:$I$317,"="&amp;I233)&lt;&gt;1,"CHECK",""),"")</f>
        <v/>
      </c>
      <c r="O233" s="10" t="str">
        <f>IF(TRIM($J233)&lt;&gt;"",IF(COUNTIF($J$5:$J$317,"="&amp;J233)&lt;&gt;1,"CHECK",""),"")</f>
        <v/>
      </c>
      <c r="P233" s="4">
        <f t="shared" si="102"/>
        <v>1</v>
      </c>
      <c r="Q233" s="4">
        <f t="shared" si="103"/>
        <v>1</v>
      </c>
    </row>
    <row r="234" spans="1:17" x14ac:dyDescent="0.25">
      <c r="A234"/>
      <c r="B234"/>
      <c r="E234" s="2" t="s">
        <v>548</v>
      </c>
      <c r="F234" s="3">
        <v>0</v>
      </c>
      <c r="G234" s="4">
        <f>VLOOKUP(E234,$J$5:$L$318,3,FALSE)-F234</f>
        <v>0</v>
      </c>
      <c r="I234" s="8" t="s">
        <v>653</v>
      </c>
      <c r="J234" s="9" t="str">
        <f t="shared" si="94"/>
        <v>alphaeq</v>
      </c>
      <c r="K234" s="9">
        <f t="shared" si="99"/>
        <v>1</v>
      </c>
      <c r="L234" s="9">
        <f t="shared" si="100"/>
        <v>1</v>
      </c>
      <c r="M234" s="9">
        <f t="shared" si="101"/>
        <v>0</v>
      </c>
      <c r="N234" s="9" t="str">
        <f>IF(TRIM($I234)&lt;&gt;"",IF(COUNTIF($I$5:$I$317,"="&amp;I234)&lt;&gt;1,"CHECK",""),"")</f>
        <v/>
      </c>
      <c r="O234" s="10" t="str">
        <f>IF(TRIM($J234)&lt;&gt;"",IF(COUNTIF($J$5:$J$317,"="&amp;J234)&lt;&gt;1,"CHECK",""),"")</f>
        <v/>
      </c>
      <c r="P234" s="4">
        <f t="shared" si="102"/>
        <v>1</v>
      </c>
      <c r="Q234" s="4">
        <f t="shared" si="103"/>
        <v>1</v>
      </c>
    </row>
    <row r="235" spans="1:17" x14ac:dyDescent="0.25">
      <c r="A235"/>
      <c r="B235"/>
      <c r="E235" s="2" t="s">
        <v>549</v>
      </c>
      <c r="F235" s="3">
        <v>10</v>
      </c>
      <c r="G235" s="4">
        <f>VLOOKUP(E235,$J$5:$L$318,3,FALSE)-F235</f>
        <v>0</v>
      </c>
      <c r="I235" s="8" t="s">
        <v>654</v>
      </c>
      <c r="J235" s="9" t="str">
        <f t="shared" si="94"/>
        <v>CReseq</v>
      </c>
      <c r="K235" s="9">
        <f t="shared" si="99"/>
        <v>4</v>
      </c>
      <c r="L235" s="9">
        <f t="shared" si="100"/>
        <v>4</v>
      </c>
      <c r="M235" s="9">
        <f t="shared" si="101"/>
        <v>0</v>
      </c>
      <c r="N235" s="9" t="str">
        <f>IF(TRIM($I235)&lt;&gt;"",IF(COUNTIF($I$5:$I$317,"="&amp;I235)&lt;&gt;1,"CHECK",""),"")</f>
        <v/>
      </c>
      <c r="O235" s="10" t="str">
        <f>IF(TRIM($J235)&lt;&gt;"",IF(COUNTIF($J$5:$J$317,"="&amp;J235)&lt;&gt;1,"CHECK",""),"")</f>
        <v/>
      </c>
      <c r="P235" s="4">
        <f t="shared" si="102"/>
        <v>1</v>
      </c>
      <c r="Q235" s="4">
        <f t="shared" si="103"/>
        <v>1</v>
      </c>
    </row>
    <row r="236" spans="1:17" x14ac:dyDescent="0.25">
      <c r="A236"/>
      <c r="B236"/>
      <c r="E236" s="2" t="s">
        <v>550</v>
      </c>
      <c r="F236" s="3">
        <v>0</v>
      </c>
      <c r="G236" s="4" t="e">
        <f>VLOOKUP(E236,$J$5:$L$318,3,FALSE)-F236</f>
        <v>#N/A</v>
      </c>
      <c r="I236" s="8" t="s">
        <v>655</v>
      </c>
      <c r="J236" s="9" t="str">
        <f t="shared" si="94"/>
        <v>MATeq</v>
      </c>
      <c r="K236" s="9">
        <f t="shared" si="99"/>
        <v>1</v>
      </c>
      <c r="L236" s="9">
        <f t="shared" si="100"/>
        <v>1</v>
      </c>
      <c r="M236" s="9">
        <f t="shared" si="101"/>
        <v>0</v>
      </c>
      <c r="N236" s="9" t="str">
        <f>IF(TRIM($I236)&lt;&gt;"",IF(COUNTIF($I$5:$I$317,"="&amp;I236)&lt;&gt;1,"CHECK",""),"")</f>
        <v/>
      </c>
      <c r="O236" s="10" t="str">
        <f>IF(TRIM($J236)&lt;&gt;"",IF(COUNTIF($J$5:$J$317,"="&amp;J236)&lt;&gt;1,"CHECK",""),"")</f>
        <v/>
      </c>
      <c r="P236" s="4">
        <f t="shared" si="102"/>
        <v>1</v>
      </c>
      <c r="Q236" s="4">
        <f t="shared" si="103"/>
        <v>1</v>
      </c>
    </row>
    <row r="237" spans="1:17" x14ac:dyDescent="0.25">
      <c r="A237"/>
      <c r="B237"/>
      <c r="E237" s="2" t="s">
        <v>563</v>
      </c>
      <c r="F237" s="3">
        <v>0</v>
      </c>
      <c r="G237" s="4" t="e">
        <f>VLOOKUP(E237,$J$5:$L$318,3,FALSE)-F237</f>
        <v>#N/A</v>
      </c>
      <c r="I237" s="8" t="s">
        <v>656</v>
      </c>
      <c r="J237" s="9" t="str">
        <f t="shared" si="94"/>
        <v>FORCeq</v>
      </c>
      <c r="K237" s="9">
        <f t="shared" si="99"/>
        <v>1</v>
      </c>
      <c r="L237" s="9">
        <f t="shared" si="100"/>
        <v>1</v>
      </c>
      <c r="M237" s="9">
        <f t="shared" si="101"/>
        <v>0</v>
      </c>
      <c r="N237" s="9" t="str">
        <f>IF(TRIM($I237)&lt;&gt;"",IF(COUNTIF($I$5:$I$317,"="&amp;I237)&lt;&gt;1,"CHECK",""),"")</f>
        <v/>
      </c>
      <c r="O237" s="10" t="str">
        <f>IF(TRIM($J237)&lt;&gt;"",IF(COUNTIF($J$5:$J$317,"="&amp;J237)&lt;&gt;1,"CHECK",""),"")</f>
        <v/>
      </c>
      <c r="P237" s="4">
        <f t="shared" si="102"/>
        <v>1</v>
      </c>
      <c r="Q237" s="4">
        <f t="shared" si="103"/>
        <v>1</v>
      </c>
    </row>
    <row r="238" spans="1:17" x14ac:dyDescent="0.25">
      <c r="A238"/>
      <c r="B238"/>
      <c r="E238" s="2" t="s">
        <v>564</v>
      </c>
      <c r="F238" s="3">
        <v>0</v>
      </c>
      <c r="G238" s="4" t="e">
        <f>VLOOKUP(E238,$J$5:$L$318,3,FALSE)-F238</f>
        <v>#N/A</v>
      </c>
      <c r="I238" s="8" t="s">
        <v>657</v>
      </c>
      <c r="J238" s="9" t="str">
        <f t="shared" si="94"/>
        <v>TEMPeq</v>
      </c>
      <c r="K238" s="9">
        <f t="shared" si="99"/>
        <v>2</v>
      </c>
      <c r="L238" s="9">
        <f t="shared" si="100"/>
        <v>2</v>
      </c>
      <c r="M238" s="9">
        <f t="shared" si="101"/>
        <v>0</v>
      </c>
      <c r="N238" s="9" t="str">
        <f>IF(TRIM($I238)&lt;&gt;"",IF(COUNTIF($I$5:$I$317,"="&amp;I238)&lt;&gt;1,"CHECK",""),"")</f>
        <v/>
      </c>
      <c r="O238" s="10" t="str">
        <f>IF(TRIM($J238)&lt;&gt;"",IF(COUNTIF($J$5:$J$317,"="&amp;J238)&lt;&gt;1,"CHECK",""),"")</f>
        <v/>
      </c>
      <c r="P238" s="4">
        <f t="shared" si="102"/>
        <v>1</v>
      </c>
      <c r="Q238" s="4">
        <f t="shared" si="103"/>
        <v>1</v>
      </c>
    </row>
    <row r="239" spans="1:17" x14ac:dyDescent="0.25">
      <c r="A239"/>
      <c r="B239"/>
      <c r="E239" s="2" t="s">
        <v>565</v>
      </c>
      <c r="F239" s="3">
        <v>190</v>
      </c>
      <c r="G239" s="4">
        <f>VLOOKUP(E239,$J$5:$L$318,3,FALSE)-F239</f>
        <v>0</v>
      </c>
      <c r="I239" s="8" t="s">
        <v>345</v>
      </c>
      <c r="J239" s="9" t="str">
        <f>I239&amp;"eq"</f>
        <v>lseq</v>
      </c>
      <c r="K239" s="9">
        <f t="shared" si="85"/>
        <v>20</v>
      </c>
      <c r="L239" s="9">
        <f t="shared" si="95"/>
        <v>20</v>
      </c>
      <c r="M239" s="9">
        <f t="shared" si="96"/>
        <v>0</v>
      </c>
      <c r="N239" s="9" t="str">
        <f>IF(TRIM($I239)&lt;&gt;"",IF(COUNTIF($I$5:$I$317,"="&amp;I239)&lt;&gt;1,"CHECK",""),"")</f>
        <v/>
      </c>
      <c r="O239" s="10" t="str">
        <f>IF(TRIM($J239)&lt;&gt;"",IF(COUNTIF($J$5:$J$317,"="&amp;J239)&lt;&gt;1,"CHECK",""),"")</f>
        <v/>
      </c>
      <c r="P239" s="4">
        <f t="shared" si="102"/>
        <v>1</v>
      </c>
      <c r="Q239" s="4">
        <f t="shared" si="103"/>
        <v>1</v>
      </c>
    </row>
    <row r="240" spans="1:17" x14ac:dyDescent="0.25">
      <c r="A240"/>
      <c r="B240"/>
      <c r="E240" s="2" t="s">
        <v>566</v>
      </c>
      <c r="F240" s="3">
        <v>50</v>
      </c>
      <c r="G240" s="4">
        <f>VLOOKUP(E240,$J$5:$L$318,3,FALSE)-F240</f>
        <v>0</v>
      </c>
      <c r="I240" s="8" t="s">
        <v>664</v>
      </c>
      <c r="J240" s="9" t="str">
        <f>I240&amp;"eq"</f>
        <v>glabzeq</v>
      </c>
      <c r="K240" s="9">
        <f t="shared" si="85"/>
        <v>20</v>
      </c>
      <c r="L240" s="9">
        <f t="shared" si="95"/>
        <v>0</v>
      </c>
      <c r="M240" s="9">
        <f t="shared" si="96"/>
        <v>20</v>
      </c>
      <c r="N240" s="9" t="str">
        <f>IF(TRIM($I240)&lt;&gt;"",IF(COUNTIF($I$5:$I$317,"="&amp;I240)&lt;&gt;1,"CHECK",""),"")</f>
        <v/>
      </c>
      <c r="O240" s="10" t="str">
        <f>IF(TRIM($J240)&lt;&gt;"",IF(COUNTIF($J$5:$J$317,"="&amp;J240)&lt;&gt;1,"CHECK",""),"")</f>
        <v/>
      </c>
      <c r="P240" s="37">
        <f t="shared" si="102"/>
        <v>1</v>
      </c>
      <c r="Q240" s="37">
        <f t="shared" si="103"/>
        <v>1</v>
      </c>
    </row>
    <row r="241" spans="1:17" ht="15.75" thickBot="1" x14ac:dyDescent="0.3">
      <c r="A241"/>
      <c r="B241"/>
      <c r="E241" s="2" t="s">
        <v>567</v>
      </c>
      <c r="F241" s="3">
        <v>50</v>
      </c>
      <c r="G241" s="4">
        <f>VLOOKUP(E241,$J$5:$L$318,3,FALSE)-F241</f>
        <v>0</v>
      </c>
      <c r="I241" s="8" t="s">
        <v>463</v>
      </c>
      <c r="J241" s="9" t="str">
        <f>I241&amp;"eq"</f>
        <v>lszeq</v>
      </c>
      <c r="K241" s="9">
        <f t="shared" si="85"/>
        <v>20</v>
      </c>
      <c r="L241" s="9">
        <f t="shared" si="81"/>
        <v>20</v>
      </c>
      <c r="M241" s="9">
        <f t="shared" si="86"/>
        <v>0</v>
      </c>
      <c r="N241" s="9" t="str">
        <f>IF(TRIM($I241)&lt;&gt;"",IF(COUNTIF($I$5:$I$317,"="&amp;I241)&lt;&gt;1,"CHECK",""),"")</f>
        <v/>
      </c>
      <c r="O241" s="10" t="str">
        <f>IF(TRIM($J241)&lt;&gt;"",IF(COUNTIF($J$5:$J$317,"="&amp;J241)&lt;&gt;1,"CHECK",""),"")</f>
        <v/>
      </c>
      <c r="P241" s="4">
        <f t="shared" si="89"/>
        <v>1</v>
      </c>
      <c r="Q241" s="4">
        <f t="shared" si="90"/>
        <v>1</v>
      </c>
    </row>
    <row r="242" spans="1:17" x14ac:dyDescent="0.25">
      <c r="A242"/>
      <c r="B242"/>
      <c r="E242" s="2" t="s">
        <v>578</v>
      </c>
      <c r="F242" s="3">
        <v>0</v>
      </c>
      <c r="G242" s="4">
        <f>VLOOKUP(E242,$J$5:$L$318,3,FALSE)-F242</f>
        <v>0</v>
      </c>
      <c r="I242" s="17" t="s">
        <v>108</v>
      </c>
      <c r="J242" s="18"/>
      <c r="K242" s="18">
        <f t="shared" si="85"/>
        <v>40</v>
      </c>
      <c r="L242" s="18">
        <f>SUM(L243:L244)</f>
        <v>40</v>
      </c>
      <c r="M242" s="18">
        <f t="shared" si="86"/>
        <v>0</v>
      </c>
      <c r="N242" s="6" t="str">
        <f>IF(TRIM($I242)&lt;&gt;"",IF(COUNTIF($I$5:$I$317,"="&amp;I242)&lt;&gt;1,"CHECK",""),"")</f>
        <v/>
      </c>
      <c r="O242" s="7" t="str">
        <f>IF(TRIM($J242)&lt;&gt;"",IF(COUNTIF($J$5:$J$317,"="&amp;J242)&lt;&gt;1,"CHECK",""),"")</f>
        <v/>
      </c>
      <c r="P242" s="4">
        <f t="shared" si="89"/>
        <v>1</v>
      </c>
      <c r="Q242" s="4">
        <f t="shared" si="90"/>
        <v>0</v>
      </c>
    </row>
    <row r="243" spans="1:17" x14ac:dyDescent="0.25">
      <c r="A243"/>
      <c r="B243"/>
      <c r="E243" s="2" t="s">
        <v>579</v>
      </c>
      <c r="F243" s="3">
        <v>0</v>
      </c>
      <c r="G243" s="4">
        <f>VLOOKUP(E243,$J$5:$L$318,3,FALSE)-F243</f>
        <v>0</v>
      </c>
      <c r="I243" s="19"/>
      <c r="J243" s="20" t="s">
        <v>111</v>
      </c>
      <c r="K243" s="20"/>
      <c r="L243" s="20">
        <f t="shared" ref="L243:L244" si="104">IF(ISERR(GETPIVOTDATA("Value",$E$4,"Name",J243)),0,GETPIVOTDATA("Value",$E$4,"Name",J243))</f>
        <v>30</v>
      </c>
      <c r="M243" s="20"/>
      <c r="N243" s="9" t="str">
        <f>IF(TRIM($I243)&lt;&gt;"",IF(COUNTIF($I$5:$I$317,"="&amp;I243)&lt;&gt;1,"CHECK",""),"")</f>
        <v/>
      </c>
      <c r="O243" s="10" t="str">
        <f>IF(TRIM($J243)&lt;&gt;"",IF(COUNTIF($J$5:$J$317,"="&amp;J243)&lt;&gt;1,"CHECK",""),"")</f>
        <v/>
      </c>
      <c r="P243" s="4">
        <f t="shared" si="63"/>
        <v>0</v>
      </c>
      <c r="Q243" s="4">
        <f t="shared" si="64"/>
        <v>1</v>
      </c>
    </row>
    <row r="244" spans="1:17" ht="15.75" thickBot="1" x14ac:dyDescent="0.3">
      <c r="A244"/>
      <c r="B244"/>
      <c r="E244" s="2" t="s">
        <v>582</v>
      </c>
      <c r="F244" s="3">
        <v>10</v>
      </c>
      <c r="G244" s="4">
        <f>VLOOKUP(E244,$J$5:$L$318,3,FALSE)-F244</f>
        <v>0</v>
      </c>
      <c r="I244" s="21"/>
      <c r="J244" s="22" t="s">
        <v>169</v>
      </c>
      <c r="K244" s="22"/>
      <c r="L244" s="22">
        <f t="shared" si="104"/>
        <v>10</v>
      </c>
      <c r="M244" s="22"/>
      <c r="N244" s="14" t="str">
        <f>IF(TRIM($I244)&lt;&gt;"",IF(COUNTIF($I$5:$I$317,"="&amp;I244)&lt;&gt;1,"CHECK",""),"")</f>
        <v/>
      </c>
      <c r="O244" s="15" t="str">
        <f>IF(TRIM($J244)&lt;&gt;"",IF(COUNTIF($J$5:$J$317,"="&amp;J244)&lt;&gt;1,"CHECK",""),"")</f>
        <v/>
      </c>
      <c r="P244" s="4">
        <f t="shared" si="63"/>
        <v>0</v>
      </c>
      <c r="Q244" s="4">
        <f t="shared" si="64"/>
        <v>1</v>
      </c>
    </row>
    <row r="245" spans="1:17" x14ac:dyDescent="0.25">
      <c r="A245"/>
      <c r="B245"/>
      <c r="E245" s="2" t="s">
        <v>583</v>
      </c>
      <c r="F245" s="3">
        <v>0</v>
      </c>
      <c r="G245" s="4" t="e">
        <f>VLOOKUP(E245,$J$5:$L$318,3,FALSE)-F245</f>
        <v>#N/A</v>
      </c>
      <c r="I245" s="17" t="s">
        <v>133</v>
      </c>
      <c r="J245" s="18"/>
      <c r="K245" s="18">
        <f>IF(ISERR(GETPIVOTDATA("Value",$A$4,"Name",I245)),0,GETPIVOTDATA("Value",$A$4,"Name",I245))</f>
        <v>30</v>
      </c>
      <c r="L245" s="18">
        <f>SUM(L246:L247)</f>
        <v>20</v>
      </c>
      <c r="M245" s="18">
        <f>K245-L245</f>
        <v>10</v>
      </c>
      <c r="N245" s="6" t="str">
        <f>IF(TRIM($I245)&lt;&gt;"",IF(COUNTIF($I$5:$I$317,"="&amp;I245)&lt;&gt;1,"CHECK",""),"")</f>
        <v/>
      </c>
      <c r="O245" s="7" t="str">
        <f>IF(TRIM($J245)&lt;&gt;"",IF(COUNTIF($J$5:$J$317,"="&amp;J245)&lt;&gt;1,"CHECK",""),"")</f>
        <v/>
      </c>
      <c r="P245" s="4">
        <f t="shared" si="63"/>
        <v>1</v>
      </c>
      <c r="Q245" s="4">
        <f t="shared" si="64"/>
        <v>0</v>
      </c>
    </row>
    <row r="246" spans="1:17" x14ac:dyDescent="0.25">
      <c r="A246"/>
      <c r="B246"/>
      <c r="E246" s="2" t="s">
        <v>584</v>
      </c>
      <c r="F246" s="3">
        <v>0</v>
      </c>
      <c r="G246" s="4">
        <f>VLOOKUP(E246,$J$5:$L$318,3,FALSE)-F246</f>
        <v>0</v>
      </c>
      <c r="I246" s="19"/>
      <c r="J246" s="20" t="s">
        <v>136</v>
      </c>
      <c r="K246" s="20"/>
      <c r="L246" s="20">
        <f t="shared" ref="L246:L249" si="105">IF(ISERR(GETPIVOTDATA("Value",$E$4,"Name",J246)),0,GETPIVOTDATA("Value",$E$4,"Name",J246))</f>
        <v>10</v>
      </c>
      <c r="M246" s="20"/>
      <c r="N246" s="9" t="str">
        <f>IF(TRIM($I246)&lt;&gt;"",IF(COUNTIF($I$5:$I$317,"="&amp;I246)&lt;&gt;1,"CHECK",""),"")</f>
        <v/>
      </c>
      <c r="O246" s="10" t="str">
        <f>IF(TRIM($J246)&lt;&gt;"",IF(COUNTIF($J$5:$J$317,"="&amp;J246)&lt;&gt;1,"CHECK",""),"")</f>
        <v/>
      </c>
      <c r="P246" s="4">
        <f t="shared" si="63"/>
        <v>0</v>
      </c>
      <c r="Q246" s="4">
        <f t="shared" si="64"/>
        <v>1</v>
      </c>
    </row>
    <row r="247" spans="1:17" ht="15.75" thickBot="1" x14ac:dyDescent="0.3">
      <c r="A247"/>
      <c r="B247"/>
      <c r="E247" s="2" t="s">
        <v>585</v>
      </c>
      <c r="F247" s="3">
        <v>0</v>
      </c>
      <c r="G247" s="4">
        <f>VLOOKUP(E247,$J$5:$L$318,3,FALSE)-F247</f>
        <v>0</v>
      </c>
      <c r="I247" s="21"/>
      <c r="J247" s="22" t="s">
        <v>467</v>
      </c>
      <c r="K247" s="22"/>
      <c r="L247" s="22">
        <f t="shared" si="105"/>
        <v>10</v>
      </c>
      <c r="M247" s="22"/>
      <c r="N247" s="14" t="str">
        <f>IF(TRIM($I247)&lt;&gt;"",IF(COUNTIF($I$5:$I$317,"="&amp;I247)&lt;&gt;1,"CHECK",""),"")</f>
        <v/>
      </c>
      <c r="O247" s="15" t="str">
        <f>IF(TRIM($J247)&lt;&gt;"",IF(COUNTIF($J$5:$J$317,"="&amp;J247)&lt;&gt;1,"CHECK",""),"")</f>
        <v/>
      </c>
      <c r="P247" s="4">
        <f t="shared" si="63"/>
        <v>0</v>
      </c>
      <c r="Q247" s="4">
        <f t="shared" si="64"/>
        <v>1</v>
      </c>
    </row>
    <row r="248" spans="1:17" x14ac:dyDescent="0.25">
      <c r="A248"/>
      <c r="B248"/>
      <c r="E248" s="2" t="s">
        <v>586</v>
      </c>
      <c r="F248" s="3">
        <v>20</v>
      </c>
      <c r="G248" s="4">
        <f>VLOOKUP(E248,$J$5:$L$318,3,FALSE)-F248</f>
        <v>0</v>
      </c>
      <c r="I248" s="16" t="s">
        <v>178</v>
      </c>
      <c r="J248" s="34" t="s">
        <v>177</v>
      </c>
      <c r="K248" s="9">
        <f t="shared" ref="K248:K249" si="106">IF(ISERR(GETPIVOTDATA("Value",$A$4,"Name",I248)),0,GETPIVOTDATA("Value",$A$4,"Name",I248))</f>
        <v>1</v>
      </c>
      <c r="L248" s="9">
        <f t="shared" si="105"/>
        <v>1</v>
      </c>
      <c r="M248" s="9">
        <f>K248-L248</f>
        <v>0</v>
      </c>
      <c r="N248" s="9" t="str">
        <f>IF(TRIM($I248)&lt;&gt;"",IF(COUNTIF($I$5:$I$317,"="&amp;I248)&lt;&gt;1,"CHECK",""),"")</f>
        <v/>
      </c>
      <c r="O248" s="10" t="str">
        <f>IF(TRIM($J248)&lt;&gt;"",IF(COUNTIF($J$5:$J$317,"="&amp;J248)&lt;&gt;1,"CHECK",""),"")</f>
        <v/>
      </c>
      <c r="P248" s="4">
        <f t="shared" ref="P248:P317" si="107">IF(TRIM(I248)&lt;&gt;"",1,0)</f>
        <v>1</v>
      </c>
      <c r="Q248" s="4">
        <f t="shared" ref="Q248:Q317" si="108">IF(TRIM(J248)&lt;&gt;"",1,0)</f>
        <v>1</v>
      </c>
    </row>
    <row r="249" spans="1:17" ht="15.75" thickBot="1" x14ac:dyDescent="0.3">
      <c r="A249"/>
      <c r="B249"/>
      <c r="E249" s="2" t="s">
        <v>587</v>
      </c>
      <c r="F249" s="3">
        <v>0</v>
      </c>
      <c r="G249" s="4" t="e">
        <f>VLOOKUP(E249,$J$5:$L$318,3,FALSE)-F249</f>
        <v>#N/A</v>
      </c>
      <c r="I249" s="8" t="s">
        <v>445</v>
      </c>
      <c r="J249" s="9" t="str">
        <f>I249&amp;"eq"</f>
        <v>pwgdpeq</v>
      </c>
      <c r="K249" s="9">
        <f t="shared" si="106"/>
        <v>1</v>
      </c>
      <c r="L249" s="9">
        <f t="shared" si="105"/>
        <v>1</v>
      </c>
      <c r="M249" s="9">
        <f>K249-L249</f>
        <v>0</v>
      </c>
      <c r="N249" s="9" t="str">
        <f>IF(TRIM($I249)&lt;&gt;"",IF(COUNTIF($I$5:$I$317,"="&amp;I249)&lt;&gt;1,"CHECK",""),"")</f>
        <v/>
      </c>
      <c r="O249" s="10" t="str">
        <f>IF(TRIM($J249)&lt;&gt;"",IF(COUNTIF($J$5:$J$317,"="&amp;J249)&lt;&gt;1,"CHECK",""),"")</f>
        <v/>
      </c>
      <c r="P249" s="4">
        <f t="shared" si="107"/>
        <v>1</v>
      </c>
      <c r="Q249" s="4">
        <f t="shared" si="108"/>
        <v>1</v>
      </c>
    </row>
    <row r="250" spans="1:17" x14ac:dyDescent="0.25">
      <c r="A250"/>
      <c r="B250"/>
      <c r="E250" s="2" t="s">
        <v>588</v>
      </c>
      <c r="F250" s="3">
        <v>0</v>
      </c>
      <c r="G250" s="4" t="e">
        <f>VLOOKUP(E250,$J$5:$L$318,3,FALSE)-F250</f>
        <v>#N/A</v>
      </c>
      <c r="I250" s="26"/>
      <c r="J250" s="35" t="s">
        <v>495</v>
      </c>
      <c r="K250" s="27"/>
      <c r="L250" s="27">
        <f>IF(ISERR(GETPIVOTDATA("Value",$E$4,"Name",J250)),0,GETPIVOTDATA("Value",$E$4,"Name",J250))</f>
        <v>40</v>
      </c>
      <c r="M250" s="27">
        <f>SUM(K251:K252)-L250</f>
        <v>-10</v>
      </c>
      <c r="N250" s="6" t="str">
        <f>IF(TRIM($I250)&lt;&gt;"",IF(COUNTIF($I$5:$I$317,"="&amp;I250)&lt;&gt;1,"CHECK",""),"")</f>
        <v/>
      </c>
      <c r="O250" s="7" t="str">
        <f>IF(TRIM($J250)&lt;&gt;"",IF(COUNTIF($J$5:$J$317,"="&amp;J250)&lt;&gt;1,"CHECK",""),"")</f>
        <v/>
      </c>
      <c r="P250" s="4">
        <f t="shared" ref="P250:P256" si="109">IF(TRIM(I250)&lt;&gt;"",1,0)</f>
        <v>0</v>
      </c>
      <c r="Q250" s="4">
        <f t="shared" ref="Q250:Q256" si="110">IF(TRIM(J250)&lt;&gt;"",1,0)</f>
        <v>1</v>
      </c>
    </row>
    <row r="251" spans="1:17" x14ac:dyDescent="0.25">
      <c r="A251"/>
      <c r="B251"/>
      <c r="E251" s="2" t="s">
        <v>589</v>
      </c>
      <c r="F251" s="3">
        <v>0</v>
      </c>
      <c r="G251" s="4" t="e">
        <f>VLOOKUP(E251,$J$5:$L$318,3,FALSE)-F251</f>
        <v>#N/A</v>
      </c>
      <c r="I251" s="30" t="s">
        <v>491</v>
      </c>
      <c r="J251" s="25"/>
      <c r="K251" s="25">
        <f t="shared" ref="K251:K260" si="111">IF(ISERR(GETPIVOTDATA("Value",$A$4,"Name",I251)),0,GETPIVOTDATA("Value",$A$4,"Name",I251))</f>
        <v>30</v>
      </c>
      <c r="L251" s="25"/>
      <c r="M251" s="25"/>
      <c r="N251" s="9" t="str">
        <f>IF(TRIM($I251)&lt;&gt;"",IF(COUNTIF($I$5:$I$317,"="&amp;I251)&lt;&gt;1,"CHECK",""),"")</f>
        <v/>
      </c>
      <c r="O251" s="10" t="str">
        <f>IF(TRIM($J251)&lt;&gt;"",IF(COUNTIF($J$5:$J$317,"="&amp;J251)&lt;&gt;1,"CHECK",""),"")</f>
        <v/>
      </c>
      <c r="P251" s="4">
        <f t="shared" si="109"/>
        <v>1</v>
      </c>
      <c r="Q251" s="4">
        <f t="shared" si="110"/>
        <v>0</v>
      </c>
    </row>
    <row r="252" spans="1:17" ht="15.75" thickBot="1" x14ac:dyDescent="0.3">
      <c r="A252"/>
      <c r="B252"/>
      <c r="E252" s="2" t="s">
        <v>606</v>
      </c>
      <c r="F252" s="3">
        <v>232</v>
      </c>
      <c r="G252" s="4">
        <f>VLOOKUP(E252,$J$5:$L$318,3,FALSE)-F252</f>
        <v>0</v>
      </c>
      <c r="I252" s="36" t="s">
        <v>462</v>
      </c>
      <c r="J252" s="29"/>
      <c r="K252" s="29">
        <f t="shared" si="111"/>
        <v>0</v>
      </c>
      <c r="L252" s="29"/>
      <c r="M252" s="29"/>
      <c r="N252" s="14" t="str">
        <f>IF(TRIM($I252)&lt;&gt;"",IF(COUNTIF($I$5:$I$317,"="&amp;I252)&lt;&gt;1,"CHECK",""),"")</f>
        <v/>
      </c>
      <c r="O252" s="15" t="str">
        <f>IF(TRIM($J252)&lt;&gt;"",IF(COUNTIF($J$5:$J$317,"="&amp;J252)&lt;&gt;1,"CHECK",""),"")</f>
        <v/>
      </c>
      <c r="P252" s="4">
        <f t="shared" si="109"/>
        <v>1</v>
      </c>
      <c r="Q252" s="4">
        <f t="shared" si="110"/>
        <v>0</v>
      </c>
    </row>
    <row r="253" spans="1:17" x14ac:dyDescent="0.25">
      <c r="A253"/>
      <c r="B253"/>
      <c r="E253" s="2" t="s">
        <v>607</v>
      </c>
      <c r="F253" s="3">
        <v>60</v>
      </c>
      <c r="G253" s="4">
        <f>VLOOKUP(E253,$J$5:$L$318,3,FALSE)-F253</f>
        <v>0</v>
      </c>
      <c r="I253" s="16" t="s">
        <v>492</v>
      </c>
      <c r="J253" s="9" t="str">
        <f t="shared" ref="J253:J258" si="112">I253&amp;"eq"</f>
        <v>nfdshreq</v>
      </c>
      <c r="K253" s="9">
        <f t="shared" si="111"/>
        <v>40</v>
      </c>
      <c r="L253" s="9">
        <f t="shared" ref="L253:L260" si="113">IF(ISERR(GETPIVOTDATA("Value",$E$4,"Name",J253)),0,GETPIVOTDATA("Value",$E$4,"Name",J253))</f>
        <v>40</v>
      </c>
      <c r="M253" s="9">
        <f t="shared" ref="M253:M260" si="114">K253-L253</f>
        <v>0</v>
      </c>
      <c r="N253" s="9" t="str">
        <f>IF(TRIM($I253)&lt;&gt;"",IF(COUNTIF($I$5:$I$317,"="&amp;I253)&lt;&gt;1,"CHECK",""),"")</f>
        <v/>
      </c>
      <c r="O253" s="10" t="str">
        <f>IF(TRIM($J253)&lt;&gt;"",IF(COUNTIF($J$5:$J$317,"="&amp;J253)&lt;&gt;1,"CHECK",""),"")</f>
        <v/>
      </c>
      <c r="P253" s="4">
        <f t="shared" si="109"/>
        <v>1</v>
      </c>
      <c r="Q253" s="4">
        <f t="shared" si="110"/>
        <v>1</v>
      </c>
    </row>
    <row r="254" spans="1:17" x14ac:dyDescent="0.25">
      <c r="A254"/>
      <c r="B254"/>
      <c r="E254" s="2" t="s">
        <v>608</v>
      </c>
      <c r="F254" s="3">
        <v>60</v>
      </c>
      <c r="G254" s="4">
        <f>VLOOKUP(E254,$J$5:$L$318,3,FALSE)-F254</f>
        <v>0</v>
      </c>
      <c r="I254" s="8" t="s">
        <v>480</v>
      </c>
      <c r="J254" s="9" t="str">
        <f t="shared" si="112"/>
        <v>odaOuteq</v>
      </c>
      <c r="K254" s="9">
        <f t="shared" si="111"/>
        <v>10</v>
      </c>
      <c r="L254" s="9">
        <f t="shared" si="113"/>
        <v>10</v>
      </c>
      <c r="M254" s="9">
        <f t="shared" si="114"/>
        <v>0</v>
      </c>
      <c r="N254" s="9" t="str">
        <f>IF(TRIM($I254)&lt;&gt;"",IF(COUNTIF($I$5:$I$317,"="&amp;I254)&lt;&gt;1,"CHECK",""),"")</f>
        <v/>
      </c>
      <c r="O254" s="10" t="str">
        <f>IF(TRIM($J254)&lt;&gt;"",IF(COUNTIF($J$5:$J$317,"="&amp;J254)&lt;&gt;1,"CHECK",""),"")</f>
        <v/>
      </c>
      <c r="P254" s="4">
        <f t="shared" si="109"/>
        <v>1</v>
      </c>
      <c r="Q254" s="4">
        <f t="shared" si="110"/>
        <v>1</v>
      </c>
    </row>
    <row r="255" spans="1:17" x14ac:dyDescent="0.25">
      <c r="A255"/>
      <c r="B255"/>
      <c r="E255" s="2" t="s">
        <v>609</v>
      </c>
      <c r="F255" s="3">
        <v>60</v>
      </c>
      <c r="G255" s="4">
        <f>VLOOKUP(E255,$J$5:$L$318,3,FALSE)-F255</f>
        <v>0</v>
      </c>
      <c r="I255" s="8" t="s">
        <v>481</v>
      </c>
      <c r="J255" s="9" t="str">
        <f t="shared" si="112"/>
        <v>odaIneq</v>
      </c>
      <c r="K255" s="9">
        <f t="shared" si="111"/>
        <v>10</v>
      </c>
      <c r="L255" s="9">
        <f t="shared" si="113"/>
        <v>10</v>
      </c>
      <c r="M255" s="9">
        <f t="shared" si="114"/>
        <v>0</v>
      </c>
      <c r="N255" s="9" t="str">
        <f>IF(TRIM($I255)&lt;&gt;"",IF(COUNTIF($I$5:$I$317,"="&amp;I255)&lt;&gt;1,"CHECK",""),"")</f>
        <v/>
      </c>
      <c r="O255" s="10" t="str">
        <f>IF(TRIM($J255)&lt;&gt;"",IF(COUNTIF($J$5:$J$317,"="&amp;J255)&lt;&gt;1,"CHECK",""),"")</f>
        <v/>
      </c>
      <c r="P255" s="4">
        <f t="shared" si="109"/>
        <v>1</v>
      </c>
      <c r="Q255" s="4">
        <f t="shared" si="110"/>
        <v>1</v>
      </c>
    </row>
    <row r="256" spans="1:17" x14ac:dyDescent="0.25">
      <c r="A256"/>
      <c r="B256"/>
      <c r="E256" s="2" t="s">
        <v>610</v>
      </c>
      <c r="F256" s="3">
        <v>0</v>
      </c>
      <c r="G256" s="4" t="e">
        <f>VLOOKUP(E256,$J$5:$L$318,3,FALSE)-F256</f>
        <v>#N/A</v>
      </c>
      <c r="I256" s="8" t="s">
        <v>482</v>
      </c>
      <c r="J256" s="9" t="str">
        <f t="shared" si="112"/>
        <v>odaGbleq</v>
      </c>
      <c r="K256" s="9">
        <f t="shared" si="111"/>
        <v>1</v>
      </c>
      <c r="L256" s="9">
        <f t="shared" si="113"/>
        <v>1</v>
      </c>
      <c r="M256" s="9">
        <f t="shared" si="114"/>
        <v>0</v>
      </c>
      <c r="N256" s="9" t="str">
        <f>IF(TRIM($I256)&lt;&gt;"",IF(COUNTIF($I$5:$I$317,"="&amp;I256)&lt;&gt;1,"CHECK",""),"")</f>
        <v/>
      </c>
      <c r="O256" s="10" t="str">
        <f>IF(TRIM($J256)&lt;&gt;"",IF(COUNTIF($J$5:$J$317,"="&amp;J256)&lt;&gt;1,"CHECK",""),"")</f>
        <v/>
      </c>
      <c r="P256" s="4">
        <f t="shared" si="109"/>
        <v>1</v>
      </c>
      <c r="Q256" s="4">
        <f t="shared" si="110"/>
        <v>1</v>
      </c>
    </row>
    <row r="257" spans="1:17" x14ac:dyDescent="0.25">
      <c r="A257"/>
      <c r="B257"/>
      <c r="E257" s="2" t="s">
        <v>611</v>
      </c>
      <c r="F257" s="3">
        <v>0</v>
      </c>
      <c r="G257" s="4" t="e">
        <f>VLOOKUP(E257,$J$5:$L$318,3,FALSE)-F257</f>
        <v>#N/A</v>
      </c>
      <c r="I257" s="16" t="s">
        <v>488</v>
      </c>
      <c r="J257" s="9" t="str">
        <f t="shared" si="112"/>
        <v>ntmYeq</v>
      </c>
      <c r="K257" s="9">
        <f t="shared" si="111"/>
        <v>0</v>
      </c>
      <c r="L257" s="9">
        <f t="shared" si="113"/>
        <v>0</v>
      </c>
      <c r="M257" s="9">
        <f t="shared" si="114"/>
        <v>0</v>
      </c>
      <c r="N257" s="9" t="str">
        <f>IF(TRIM($I257)&lt;&gt;"",IF(COUNTIF($I$5:$I$317,"="&amp;I257)&lt;&gt;1,"CHECK",""),"")</f>
        <v/>
      </c>
      <c r="O257" s="10" t="str">
        <f>IF(TRIM($J257)&lt;&gt;"",IF(COUNTIF($J$5:$J$317,"="&amp;J257)&lt;&gt;1,"CHECK",""),"")</f>
        <v/>
      </c>
      <c r="P257" s="4">
        <f t="shared" si="107"/>
        <v>1</v>
      </c>
      <c r="Q257" s="4">
        <f t="shared" si="108"/>
        <v>1</v>
      </c>
    </row>
    <row r="258" spans="1:17" x14ac:dyDescent="0.25">
      <c r="A258"/>
      <c r="B258"/>
      <c r="E258" s="2" t="s">
        <v>612</v>
      </c>
      <c r="F258" s="3">
        <v>38</v>
      </c>
      <c r="G258" s="4">
        <f>VLOOKUP(E258,$J$5:$L$318,3,FALSE)-F258</f>
        <v>0</v>
      </c>
      <c r="I258" s="8" t="s">
        <v>338</v>
      </c>
      <c r="J258" s="9" t="str">
        <f t="shared" si="112"/>
        <v>rrateq</v>
      </c>
      <c r="K258" s="9">
        <f t="shared" si="111"/>
        <v>0</v>
      </c>
      <c r="L258" s="9">
        <f t="shared" si="113"/>
        <v>0</v>
      </c>
      <c r="M258" s="9">
        <f t="shared" si="114"/>
        <v>0</v>
      </c>
      <c r="N258" s="9" t="str">
        <f>IF(TRIM($I258)&lt;&gt;"",IF(COUNTIF($I$5:$I$317,"="&amp;I258)&lt;&gt;1,"CHECK",""),"")</f>
        <v/>
      </c>
      <c r="O258" s="10" t="str">
        <f>IF(TRIM($J258)&lt;&gt;"",IF(COUNTIF($J$5:$J$317,"="&amp;J258)&lt;&gt;1,"CHECK",""),"")</f>
        <v/>
      </c>
      <c r="P258" s="4">
        <f t="shared" si="107"/>
        <v>1</v>
      </c>
      <c r="Q258" s="4">
        <f t="shared" si="108"/>
        <v>1</v>
      </c>
    </row>
    <row r="259" spans="1:17" x14ac:dyDescent="0.25">
      <c r="A259"/>
      <c r="B259"/>
      <c r="E259" s="2" t="s">
        <v>613</v>
      </c>
      <c r="F259" s="3">
        <v>10</v>
      </c>
      <c r="G259" s="4">
        <f>VLOOKUP(E259,$J$5:$L$318,3,FALSE)-F259</f>
        <v>0</v>
      </c>
      <c r="I259" s="16" t="s">
        <v>465</v>
      </c>
      <c r="J259" s="31" t="s">
        <v>504</v>
      </c>
      <c r="K259" s="9">
        <f t="shared" si="111"/>
        <v>10</v>
      </c>
      <c r="L259" s="9">
        <f t="shared" si="113"/>
        <v>10</v>
      </c>
      <c r="M259" s="9">
        <f t="shared" si="114"/>
        <v>0</v>
      </c>
      <c r="N259" s="9" t="str">
        <f>IF(TRIM($I259)&lt;&gt;"",IF(COUNTIF($I$5:$I$317,"="&amp;I259)&lt;&gt;1,"CHECK",""),"")</f>
        <v/>
      </c>
      <c r="O259" s="10" t="str">
        <f>IF(TRIM($J259)&lt;&gt;"",IF(COUNTIF($J$5:$J$317,"="&amp;J259)&lt;&gt;1,"CHECK",""),"")</f>
        <v/>
      </c>
      <c r="P259" s="4">
        <f t="shared" si="107"/>
        <v>1</v>
      </c>
      <c r="Q259" s="4">
        <f t="shared" si="108"/>
        <v>1</v>
      </c>
    </row>
    <row r="260" spans="1:17" ht="15.75" thickBot="1" x14ac:dyDescent="0.3">
      <c r="A260"/>
      <c r="B260"/>
      <c r="E260" s="2" t="s">
        <v>614</v>
      </c>
      <c r="F260" s="3">
        <v>10</v>
      </c>
      <c r="G260" s="4">
        <f>VLOOKUP(E260,$J$5:$L$318,3,FALSE)-F260</f>
        <v>0</v>
      </c>
      <c r="I260" s="8" t="s">
        <v>466</v>
      </c>
      <c r="J260" s="9" t="str">
        <f>I260&amp;"eq"</f>
        <v>lambdafeq</v>
      </c>
      <c r="K260" s="9">
        <f t="shared" si="111"/>
        <v>380</v>
      </c>
      <c r="L260" s="9">
        <f t="shared" si="113"/>
        <v>380</v>
      </c>
      <c r="M260" s="9">
        <f t="shared" si="114"/>
        <v>0</v>
      </c>
      <c r="N260" s="9" t="str">
        <f>IF(TRIM($I260)&lt;&gt;"",IF(COUNTIF($I$5:$I$317,"="&amp;I260)&lt;&gt;1,"CHECK",""),"")</f>
        <v/>
      </c>
      <c r="O260" s="10" t="str">
        <f>IF(TRIM($J260)&lt;&gt;"",IF(COUNTIF($J$5:$J$317,"="&amp;J260)&lt;&gt;1,"CHECK",""),"")</f>
        <v/>
      </c>
      <c r="P260" s="4">
        <f t="shared" si="107"/>
        <v>1</v>
      </c>
      <c r="Q260" s="4">
        <f t="shared" si="108"/>
        <v>1</v>
      </c>
    </row>
    <row r="261" spans="1:17" x14ac:dyDescent="0.25">
      <c r="A261"/>
      <c r="B261"/>
      <c r="E261" s="2" t="s">
        <v>615</v>
      </c>
      <c r="F261" s="3">
        <v>10</v>
      </c>
      <c r="G261" s="4">
        <f>VLOOKUP(E261,$J$5:$L$318,3,FALSE)-F261</f>
        <v>0</v>
      </c>
      <c r="I261" s="26"/>
      <c r="J261" s="27" t="s">
        <v>336</v>
      </c>
      <c r="K261" s="27"/>
      <c r="L261" s="27">
        <f>IF(ISERR(GETPIVOTDATA("Value",$E$4,"Name",J261)),0,GETPIVOTDATA("Value",$E$4,"Name",J261))</f>
        <v>10</v>
      </c>
      <c r="M261" s="27">
        <f>SUM(K262:K263)-L261</f>
        <v>0</v>
      </c>
      <c r="N261" s="6" t="str">
        <f>IF(TRIM($I261)&lt;&gt;"",IF(COUNTIF($I$5:$I$317,"="&amp;I261)&lt;&gt;1,"CHECK",""),"")</f>
        <v/>
      </c>
      <c r="O261" s="7" t="str">
        <f>IF(TRIM($J261)&lt;&gt;"",IF(COUNTIF($J$5:$J$317,"="&amp;J261)&lt;&gt;1,"CHECK",""),"")</f>
        <v/>
      </c>
      <c r="P261" s="4">
        <f t="shared" si="107"/>
        <v>0</v>
      </c>
      <c r="Q261" s="4">
        <f t="shared" si="108"/>
        <v>1</v>
      </c>
    </row>
    <row r="262" spans="1:17" x14ac:dyDescent="0.25">
      <c r="A262"/>
      <c r="B262"/>
      <c r="E262" s="2" t="s">
        <v>616</v>
      </c>
      <c r="F262" s="3">
        <v>0</v>
      </c>
      <c r="G262" s="4" t="e">
        <f>VLOOKUP(E262,$J$5:$L$318,3,FALSE)-F262</f>
        <v>#N/A</v>
      </c>
      <c r="I262" s="30" t="s">
        <v>500</v>
      </c>
      <c r="J262" s="25"/>
      <c r="K262" s="25">
        <f t="shared" ref="K262:K283" si="115">IF(ISERR(GETPIVOTDATA("Value",$A$4,"Name",I262)),0,GETPIVOTDATA("Value",$A$4,"Name",I262))</f>
        <v>0</v>
      </c>
      <c r="L262" s="25"/>
      <c r="M262" s="25"/>
      <c r="N262" s="9" t="str">
        <f>IF(TRIM($I262)&lt;&gt;"",IF(COUNTIF($I$5:$I$317,"="&amp;I262)&lt;&gt;1,"CHECK",""),"")</f>
        <v/>
      </c>
      <c r="O262" s="10" t="str">
        <f>IF(TRIM($J262)&lt;&gt;"",IF(COUNTIF($J$5:$J$317,"="&amp;J262)&lt;&gt;1,"CHECK",""),"")</f>
        <v/>
      </c>
      <c r="P262" s="4">
        <f t="shared" si="107"/>
        <v>1</v>
      </c>
      <c r="Q262" s="4">
        <f t="shared" si="108"/>
        <v>0</v>
      </c>
    </row>
    <row r="263" spans="1:17" ht="15.75" thickBot="1" x14ac:dyDescent="0.3">
      <c r="A263"/>
      <c r="B263"/>
      <c r="E263" s="2" t="s">
        <v>617</v>
      </c>
      <c r="F263" s="3">
        <v>654</v>
      </c>
      <c r="G263" s="37">
        <f>VLOOKUP(E263,$J$5:$L$318,3,FALSE)-F263</f>
        <v>0</v>
      </c>
      <c r="I263" s="28" t="s">
        <v>519</v>
      </c>
      <c r="J263" s="29"/>
      <c r="K263" s="29">
        <f t="shared" si="115"/>
        <v>10</v>
      </c>
      <c r="L263" s="29"/>
      <c r="M263" s="29"/>
      <c r="N263" s="14" t="str">
        <f>IF(TRIM($I263)&lt;&gt;"",IF(COUNTIF($I$5:$I$317,"="&amp;I263)&lt;&gt;1,"CHECK",""),"")</f>
        <v/>
      </c>
      <c r="O263" s="15" t="str">
        <f>IF(TRIM($J263)&lt;&gt;"",IF(COUNTIF($J$5:$J$317,"="&amp;J263)&lt;&gt;1,"CHECK",""),"")</f>
        <v/>
      </c>
      <c r="P263" s="4">
        <f t="shared" si="107"/>
        <v>1</v>
      </c>
      <c r="Q263" s="4">
        <f t="shared" si="108"/>
        <v>0</v>
      </c>
    </row>
    <row r="264" spans="1:17" x14ac:dyDescent="0.25">
      <c r="A264"/>
      <c r="B264"/>
      <c r="E264" s="2" t="s">
        <v>618</v>
      </c>
      <c r="F264" s="3">
        <v>0</v>
      </c>
      <c r="I264" s="8" t="s">
        <v>339</v>
      </c>
      <c r="J264" s="9" t="str">
        <f t="shared" ref="J264:J282" si="116">I264&amp;"eq"</f>
        <v>kstockeq</v>
      </c>
      <c r="K264" s="9">
        <f t="shared" si="115"/>
        <v>10</v>
      </c>
      <c r="L264" s="9">
        <f t="shared" ref="L264:L282" si="117">IF(ISERR(GETPIVOTDATA("Value",$E$4,"Name",J264)),0,GETPIVOTDATA("Value",$E$4,"Name",J264))</f>
        <v>10</v>
      </c>
      <c r="M264" s="9">
        <f t="shared" ref="M264:M283" si="118">K264-L264</f>
        <v>0</v>
      </c>
      <c r="N264" s="9" t="str">
        <f>IF(TRIM($I264)&lt;&gt;"",IF(COUNTIF($I$5:$I$317,"="&amp;I264)&lt;&gt;1,"CHECK",""),"")</f>
        <v/>
      </c>
      <c r="O264" s="10" t="str">
        <f>IF(TRIM($J264)&lt;&gt;"",IF(COUNTIF($J$5:$J$317,"="&amp;J264)&lt;&gt;1,"CHECK",""),"")</f>
        <v/>
      </c>
      <c r="P264" s="4">
        <f t="shared" si="107"/>
        <v>1</v>
      </c>
      <c r="Q264" s="4">
        <f t="shared" si="108"/>
        <v>1</v>
      </c>
    </row>
    <row r="265" spans="1:17" x14ac:dyDescent="0.25">
      <c r="A265"/>
      <c r="B265"/>
      <c r="E265" s="2" t="s">
        <v>619</v>
      </c>
      <c r="F265" s="3">
        <v>190</v>
      </c>
      <c r="I265" s="8" t="s">
        <v>340</v>
      </c>
      <c r="J265" s="9" t="str">
        <f t="shared" si="116"/>
        <v>tkapseq</v>
      </c>
      <c r="K265" s="9">
        <f t="shared" si="115"/>
        <v>10</v>
      </c>
      <c r="L265" s="9">
        <f t="shared" si="117"/>
        <v>10</v>
      </c>
      <c r="M265" s="9">
        <f t="shared" si="118"/>
        <v>0</v>
      </c>
      <c r="N265" s="9" t="str">
        <f>IF(TRIM($I265)&lt;&gt;"",IF(COUNTIF($I$5:$I$317,"="&amp;I265)&lt;&gt;1,"CHECK",""),"")</f>
        <v/>
      </c>
      <c r="O265" s="10" t="str">
        <f>IF(TRIM($J265)&lt;&gt;"",IF(COUNTIF($J$5:$J$317,"="&amp;J265)&lt;&gt;1,"CHECK",""),"")</f>
        <v/>
      </c>
      <c r="P265" s="4">
        <f t="shared" si="107"/>
        <v>1</v>
      </c>
      <c r="Q265" s="4">
        <f t="shared" si="108"/>
        <v>1</v>
      </c>
    </row>
    <row r="266" spans="1:17" x14ac:dyDescent="0.25">
      <c r="A266"/>
      <c r="B266"/>
      <c r="E266" s="2" t="s">
        <v>620</v>
      </c>
      <c r="F266" s="3">
        <v>10</v>
      </c>
      <c r="I266" s="8" t="s">
        <v>464</v>
      </c>
      <c r="J266" s="9" t="str">
        <f t="shared" si="116"/>
        <v>k0eq</v>
      </c>
      <c r="K266" s="9">
        <f t="shared" si="115"/>
        <v>0</v>
      </c>
      <c r="L266" s="9">
        <f t="shared" si="117"/>
        <v>0</v>
      </c>
      <c r="M266" s="9">
        <f t="shared" si="118"/>
        <v>0</v>
      </c>
      <c r="N266" s="9" t="str">
        <f>IF(TRIM($I266)&lt;&gt;"",IF(COUNTIF($I$5:$I$317,"="&amp;I266)&lt;&gt;1,"CHECK",""),"")</f>
        <v/>
      </c>
      <c r="O266" s="10" t="str">
        <f>IF(TRIM($J266)&lt;&gt;"",IF(COUNTIF($J$5:$J$317,"="&amp;J266)&lt;&gt;1,"CHECK",""),"")</f>
        <v/>
      </c>
      <c r="P266" s="4">
        <f t="shared" si="107"/>
        <v>1</v>
      </c>
      <c r="Q266" s="4">
        <f t="shared" si="108"/>
        <v>1</v>
      </c>
    </row>
    <row r="267" spans="1:17" x14ac:dyDescent="0.25">
      <c r="A267"/>
      <c r="B267"/>
      <c r="E267" s="2" t="s">
        <v>621</v>
      </c>
      <c r="F267" s="3">
        <v>0</v>
      </c>
      <c r="I267" s="8" t="s">
        <v>341</v>
      </c>
      <c r="J267" s="9" t="str">
        <f t="shared" si="116"/>
        <v>glabeq</v>
      </c>
      <c r="K267" s="9">
        <f t="shared" si="115"/>
        <v>20</v>
      </c>
      <c r="L267" s="9">
        <f t="shared" si="117"/>
        <v>20</v>
      </c>
      <c r="M267" s="9">
        <f t="shared" si="118"/>
        <v>0</v>
      </c>
      <c r="N267" s="9" t="str">
        <f>IF(TRIM($I267)&lt;&gt;"",IF(COUNTIF($I$5:$I$317,"="&amp;I267)&lt;&gt;1,"CHECK",""),"")</f>
        <v/>
      </c>
      <c r="O267" s="10" t="str">
        <f>IF(TRIM($J267)&lt;&gt;"",IF(COUNTIF($J$5:$J$317,"="&amp;J267)&lt;&gt;1,"CHECK",""),"")</f>
        <v/>
      </c>
      <c r="P267" s="4">
        <f t="shared" si="107"/>
        <v>1</v>
      </c>
      <c r="Q267" s="4">
        <f t="shared" si="108"/>
        <v>1</v>
      </c>
    </row>
    <row r="268" spans="1:17" x14ac:dyDescent="0.25">
      <c r="A268"/>
      <c r="B268"/>
      <c r="E268" s="2" t="s">
        <v>622</v>
      </c>
      <c r="F268" s="3">
        <v>0</v>
      </c>
      <c r="I268" s="8" t="s">
        <v>342</v>
      </c>
      <c r="J268" s="9" t="str">
        <f t="shared" si="116"/>
        <v>invGFacteq</v>
      </c>
      <c r="K268" s="9">
        <f t="shared" si="115"/>
        <v>0</v>
      </c>
      <c r="L268" s="9">
        <f t="shared" si="117"/>
        <v>0</v>
      </c>
      <c r="M268" s="9">
        <f t="shared" si="118"/>
        <v>0</v>
      </c>
      <c r="N268" s="9" t="str">
        <f>IF(TRIM($I268)&lt;&gt;"",IF(COUNTIF($I$5:$I$317,"="&amp;I268)&lt;&gt;1,"CHECK",""),"")</f>
        <v/>
      </c>
      <c r="O268" s="10" t="str">
        <f>IF(TRIM($J268)&lt;&gt;"",IF(COUNTIF($J$5:$J$317,"="&amp;J268)&lt;&gt;1,"CHECK",""),"")</f>
        <v/>
      </c>
      <c r="P268" s="4">
        <f t="shared" si="107"/>
        <v>1</v>
      </c>
      <c r="Q268" s="4">
        <f t="shared" si="108"/>
        <v>1</v>
      </c>
    </row>
    <row r="269" spans="1:17" x14ac:dyDescent="0.25">
      <c r="A269"/>
      <c r="B269"/>
      <c r="E269" s="2" t="s">
        <v>635</v>
      </c>
      <c r="F269" s="3">
        <v>50</v>
      </c>
      <c r="I269" s="8" t="s">
        <v>343</v>
      </c>
      <c r="J269" s="9" t="str">
        <f t="shared" si="116"/>
        <v>migreq</v>
      </c>
      <c r="K269" s="9">
        <f t="shared" si="115"/>
        <v>0</v>
      </c>
      <c r="L269" s="9">
        <f t="shared" si="117"/>
        <v>0</v>
      </c>
      <c r="M269" s="9">
        <f t="shared" si="118"/>
        <v>0</v>
      </c>
      <c r="N269" s="9" t="str">
        <f>IF(TRIM($I269)&lt;&gt;"",IF(COUNTIF($I$5:$I$317,"="&amp;I269)&lt;&gt;1,"CHECK",""),"")</f>
        <v/>
      </c>
      <c r="O269" s="10" t="str">
        <f>IF(TRIM($J269)&lt;&gt;"",IF(COUNTIF($J$5:$J$317,"="&amp;J269)&lt;&gt;1,"CHECK",""),"")</f>
        <v/>
      </c>
      <c r="P269" s="4">
        <f t="shared" si="107"/>
        <v>1</v>
      </c>
      <c r="Q269" s="4">
        <f t="shared" si="108"/>
        <v>1</v>
      </c>
    </row>
    <row r="270" spans="1:17" x14ac:dyDescent="0.25">
      <c r="A270"/>
      <c r="B270"/>
      <c r="E270" s="2" t="s">
        <v>636</v>
      </c>
      <c r="F270" s="3">
        <v>50</v>
      </c>
      <c r="I270" s="8" t="s">
        <v>344</v>
      </c>
      <c r="J270" s="9" t="str">
        <f t="shared" si="116"/>
        <v>migrMulteq</v>
      </c>
      <c r="K270" s="9">
        <f t="shared" si="115"/>
        <v>0</v>
      </c>
      <c r="L270" s="9">
        <f t="shared" si="117"/>
        <v>0</v>
      </c>
      <c r="M270" s="9">
        <f t="shared" si="118"/>
        <v>0</v>
      </c>
      <c r="N270" s="9" t="str">
        <f>IF(TRIM($I270)&lt;&gt;"",IF(COUNTIF($I$5:$I$317,"="&amp;I270)&lt;&gt;1,"CHECK",""),"")</f>
        <v/>
      </c>
      <c r="O270" s="10" t="str">
        <f>IF(TRIM($J270)&lt;&gt;"",IF(COUNTIF($J$5:$J$317,"="&amp;J270)&lt;&gt;1,"CHECK",""),"")</f>
        <v/>
      </c>
      <c r="P270" s="4">
        <f t="shared" si="107"/>
        <v>1</v>
      </c>
      <c r="Q270" s="4">
        <f t="shared" si="108"/>
        <v>1</v>
      </c>
    </row>
    <row r="271" spans="1:17" x14ac:dyDescent="0.25">
      <c r="A271"/>
      <c r="B271"/>
      <c r="E271" s="2" t="s">
        <v>637</v>
      </c>
      <c r="F271" s="3">
        <v>50</v>
      </c>
      <c r="I271" s="8" t="s">
        <v>139</v>
      </c>
      <c r="J271" s="9" t="str">
        <f t="shared" si="116"/>
        <v>trenteq</v>
      </c>
      <c r="K271" s="9">
        <f t="shared" si="115"/>
        <v>10</v>
      </c>
      <c r="L271" s="9">
        <f t="shared" si="117"/>
        <v>10</v>
      </c>
      <c r="M271" s="9">
        <f t="shared" si="118"/>
        <v>0</v>
      </c>
      <c r="N271" s="9" t="str">
        <f>IF(TRIM($I271)&lt;&gt;"",IF(COUNTIF($I$5:$I$317,"="&amp;I271)&lt;&gt;1,"CHECK",""),"")</f>
        <v/>
      </c>
      <c r="O271" s="10" t="str">
        <f>IF(TRIM($J271)&lt;&gt;"",IF(COUNTIF($J$5:$J$317,"="&amp;J271)&lt;&gt;1,"CHECK",""),"")</f>
        <v/>
      </c>
      <c r="P271" s="4">
        <f t="shared" si="107"/>
        <v>1</v>
      </c>
      <c r="Q271" s="4">
        <f t="shared" si="108"/>
        <v>1</v>
      </c>
    </row>
    <row r="272" spans="1:17" x14ac:dyDescent="0.25">
      <c r="A272"/>
      <c r="B272"/>
      <c r="E272" s="2" t="s">
        <v>638</v>
      </c>
      <c r="F272" s="3">
        <v>1</v>
      </c>
      <c r="I272" s="8" t="s">
        <v>603</v>
      </c>
      <c r="J272" s="9" t="str">
        <f t="shared" ref="J272" si="119">I272&amp;"eq"</f>
        <v>rtrenteq</v>
      </c>
      <c r="K272" s="9">
        <f t="shared" ref="K272:K273" si="120">IF(ISERR(GETPIVOTDATA("Value",$A$4,"Name",I272)),0,GETPIVOTDATA("Value",$A$4,"Name",I272))</f>
        <v>10</v>
      </c>
      <c r="L272" s="9">
        <f t="shared" ref="L272:L273" si="121">IF(ISERR(GETPIVOTDATA("Value",$E$4,"Name",J272)),0,GETPIVOTDATA("Value",$E$4,"Name",J272))</f>
        <v>10</v>
      </c>
      <c r="M272" s="9">
        <f t="shared" ref="M272:M273" si="122">K272-L272</f>
        <v>0</v>
      </c>
      <c r="N272" s="9" t="str">
        <f>IF(TRIM($I272)&lt;&gt;"",IF(COUNTIF($I$5:$I$317,"="&amp;I272)&lt;&gt;1,"CHECK",""),"")</f>
        <v/>
      </c>
      <c r="O272" s="10" t="str">
        <f>IF(TRIM($J272)&lt;&gt;"",IF(COUNTIF($J$5:$J$317,"="&amp;J272)&lt;&gt;1,"CHECK",""),"")</f>
        <v/>
      </c>
      <c r="P272" s="4">
        <f t="shared" ref="P272:P273" si="123">IF(TRIM(I272)&lt;&gt;"",1,0)</f>
        <v>1</v>
      </c>
      <c r="Q272" s="4">
        <f t="shared" ref="Q272:Q273" si="124">IF(TRIM(J272)&lt;&gt;"",1,0)</f>
        <v>1</v>
      </c>
    </row>
    <row r="273" spans="1:17" x14ac:dyDescent="0.25">
      <c r="A273"/>
      <c r="B273"/>
      <c r="E273" s="2" t="s">
        <v>639</v>
      </c>
      <c r="F273" s="3">
        <v>1</v>
      </c>
      <c r="I273" s="8" t="s">
        <v>604</v>
      </c>
      <c r="J273" s="9" t="s">
        <v>619</v>
      </c>
      <c r="K273" s="9">
        <f t="shared" si="120"/>
        <v>190</v>
      </c>
      <c r="L273" s="9">
        <f t="shared" si="121"/>
        <v>190</v>
      </c>
      <c r="M273" s="9">
        <f t="shared" si="122"/>
        <v>0</v>
      </c>
      <c r="N273" s="9" t="str">
        <f>IF(TRIM($I273)&lt;&gt;"",IF(COUNTIF($I$5:$I$317,"="&amp;I273)&lt;&gt;1,"CHECK",""),"")</f>
        <v/>
      </c>
      <c r="O273" s="10" t="str">
        <f>IF(TRIM($J273)&lt;&gt;"",IF(COUNTIF($J$5:$J$317,"="&amp;J273)&lt;&gt;1,"CHECK",""),"")</f>
        <v/>
      </c>
      <c r="P273" s="37">
        <f t="shared" si="123"/>
        <v>1</v>
      </c>
      <c r="Q273" s="37">
        <f t="shared" si="124"/>
        <v>1</v>
      </c>
    </row>
    <row r="274" spans="1:17" x14ac:dyDescent="0.25">
      <c r="A274"/>
      <c r="B274"/>
      <c r="E274" s="2" t="s">
        <v>640</v>
      </c>
      <c r="F274" s="3">
        <v>1</v>
      </c>
      <c r="I274" s="8" t="s">
        <v>561</v>
      </c>
      <c r="J274" s="9" t="str">
        <f t="shared" si="116"/>
        <v>lsaeq</v>
      </c>
      <c r="K274" s="9">
        <f t="shared" si="115"/>
        <v>0</v>
      </c>
      <c r="L274" s="9">
        <f t="shared" si="117"/>
        <v>0</v>
      </c>
      <c r="M274" s="9">
        <f t="shared" si="118"/>
        <v>0</v>
      </c>
      <c r="N274" s="9" t="str">
        <f>IF(TRIM($I274)&lt;&gt;"",IF(COUNTIF($I$5:$I$317,"="&amp;I274)&lt;&gt;1,"CHECK",""),"")</f>
        <v/>
      </c>
      <c r="O274" s="10" t="str">
        <f>IF(TRIM($J274)&lt;&gt;"",IF(COUNTIF($J$5:$J$317,"="&amp;J274)&lt;&gt;1,"CHECK",""),"")</f>
        <v/>
      </c>
      <c r="P274" s="37">
        <f t="shared" si="107"/>
        <v>1</v>
      </c>
      <c r="Q274" s="37">
        <f t="shared" si="108"/>
        <v>1</v>
      </c>
    </row>
    <row r="275" spans="1:17" x14ac:dyDescent="0.25">
      <c r="A275"/>
      <c r="B275"/>
      <c r="E275" s="2" t="s">
        <v>641</v>
      </c>
      <c r="F275" s="3">
        <v>1</v>
      </c>
      <c r="I275" s="8" t="s">
        <v>570</v>
      </c>
      <c r="J275" s="9" t="str">
        <f t="shared" si="116"/>
        <v>plzceq</v>
      </c>
      <c r="K275" s="9">
        <f t="shared" si="115"/>
        <v>0</v>
      </c>
      <c r="L275" s="9">
        <f t="shared" si="117"/>
        <v>0</v>
      </c>
      <c r="M275" s="9">
        <f t="shared" si="118"/>
        <v>0</v>
      </c>
      <c r="N275" s="9" t="str">
        <f>IF(TRIM($I275)&lt;&gt;"",IF(COUNTIF($I$5:$I$317,"="&amp;I275)&lt;&gt;1,"CHECK",""),"")</f>
        <v/>
      </c>
      <c r="O275" s="10" t="str">
        <f>IF(TRIM($J275)&lt;&gt;"",IF(COUNTIF($J$5:$J$317,"="&amp;J275)&lt;&gt;1,"CHECK",""),"")</f>
        <v/>
      </c>
      <c r="P275" s="37">
        <f t="shared" si="107"/>
        <v>1</v>
      </c>
      <c r="Q275" s="37">
        <f t="shared" si="108"/>
        <v>1</v>
      </c>
    </row>
    <row r="276" spans="1:17" x14ac:dyDescent="0.25">
      <c r="A276"/>
      <c r="B276"/>
      <c r="E276" s="2" t="s">
        <v>642</v>
      </c>
      <c r="F276" s="3">
        <v>4</v>
      </c>
      <c r="I276" s="8" t="s">
        <v>571</v>
      </c>
      <c r="J276" s="9" t="str">
        <f t="shared" si="116"/>
        <v>plzeq</v>
      </c>
      <c r="K276" s="9">
        <f t="shared" si="115"/>
        <v>0</v>
      </c>
      <c r="L276" s="9">
        <f t="shared" si="117"/>
        <v>0</v>
      </c>
      <c r="M276" s="9">
        <f t="shared" si="118"/>
        <v>0</v>
      </c>
      <c r="N276" s="9" t="str">
        <f>IF(TRIM($I276)&lt;&gt;"",IF(COUNTIF($I$5:$I$317,"="&amp;I276)&lt;&gt;1,"CHECK",""),"")</f>
        <v/>
      </c>
      <c r="O276" s="10" t="str">
        <f>IF(TRIM($J276)&lt;&gt;"",IF(COUNTIF($J$5:$J$317,"="&amp;J276)&lt;&gt;1,"CHECK",""),"")</f>
        <v/>
      </c>
      <c r="P276" s="37">
        <f t="shared" si="107"/>
        <v>1</v>
      </c>
      <c r="Q276" s="37">
        <f t="shared" si="108"/>
        <v>1</v>
      </c>
    </row>
    <row r="277" spans="1:17" x14ac:dyDescent="0.25">
      <c r="A277"/>
      <c r="B277"/>
      <c r="E277" s="2" t="s">
        <v>643</v>
      </c>
      <c r="F277" s="3">
        <v>1</v>
      </c>
      <c r="I277" s="16" t="s">
        <v>493</v>
      </c>
      <c r="J277" s="9" t="str">
        <f t="shared" si="116"/>
        <v>savfRateq</v>
      </c>
      <c r="K277" s="9">
        <f t="shared" si="115"/>
        <v>10</v>
      </c>
      <c r="L277" s="9">
        <f t="shared" si="117"/>
        <v>10</v>
      </c>
      <c r="M277" s="9">
        <f t="shared" si="118"/>
        <v>0</v>
      </c>
      <c r="N277" s="9" t="str">
        <f>IF(TRIM($I277)&lt;&gt;"",IF(COUNTIF($I$5:$I$317,"="&amp;I277)&lt;&gt;1,"CHECK",""),"")</f>
        <v/>
      </c>
      <c r="O277" s="10" t="str">
        <f>IF(TRIM($J277)&lt;&gt;"",IF(COUNTIF($J$5:$J$317,"="&amp;J277)&lt;&gt;1,"CHECK",""),"")</f>
        <v/>
      </c>
      <c r="P277" s="4">
        <f t="shared" si="107"/>
        <v>1</v>
      </c>
      <c r="Q277" s="4">
        <f t="shared" si="108"/>
        <v>1</v>
      </c>
    </row>
    <row r="278" spans="1:17" x14ac:dyDescent="0.25">
      <c r="A278"/>
      <c r="B278"/>
      <c r="E278" s="2" t="s">
        <v>644</v>
      </c>
      <c r="F278" s="3">
        <v>1</v>
      </c>
      <c r="I278" s="16" t="s">
        <v>490</v>
      </c>
      <c r="J278" s="9" t="str">
        <f t="shared" si="116"/>
        <v>pwfacteq</v>
      </c>
      <c r="K278" s="9">
        <f t="shared" si="115"/>
        <v>1</v>
      </c>
      <c r="L278" s="9">
        <f t="shared" si="117"/>
        <v>1</v>
      </c>
      <c r="M278" s="9">
        <f t="shared" si="118"/>
        <v>0</v>
      </c>
      <c r="N278" s="9" t="str">
        <f>IF(TRIM($I278)&lt;&gt;"",IF(COUNTIF($I$5:$I$317,"="&amp;I278)&lt;&gt;1,"CHECK",""),"")</f>
        <v/>
      </c>
      <c r="O278" s="10" t="str">
        <f>IF(TRIM($J278)&lt;&gt;"",IF(COUNTIF($J$5:$J$317,"="&amp;J278)&lt;&gt;1,"CHECK",""),"")</f>
        <v/>
      </c>
      <c r="P278" s="4">
        <f t="shared" si="107"/>
        <v>1</v>
      </c>
      <c r="Q278" s="4">
        <f t="shared" si="108"/>
        <v>1</v>
      </c>
    </row>
    <row r="279" spans="1:17" x14ac:dyDescent="0.25">
      <c r="A279"/>
      <c r="B279"/>
      <c r="E279" s="2" t="s">
        <v>645</v>
      </c>
      <c r="F279" s="3">
        <v>2</v>
      </c>
      <c r="I279" s="16" t="s">
        <v>501</v>
      </c>
      <c r="J279" s="9" t="str">
        <f t="shared" si="116"/>
        <v>kneq</v>
      </c>
      <c r="K279" s="9">
        <f t="shared" si="115"/>
        <v>10</v>
      </c>
      <c r="L279" s="9">
        <f t="shared" si="117"/>
        <v>10</v>
      </c>
      <c r="M279" s="9">
        <f t="shared" si="118"/>
        <v>0</v>
      </c>
      <c r="N279" s="9" t="str">
        <f>IF(TRIM($I279)&lt;&gt;"",IF(COUNTIF($I$5:$I$317,"="&amp;I279)&lt;&gt;1,"CHECK",""),"")</f>
        <v/>
      </c>
      <c r="O279" s="10" t="str">
        <f>IF(TRIM($J279)&lt;&gt;"",IF(COUNTIF($J$5:$J$317,"="&amp;J279)&lt;&gt;1,"CHECK",""),"")</f>
        <v/>
      </c>
      <c r="P279" s="4">
        <f t="shared" si="107"/>
        <v>1</v>
      </c>
      <c r="Q279" s="4">
        <f t="shared" si="108"/>
        <v>1</v>
      </c>
    </row>
    <row r="280" spans="1:17" x14ac:dyDescent="0.25">
      <c r="A280"/>
      <c r="B280"/>
      <c r="E280" s="2" t="s">
        <v>646</v>
      </c>
      <c r="F280" s="3">
        <v>0</v>
      </c>
      <c r="I280" s="16" t="s">
        <v>502</v>
      </c>
      <c r="J280" s="9" t="str">
        <f t="shared" si="116"/>
        <v>rdeq</v>
      </c>
      <c r="K280" s="9">
        <f t="shared" si="115"/>
        <v>10</v>
      </c>
      <c r="L280" s="9">
        <f t="shared" si="117"/>
        <v>10</v>
      </c>
      <c r="M280" s="9">
        <f t="shared" si="118"/>
        <v>0</v>
      </c>
      <c r="N280" s="9" t="str">
        <f>IF(TRIM($I280)&lt;&gt;"",IF(COUNTIF($I$5:$I$317,"="&amp;I280)&lt;&gt;1,"CHECK",""),"")</f>
        <v/>
      </c>
      <c r="O280" s="10" t="str">
        <f>IF(TRIM($J280)&lt;&gt;"",IF(COUNTIF($J$5:$J$317,"="&amp;J280)&lt;&gt;1,"CHECK",""),"")</f>
        <v/>
      </c>
      <c r="P280" s="4">
        <f t="shared" si="107"/>
        <v>1</v>
      </c>
      <c r="Q280" s="4">
        <f t="shared" si="108"/>
        <v>1</v>
      </c>
    </row>
    <row r="281" spans="1:17" x14ac:dyDescent="0.25">
      <c r="A281"/>
      <c r="B281"/>
      <c r="E281" s="2" t="s">
        <v>658</v>
      </c>
      <c r="F281" s="3">
        <v>190</v>
      </c>
      <c r="I281" s="16" t="s">
        <v>503</v>
      </c>
      <c r="J281" s="9" t="str">
        <f t="shared" si="116"/>
        <v>pikeq</v>
      </c>
      <c r="K281" s="9">
        <f t="shared" si="115"/>
        <v>380</v>
      </c>
      <c r="L281" s="9">
        <f t="shared" si="117"/>
        <v>380</v>
      </c>
      <c r="M281" s="9">
        <f t="shared" si="118"/>
        <v>0</v>
      </c>
      <c r="N281" s="9" t="str">
        <f>IF(TRIM($I281)&lt;&gt;"",IF(COUNTIF($I$5:$I$317,"="&amp;I281)&lt;&gt;1,"CHECK",""),"")</f>
        <v/>
      </c>
      <c r="O281" s="10" t="str">
        <f>IF(TRIM($J281)&lt;&gt;"",IF(COUNTIF($J$5:$J$317,"="&amp;J281)&lt;&gt;1,"CHECK",""),"")</f>
        <v/>
      </c>
      <c r="P281" s="4">
        <f t="shared" si="107"/>
        <v>1</v>
      </c>
      <c r="Q281" s="4">
        <f t="shared" si="108"/>
        <v>1</v>
      </c>
    </row>
    <row r="282" spans="1:17" ht="15.75" thickBot="1" x14ac:dyDescent="0.3">
      <c r="A282"/>
      <c r="B282"/>
      <c r="E282" s="2" t="s">
        <v>659</v>
      </c>
      <c r="F282" s="3">
        <v>0</v>
      </c>
      <c r="I282" s="16" t="s">
        <v>494</v>
      </c>
      <c r="J282" s="9" t="str">
        <f t="shared" si="116"/>
        <v>objeq</v>
      </c>
      <c r="K282" s="9">
        <f t="shared" si="115"/>
        <v>1</v>
      </c>
      <c r="L282" s="9">
        <f t="shared" si="117"/>
        <v>1</v>
      </c>
      <c r="M282" s="9">
        <f t="shared" si="118"/>
        <v>0</v>
      </c>
      <c r="N282" s="9" t="str">
        <f>IF(TRIM($I282)&lt;&gt;"",IF(COUNTIF($I$5:$I$317,"="&amp;I282)&lt;&gt;1,"CHECK",""),"")</f>
        <v/>
      </c>
      <c r="O282" s="10" t="str">
        <f>IF(TRIM($J282)&lt;&gt;"",IF(COUNTIF($J$5:$J$317,"="&amp;J282)&lt;&gt;1,"CHECK",""),"")</f>
        <v/>
      </c>
      <c r="P282" s="4">
        <f t="shared" si="107"/>
        <v>1</v>
      </c>
      <c r="Q282" s="4">
        <f t="shared" si="108"/>
        <v>1</v>
      </c>
    </row>
    <row r="283" spans="1:17" x14ac:dyDescent="0.25">
      <c r="A283"/>
      <c r="B283"/>
      <c r="E283" s="2" t="s">
        <v>660</v>
      </c>
      <c r="F283" s="3">
        <v>0</v>
      </c>
      <c r="I283" s="17" t="s">
        <v>506</v>
      </c>
      <c r="J283" s="18"/>
      <c r="K283" s="18">
        <f t="shared" si="115"/>
        <v>190</v>
      </c>
      <c r="L283" s="18">
        <f>SUM(L284:L286)</f>
        <v>190</v>
      </c>
      <c r="M283" s="18">
        <f t="shared" si="118"/>
        <v>0</v>
      </c>
      <c r="N283" s="6" t="str">
        <f>IF(TRIM($I283)&lt;&gt;"",IF(COUNTIF($I$5:$I$317,"="&amp;I283)&lt;&gt;1,"CHECK",""),"")</f>
        <v/>
      </c>
      <c r="O283" s="7" t="str">
        <f>IF(TRIM($J283)&lt;&gt;"",IF(COUNTIF($J$5:$J$317,"="&amp;J283)&lt;&gt;1,"CHECK",""),"")</f>
        <v/>
      </c>
      <c r="P283" s="4">
        <f t="shared" ref="P283:P287" si="125">IF(TRIM(I283)&lt;&gt;"",1,0)</f>
        <v>1</v>
      </c>
      <c r="Q283" s="4">
        <f t="shared" ref="Q283:Q287" si="126">IF(TRIM(J283)&lt;&gt;"",1,0)</f>
        <v>0</v>
      </c>
    </row>
    <row r="284" spans="1:17" x14ac:dyDescent="0.25">
      <c r="A284"/>
      <c r="B284"/>
      <c r="E284" s="2" t="s">
        <v>661</v>
      </c>
      <c r="F284" s="3">
        <v>190</v>
      </c>
      <c r="I284" s="19"/>
      <c r="J284" s="20" t="s">
        <v>512</v>
      </c>
      <c r="K284" s="20"/>
      <c r="L284" s="20">
        <f t="shared" ref="L284:L286" si="127">IF(ISERR(GETPIVOTDATA("Value",$E$4,"Name",J284)),0,GETPIVOTDATA("Value",$E$4,"Name",J284))</f>
        <v>0</v>
      </c>
      <c r="M284" s="20"/>
      <c r="N284" s="9" t="str">
        <f>IF(TRIM($I284)&lt;&gt;"",IF(COUNTIF($I$5:$I$317,"="&amp;I284)&lt;&gt;1,"CHECK",""),"")</f>
        <v/>
      </c>
      <c r="O284" s="10" t="str">
        <f>IF(TRIM($J284)&lt;&gt;"",IF(COUNTIF($J$5:$J$317,"="&amp;J284)&lt;&gt;1,"CHECK",""),"")</f>
        <v/>
      </c>
      <c r="P284" s="4">
        <f t="shared" si="125"/>
        <v>0</v>
      </c>
      <c r="Q284" s="4">
        <f t="shared" si="126"/>
        <v>1</v>
      </c>
    </row>
    <row r="285" spans="1:17" x14ac:dyDescent="0.25">
      <c r="A285"/>
      <c r="B285"/>
      <c r="E285" s="2" t="s">
        <v>662</v>
      </c>
      <c r="F285" s="3">
        <v>0</v>
      </c>
      <c r="I285" s="19"/>
      <c r="J285" s="20" t="s">
        <v>565</v>
      </c>
      <c r="K285" s="20"/>
      <c r="L285" s="20">
        <f t="shared" si="127"/>
        <v>190</v>
      </c>
      <c r="M285" s="20"/>
      <c r="N285" s="9"/>
      <c r="O285" s="10"/>
      <c r="P285" s="4">
        <f t="shared" si="125"/>
        <v>0</v>
      </c>
      <c r="Q285" s="4">
        <f t="shared" si="126"/>
        <v>1</v>
      </c>
    </row>
    <row r="286" spans="1:17" ht="15.75" thickBot="1" x14ac:dyDescent="0.3">
      <c r="A286"/>
      <c r="B286"/>
      <c r="E286" s="2" t="s">
        <v>663</v>
      </c>
      <c r="F286" s="3">
        <v>0</v>
      </c>
      <c r="I286" s="19"/>
      <c r="J286" s="20" t="s">
        <v>514</v>
      </c>
      <c r="K286" s="20"/>
      <c r="L286" s="20">
        <f t="shared" si="127"/>
        <v>0</v>
      </c>
      <c r="M286" s="20"/>
      <c r="N286" s="9" t="str">
        <f>IF(TRIM($I286)&lt;&gt;"",IF(COUNTIF($I$5:$I$317,"="&amp;I286)&lt;&gt;1,"CHECK",""),"")</f>
        <v/>
      </c>
      <c r="O286" s="10" t="str">
        <f>IF(TRIM($J286)&lt;&gt;"",IF(COUNTIF($J$5:$J$317,"="&amp;J286)&lt;&gt;1,"CHECK",""),"")</f>
        <v/>
      </c>
      <c r="P286" s="4">
        <f t="shared" si="125"/>
        <v>0</v>
      </c>
      <c r="Q286" s="4">
        <f t="shared" si="126"/>
        <v>1</v>
      </c>
    </row>
    <row r="287" spans="1:17" x14ac:dyDescent="0.25">
      <c r="A287"/>
      <c r="B287"/>
      <c r="E287" s="2" t="s">
        <v>15</v>
      </c>
      <c r="F287" s="3">
        <v>31335</v>
      </c>
      <c r="I287" s="17" t="s">
        <v>507</v>
      </c>
      <c r="J287" s="18"/>
      <c r="K287" s="18">
        <f>IF(ISERR(GETPIVOTDATA("Value",$A$4,"Name",I287)),0,GETPIVOTDATA("Value",$A$4,"Name",I287))</f>
        <v>0</v>
      </c>
      <c r="L287" s="18">
        <f>SUM(L288:L289)</f>
        <v>0</v>
      </c>
      <c r="M287" s="18">
        <f>K287-L287</f>
        <v>0</v>
      </c>
      <c r="N287" s="6" t="str">
        <f>IF(TRIM($I287)&lt;&gt;"",IF(COUNTIF($I$5:$I$317,"="&amp;I287)&lt;&gt;1,"CHECK",""),"")</f>
        <v/>
      </c>
      <c r="O287" s="7" t="str">
        <f>IF(TRIM($J287)&lt;&gt;"",IF(COUNTIF($J$5:$J$317,"="&amp;J287)&lt;&gt;1,"CHECK",""),"")</f>
        <v/>
      </c>
      <c r="P287" s="4">
        <f t="shared" si="125"/>
        <v>1</v>
      </c>
      <c r="Q287" s="4">
        <f t="shared" si="126"/>
        <v>0</v>
      </c>
    </row>
    <row r="288" spans="1:17" x14ac:dyDescent="0.25">
      <c r="A288"/>
      <c r="B288"/>
      <c r="E288"/>
      <c r="F288"/>
      <c r="I288" s="19"/>
      <c r="J288" s="20" t="s">
        <v>513</v>
      </c>
      <c r="K288" s="20"/>
      <c r="L288" s="20">
        <f t="shared" ref="L288:L307" si="128">IF(ISERR(GETPIVOTDATA("Value",$E$4,"Name",J288)),0,GETPIVOTDATA("Value",$E$4,"Name",J288))</f>
        <v>0</v>
      </c>
      <c r="M288" s="20"/>
      <c r="N288" s="9" t="str">
        <f>IF(TRIM($I288)&lt;&gt;"",IF(COUNTIF($I$5:$I$317,"="&amp;I288)&lt;&gt;1,"CHECK",""),"")</f>
        <v/>
      </c>
      <c r="O288" s="10" t="str">
        <f>IF(TRIM($J288)&lt;&gt;"",IF(COUNTIF($J$5:$J$317,"="&amp;J288)&lt;&gt;1,"CHECK",""),"")</f>
        <v/>
      </c>
      <c r="P288" s="4">
        <f t="shared" si="107"/>
        <v>0</v>
      </c>
      <c r="Q288" s="4">
        <f t="shared" si="108"/>
        <v>1</v>
      </c>
    </row>
    <row r="289" spans="1:17" ht="15.75" thickBot="1" x14ac:dyDescent="0.3">
      <c r="A289"/>
      <c r="B289"/>
      <c r="E289"/>
      <c r="F289"/>
      <c r="I289" s="21"/>
      <c r="J289" s="22" t="s">
        <v>515</v>
      </c>
      <c r="K289" s="22"/>
      <c r="L289" s="22">
        <f t="shared" si="128"/>
        <v>0</v>
      </c>
      <c r="M289" s="22"/>
      <c r="N289" s="14" t="str">
        <f>IF(TRIM($I289)&lt;&gt;"",IF(COUNTIF($I$5:$I$317,"="&amp;I289)&lt;&gt;1,"CHECK",""),"")</f>
        <v/>
      </c>
      <c r="O289" s="15" t="str">
        <f>IF(TRIM($J289)&lt;&gt;"",IF(COUNTIF($J$5:$J$317,"="&amp;J289)&lt;&gt;1,"CHECK",""),"")</f>
        <v/>
      </c>
      <c r="P289" s="4">
        <f t="shared" si="107"/>
        <v>0</v>
      </c>
      <c r="Q289" s="4">
        <f t="shared" si="108"/>
        <v>1</v>
      </c>
    </row>
    <row r="290" spans="1:17" x14ac:dyDescent="0.25">
      <c r="A290"/>
      <c r="B290"/>
      <c r="E290"/>
      <c r="F290"/>
      <c r="I290" s="8" t="s">
        <v>138</v>
      </c>
      <c r="J290" s="9" t="str">
        <f t="shared" ref="J290:J311" si="129">I290&amp;"eq"</f>
        <v>pkeq</v>
      </c>
      <c r="K290" s="9">
        <f t="shared" ref="K290:K312" si="130">IF(ISERR(GETPIVOTDATA("Value",$A$4,"Name",I290)),0,GETPIVOTDATA("Value",$A$4,"Name",I290))</f>
        <v>190</v>
      </c>
      <c r="L290" s="9">
        <f t="shared" si="128"/>
        <v>190</v>
      </c>
      <c r="M290" s="9">
        <f t="shared" ref="M290:M312" si="131">K290-L290</f>
        <v>0</v>
      </c>
      <c r="N290" s="9" t="str">
        <f>IF(TRIM($I290)&lt;&gt;"",IF(COUNTIF($I$5:$I$317,"="&amp;I290)&lt;&gt;1,"CHECK",""),"")</f>
        <v/>
      </c>
      <c r="O290" s="10" t="str">
        <f>IF(TRIM($J290)&lt;&gt;"",IF(COUNTIF($J$5:$J$317,"="&amp;J290)&lt;&gt;1,"CHECK",""),"")</f>
        <v/>
      </c>
      <c r="P290" s="4">
        <f t="shared" si="107"/>
        <v>1</v>
      </c>
      <c r="Q290" s="4">
        <f t="shared" si="108"/>
        <v>1</v>
      </c>
    </row>
    <row r="291" spans="1:17" x14ac:dyDescent="0.25">
      <c r="A291"/>
      <c r="B291"/>
      <c r="E291"/>
      <c r="F291"/>
      <c r="I291" s="8" t="s">
        <v>552</v>
      </c>
      <c r="J291" s="9" t="str">
        <f t="shared" ref="J291:J301" si="132">I291&amp;"eq"</f>
        <v>prateq</v>
      </c>
      <c r="K291" s="9">
        <f t="shared" ref="K291:K301" si="133">IF(ISERR(GETPIVOTDATA("Value",$A$4,"Name",I291)),0,GETPIVOTDATA("Value",$A$4,"Name",I291))</f>
        <v>0</v>
      </c>
      <c r="L291" s="9">
        <f t="shared" ref="L291:L301" si="134">IF(ISERR(GETPIVOTDATA("Value",$E$4,"Name",J291)),0,GETPIVOTDATA("Value",$E$4,"Name",J291))</f>
        <v>0</v>
      </c>
      <c r="M291" s="9">
        <f t="shared" ref="M291" si="135">K291-L291</f>
        <v>0</v>
      </c>
      <c r="N291" s="9" t="str">
        <f>IF(TRIM($I291)&lt;&gt;"",IF(COUNTIF($I$5:$I$317,"="&amp;I291)&lt;&gt;1,"CHECK",""),"")</f>
        <v/>
      </c>
      <c r="O291" s="10" t="str">
        <f>IF(TRIM($J291)&lt;&gt;"",IF(COUNTIF($J$5:$J$317,"="&amp;J291)&lt;&gt;1,"CHECK",""),"")</f>
        <v/>
      </c>
      <c r="P291" s="4">
        <f t="shared" ref="P291" si="136">IF(TRIM(I291)&lt;&gt;"",1,0)</f>
        <v>1</v>
      </c>
      <c r="Q291" s="4">
        <f t="shared" ref="Q291" si="137">IF(TRIM(J291)&lt;&gt;"",1,0)</f>
        <v>1</v>
      </c>
    </row>
    <row r="292" spans="1:17" x14ac:dyDescent="0.25">
      <c r="A292"/>
      <c r="B292"/>
      <c r="E292"/>
      <c r="F292"/>
      <c r="I292" s="8" t="s">
        <v>553</v>
      </c>
      <c r="J292" s="9" t="str">
        <f t="shared" si="132"/>
        <v>omegareq</v>
      </c>
      <c r="K292" s="9">
        <f t="shared" si="133"/>
        <v>0</v>
      </c>
      <c r="L292" s="9">
        <f t="shared" si="134"/>
        <v>0</v>
      </c>
      <c r="M292" s="9">
        <f t="shared" ref="M292:M301" si="138">K292-L292</f>
        <v>0</v>
      </c>
      <c r="N292" s="9" t="str">
        <f>IF(TRIM($I292)&lt;&gt;"",IF(COUNTIF($I$5:$I$317,"="&amp;I292)&lt;&gt;1,"CHECK",""),"")</f>
        <v/>
      </c>
      <c r="O292" s="10" t="str">
        <f>IF(TRIM($J292)&lt;&gt;"",IF(COUNTIF($J$5:$J$317,"="&amp;J292)&lt;&gt;1,"CHECK",""),"")</f>
        <v/>
      </c>
      <c r="P292" s="37">
        <f t="shared" ref="P292:P301" si="139">IF(TRIM(I292)&lt;&gt;"",1,0)</f>
        <v>1</v>
      </c>
      <c r="Q292" s="37">
        <f t="shared" ref="Q292:Q301" si="140">IF(TRIM(J292)&lt;&gt;"",1,0)</f>
        <v>1</v>
      </c>
    </row>
    <row r="293" spans="1:17" x14ac:dyDescent="0.25">
      <c r="A293"/>
      <c r="B293"/>
      <c r="E293"/>
      <c r="F293"/>
      <c r="I293" s="8" t="s">
        <v>554</v>
      </c>
      <c r="J293" s="9" t="str">
        <f t="shared" si="132"/>
        <v>dscRateeq</v>
      </c>
      <c r="K293" s="9">
        <f t="shared" si="133"/>
        <v>0</v>
      </c>
      <c r="L293" s="9">
        <f t="shared" si="134"/>
        <v>0</v>
      </c>
      <c r="M293" s="9">
        <f t="shared" si="138"/>
        <v>0</v>
      </c>
      <c r="N293" s="9" t="str">
        <f>IF(TRIM($I293)&lt;&gt;"",IF(COUNTIF($I$5:$I$317,"="&amp;I293)&lt;&gt;1,"CHECK",""),"")</f>
        <v/>
      </c>
      <c r="O293" s="10" t="str">
        <f>IF(TRIM($J293)&lt;&gt;"",IF(COUNTIF($J$5:$J$317,"="&amp;J293)&lt;&gt;1,"CHECK",""),"")</f>
        <v/>
      </c>
      <c r="P293" s="37">
        <f t="shared" si="139"/>
        <v>1</v>
      </c>
      <c r="Q293" s="37">
        <f t="shared" si="140"/>
        <v>1</v>
      </c>
    </row>
    <row r="294" spans="1:17" x14ac:dyDescent="0.25">
      <c r="A294"/>
      <c r="B294"/>
      <c r="E294"/>
      <c r="F294"/>
      <c r="I294" s="8" t="s">
        <v>574</v>
      </c>
      <c r="J294" s="9" t="str">
        <f t="shared" si="132"/>
        <v>extrateeq</v>
      </c>
      <c r="K294" s="9">
        <f t="shared" si="133"/>
        <v>0</v>
      </c>
      <c r="L294" s="9">
        <f t="shared" si="134"/>
        <v>0</v>
      </c>
      <c r="M294" s="9">
        <f t="shared" si="138"/>
        <v>0</v>
      </c>
      <c r="N294" s="9" t="str">
        <f>IF(TRIM($I294)&lt;&gt;"",IF(COUNTIF($I$5:$I$317,"="&amp;I294)&lt;&gt;1,"CHECK",""),"")</f>
        <v/>
      </c>
      <c r="O294" s="10" t="str">
        <f>IF(TRIM($J294)&lt;&gt;"",IF(COUNTIF($J$5:$J$317,"="&amp;J294)&lt;&gt;1,"CHECK",""),"")</f>
        <v/>
      </c>
      <c r="P294" s="37">
        <f t="shared" si="139"/>
        <v>1</v>
      </c>
      <c r="Q294" s="37">
        <f t="shared" si="140"/>
        <v>1</v>
      </c>
    </row>
    <row r="295" spans="1:17" x14ac:dyDescent="0.25">
      <c r="A295"/>
      <c r="B295"/>
      <c r="E295"/>
      <c r="F295"/>
      <c r="I295" s="8" t="s">
        <v>555</v>
      </c>
      <c r="J295" s="9" t="str">
        <f t="shared" si="132"/>
        <v>cumExteq</v>
      </c>
      <c r="K295" s="9">
        <f t="shared" si="133"/>
        <v>0</v>
      </c>
      <c r="L295" s="9">
        <f t="shared" si="134"/>
        <v>0</v>
      </c>
      <c r="M295" s="9">
        <f t="shared" si="138"/>
        <v>0</v>
      </c>
      <c r="N295" s="9" t="str">
        <f>IF(TRIM($I295)&lt;&gt;"",IF(COUNTIF($I$5:$I$317,"="&amp;I295)&lt;&gt;1,"CHECK",""),"")</f>
        <v/>
      </c>
      <c r="O295" s="10" t="str">
        <f>IF(TRIM($J295)&lt;&gt;"",IF(COUNTIF($J$5:$J$317,"="&amp;J295)&lt;&gt;1,"CHECK",""),"")</f>
        <v/>
      </c>
      <c r="P295" s="37">
        <f t="shared" si="139"/>
        <v>1</v>
      </c>
      <c r="Q295" s="37">
        <f t="shared" si="140"/>
        <v>1</v>
      </c>
    </row>
    <row r="296" spans="1:17" x14ac:dyDescent="0.25">
      <c r="A296"/>
      <c r="B296"/>
      <c r="E296"/>
      <c r="F296"/>
      <c r="I296" s="8" t="s">
        <v>556</v>
      </c>
      <c r="J296" s="9" t="str">
        <f t="shared" si="132"/>
        <v>reseq</v>
      </c>
      <c r="K296" s="9">
        <f t="shared" si="133"/>
        <v>0</v>
      </c>
      <c r="L296" s="9">
        <f t="shared" si="134"/>
        <v>0</v>
      </c>
      <c r="M296" s="9">
        <f t="shared" si="138"/>
        <v>0</v>
      </c>
      <c r="N296" s="9" t="str">
        <f>IF(TRIM($I296)&lt;&gt;"",IF(COUNTIF($I$5:$I$317,"="&amp;I296)&lt;&gt;1,"CHECK",""),"")</f>
        <v/>
      </c>
      <c r="O296" s="10" t="str">
        <f>IF(TRIM($J296)&lt;&gt;"",IF(COUNTIF($J$5:$J$317,"="&amp;J296)&lt;&gt;1,"CHECK",""),"")</f>
        <v/>
      </c>
      <c r="P296" s="37">
        <f t="shared" si="139"/>
        <v>1</v>
      </c>
      <c r="Q296" s="37">
        <f t="shared" si="140"/>
        <v>1</v>
      </c>
    </row>
    <row r="297" spans="1:17" x14ac:dyDescent="0.25">
      <c r="A297"/>
      <c r="B297"/>
      <c r="E297"/>
      <c r="F297"/>
      <c r="I297" s="8" t="s">
        <v>557</v>
      </c>
      <c r="J297" s="9" t="str">
        <f t="shared" si="132"/>
        <v>respeq</v>
      </c>
      <c r="K297" s="9">
        <f t="shared" si="133"/>
        <v>0</v>
      </c>
      <c r="L297" s="9">
        <f t="shared" si="134"/>
        <v>0</v>
      </c>
      <c r="M297" s="9">
        <f t="shared" si="138"/>
        <v>0</v>
      </c>
      <c r="N297" s="9" t="str">
        <f>IF(TRIM($I297)&lt;&gt;"",IF(COUNTIF($I$5:$I$317,"="&amp;I297)&lt;&gt;1,"CHECK",""),"")</f>
        <v/>
      </c>
      <c r="O297" s="10" t="str">
        <f>IF(TRIM($J297)&lt;&gt;"",IF(COUNTIF($J$5:$J$317,"="&amp;J297)&lt;&gt;1,"CHECK",""),"")</f>
        <v/>
      </c>
      <c r="P297" s="37">
        <f t="shared" si="139"/>
        <v>1</v>
      </c>
      <c r="Q297" s="37">
        <f t="shared" si="140"/>
        <v>1</v>
      </c>
    </row>
    <row r="298" spans="1:17" x14ac:dyDescent="0.25">
      <c r="A298"/>
      <c r="B298"/>
      <c r="E298"/>
      <c r="F298"/>
      <c r="I298" s="8" t="s">
        <v>558</v>
      </c>
      <c r="J298" s="9" t="str">
        <f t="shared" si="132"/>
        <v>ytdreseq</v>
      </c>
      <c r="K298" s="9">
        <f t="shared" si="133"/>
        <v>0</v>
      </c>
      <c r="L298" s="9">
        <f t="shared" si="134"/>
        <v>0</v>
      </c>
      <c r="M298" s="9">
        <f t="shared" si="138"/>
        <v>0</v>
      </c>
      <c r="N298" s="9" t="str">
        <f>IF(TRIM($I298)&lt;&gt;"",IF(COUNTIF($I$5:$I$317,"="&amp;I298)&lt;&gt;1,"CHECK",""),"")</f>
        <v/>
      </c>
      <c r="O298" s="10" t="str">
        <f>IF(TRIM($J298)&lt;&gt;"",IF(COUNTIF($J$5:$J$317,"="&amp;J298)&lt;&gt;1,"CHECK",""),"")</f>
        <v/>
      </c>
      <c r="P298" s="37">
        <f t="shared" si="139"/>
        <v>1</v>
      </c>
      <c r="Q298" s="37">
        <f t="shared" si="140"/>
        <v>1</v>
      </c>
    </row>
    <row r="299" spans="1:17" x14ac:dyDescent="0.25">
      <c r="A299"/>
      <c r="B299"/>
      <c r="E299"/>
      <c r="F299"/>
      <c r="I299" s="8" t="s">
        <v>559</v>
      </c>
      <c r="J299" s="9" t="str">
        <f t="shared" si="132"/>
        <v>resgapeq</v>
      </c>
      <c r="K299" s="9">
        <f t="shared" si="133"/>
        <v>0</v>
      </c>
      <c r="L299" s="9">
        <f t="shared" si="134"/>
        <v>0</v>
      </c>
      <c r="M299" s="9">
        <f t="shared" si="138"/>
        <v>0</v>
      </c>
      <c r="N299" s="9" t="str">
        <f>IF(TRIM($I299)&lt;&gt;"",IF(COUNTIF($I$5:$I$317,"="&amp;I299)&lt;&gt;1,"CHECK",""),"")</f>
        <v/>
      </c>
      <c r="O299" s="10" t="str">
        <f>IF(TRIM($J299)&lt;&gt;"",IF(COUNTIF($J$5:$J$317,"="&amp;J299)&lt;&gt;1,"CHECK",""),"")</f>
        <v/>
      </c>
      <c r="P299" s="37">
        <f t="shared" si="139"/>
        <v>1</v>
      </c>
      <c r="Q299" s="37">
        <f t="shared" si="140"/>
        <v>1</v>
      </c>
    </row>
    <row r="300" spans="1:17" x14ac:dyDescent="0.25">
      <c r="A300"/>
      <c r="B300"/>
      <c r="E300"/>
      <c r="F300"/>
      <c r="I300" s="8" t="s">
        <v>575</v>
      </c>
      <c r="J300" s="9" t="str">
        <f t="shared" si="132"/>
        <v>xfpoteq</v>
      </c>
      <c r="K300" s="9">
        <f t="shared" si="133"/>
        <v>0</v>
      </c>
      <c r="L300" s="9">
        <f t="shared" si="134"/>
        <v>0</v>
      </c>
      <c r="M300" s="9">
        <f t="shared" si="138"/>
        <v>0</v>
      </c>
      <c r="N300" s="9" t="str">
        <f>IF(TRIM($I300)&lt;&gt;"",IF(COUNTIF($I$5:$I$317,"="&amp;I300)&lt;&gt;1,"CHECK",""),"")</f>
        <v/>
      </c>
      <c r="O300" s="10" t="str">
        <f>IF(TRIM($J300)&lt;&gt;"",IF(COUNTIF($J$5:$J$317,"="&amp;J300)&lt;&gt;1,"CHECK",""),"")</f>
        <v/>
      </c>
      <c r="P300" s="37">
        <f t="shared" si="139"/>
        <v>1</v>
      </c>
      <c r="Q300" s="37">
        <f t="shared" si="140"/>
        <v>1</v>
      </c>
    </row>
    <row r="301" spans="1:17" x14ac:dyDescent="0.25">
      <c r="A301"/>
      <c r="B301"/>
      <c r="E301"/>
      <c r="F301"/>
      <c r="I301" s="8" t="s">
        <v>560</v>
      </c>
      <c r="J301" s="9" t="str">
        <f t="shared" si="132"/>
        <v>extreq</v>
      </c>
      <c r="K301" s="9">
        <f t="shared" si="133"/>
        <v>0</v>
      </c>
      <c r="L301" s="9">
        <f t="shared" si="134"/>
        <v>0</v>
      </c>
      <c r="M301" s="9">
        <f t="shared" si="138"/>
        <v>0</v>
      </c>
      <c r="N301" s="9" t="str">
        <f>IF(TRIM($I301)&lt;&gt;"",IF(COUNTIF($I$5:$I$317,"="&amp;I301)&lt;&gt;1,"CHECK",""),"")</f>
        <v/>
      </c>
      <c r="O301" s="10" t="str">
        <f>IF(TRIM($J301)&lt;&gt;"",IF(COUNTIF($J$5:$J$317,"="&amp;J301)&lt;&gt;1,"CHECK",""),"")</f>
        <v/>
      </c>
      <c r="P301" s="37">
        <f t="shared" si="139"/>
        <v>1</v>
      </c>
      <c r="Q301" s="37">
        <f t="shared" si="140"/>
        <v>1</v>
      </c>
    </row>
    <row r="302" spans="1:17" x14ac:dyDescent="0.25">
      <c r="A302"/>
      <c r="B302"/>
      <c r="E302"/>
      <c r="F302"/>
      <c r="I302" s="16" t="s">
        <v>384</v>
      </c>
      <c r="J302" s="9" t="str">
        <f t="shared" si="129"/>
        <v>arenteq</v>
      </c>
      <c r="K302" s="9">
        <f t="shared" si="130"/>
        <v>10</v>
      </c>
      <c r="L302" s="9">
        <f t="shared" si="128"/>
        <v>10</v>
      </c>
      <c r="M302" s="9">
        <f t="shared" si="131"/>
        <v>0</v>
      </c>
      <c r="N302" s="9" t="str">
        <f>IF(TRIM($I302)&lt;&gt;"",IF(COUNTIF($I$5:$I$317,"="&amp;I302)&lt;&gt;1,"CHECK",""),"")</f>
        <v/>
      </c>
      <c r="O302" s="10" t="str">
        <f>IF(TRIM($J302)&lt;&gt;"",IF(COUNTIF($J$5:$J$317,"="&amp;J302)&lt;&gt;1,"CHECK",""),"")</f>
        <v/>
      </c>
      <c r="P302" s="4">
        <f t="shared" si="107"/>
        <v>1</v>
      </c>
      <c r="Q302" s="4">
        <f t="shared" si="108"/>
        <v>1</v>
      </c>
    </row>
    <row r="303" spans="1:17" x14ac:dyDescent="0.25">
      <c r="A303"/>
      <c r="B303"/>
      <c r="E303"/>
      <c r="F303"/>
      <c r="I303" s="16" t="s">
        <v>532</v>
      </c>
      <c r="J303" s="9" t="str">
        <f t="shared" si="129"/>
        <v>chisaveeq</v>
      </c>
      <c r="K303" s="9">
        <f t="shared" ref="K303" si="141">IF(ISERR(GETPIVOTDATA("Value",$A$4,"Name",I303)),0,GETPIVOTDATA("Value",$A$4,"Name",I303))</f>
        <v>1</v>
      </c>
      <c r="L303" s="9">
        <f t="shared" ref="L303" si="142">IF(ISERR(GETPIVOTDATA("Value",$E$4,"Name",J303)),0,GETPIVOTDATA("Value",$E$4,"Name",J303))</f>
        <v>1</v>
      </c>
      <c r="M303" s="9">
        <f t="shared" ref="M303" si="143">K303-L303</f>
        <v>0</v>
      </c>
      <c r="N303" s="9" t="str">
        <f>IF(TRIM($I303)&lt;&gt;"",IF(COUNTIF($I$5:$I$317,"="&amp;I303)&lt;&gt;1,"CHECK",""),"")</f>
        <v/>
      </c>
      <c r="O303" s="10" t="str">
        <f>IF(TRIM($J303)&lt;&gt;"",IF(COUNTIF($J$5:$J$317,"="&amp;J303)&lt;&gt;1,"CHECK",""),"")</f>
        <v/>
      </c>
      <c r="P303" s="4">
        <f t="shared" ref="P303" si="144">IF(TRIM(I303)&lt;&gt;"",1,0)</f>
        <v>1</v>
      </c>
      <c r="Q303" s="4">
        <f t="shared" ref="Q303" si="145">IF(TRIM(J303)&lt;&gt;"",1,0)</f>
        <v>1</v>
      </c>
    </row>
    <row r="304" spans="1:17" x14ac:dyDescent="0.25">
      <c r="A304"/>
      <c r="B304"/>
      <c r="E304"/>
      <c r="F304"/>
      <c r="I304" s="16" t="s">
        <v>528</v>
      </c>
      <c r="J304" s="9" t="str">
        <f t="shared" si="129"/>
        <v>psaveeq</v>
      </c>
      <c r="K304" s="9">
        <f t="shared" si="130"/>
        <v>10</v>
      </c>
      <c r="L304" s="9">
        <f t="shared" si="128"/>
        <v>10</v>
      </c>
      <c r="M304" s="9">
        <f t="shared" si="131"/>
        <v>0</v>
      </c>
      <c r="N304" s="9" t="str">
        <f>IF(TRIM($I304)&lt;&gt;"",IF(COUNTIF($I$5:$I$317,"="&amp;I304)&lt;&gt;1,"CHECK",""),"")</f>
        <v/>
      </c>
      <c r="O304" s="10" t="str">
        <f>IF(TRIM($J304)&lt;&gt;"",IF(COUNTIF($J$5:$J$317,"="&amp;J304)&lt;&gt;1,"CHECK",""),"")</f>
        <v/>
      </c>
      <c r="P304" s="4">
        <f t="shared" ref="P304:P307" si="146">IF(TRIM(I304)&lt;&gt;"",1,0)</f>
        <v>1</v>
      </c>
      <c r="Q304" s="4">
        <f t="shared" ref="Q304:Q307" si="147">IF(TRIM(J304)&lt;&gt;"",1,0)</f>
        <v>1</v>
      </c>
    </row>
    <row r="305" spans="1:17" x14ac:dyDescent="0.25">
      <c r="A305"/>
      <c r="B305"/>
      <c r="E305"/>
      <c r="F305"/>
      <c r="I305" s="16" t="s">
        <v>547</v>
      </c>
      <c r="J305" s="9" t="str">
        <f t="shared" si="129"/>
        <v>cpieq</v>
      </c>
      <c r="K305" s="9">
        <f t="shared" si="130"/>
        <v>10</v>
      </c>
      <c r="L305" s="9">
        <f t="shared" si="128"/>
        <v>10</v>
      </c>
      <c r="M305" s="9">
        <f t="shared" si="131"/>
        <v>0</v>
      </c>
      <c r="N305" s="9" t="str">
        <f>IF(TRIM($I305)&lt;&gt;"",IF(COUNTIF($I$5:$I$317,"="&amp;I305)&lt;&gt;1,"CHECK",""),"")</f>
        <v/>
      </c>
      <c r="O305" s="10" t="str">
        <f>IF(TRIM($J305)&lt;&gt;"",IF(COUNTIF($J$5:$J$317,"="&amp;J305)&lt;&gt;1,"CHECK",""),"")</f>
        <v/>
      </c>
      <c r="P305" s="37">
        <f t="shared" si="146"/>
        <v>1</v>
      </c>
      <c r="Q305" s="37">
        <f t="shared" si="147"/>
        <v>1</v>
      </c>
    </row>
    <row r="306" spans="1:17" x14ac:dyDescent="0.25">
      <c r="A306"/>
      <c r="B306"/>
      <c r="E306"/>
      <c r="F306"/>
      <c r="I306" s="16" t="s">
        <v>489</v>
      </c>
      <c r="J306" s="9" t="str">
        <f t="shared" si="129"/>
        <v>EVeq</v>
      </c>
      <c r="K306" s="9">
        <f t="shared" si="130"/>
        <v>10</v>
      </c>
      <c r="L306" s="9">
        <f t="shared" si="128"/>
        <v>10</v>
      </c>
      <c r="M306" s="9">
        <f t="shared" si="131"/>
        <v>0</v>
      </c>
      <c r="N306" s="9" t="str">
        <f>IF(TRIM($I306)&lt;&gt;"",IF(COUNTIF($I$5:$I$317,"="&amp;I306)&lt;&gt;1,"CHECK",""),"")</f>
        <v/>
      </c>
      <c r="O306" s="10" t="str">
        <f>IF(TRIM($J306)&lt;&gt;"",IF(COUNTIF($J$5:$J$317,"="&amp;J306)&lt;&gt;1,"CHECK",""),"")</f>
        <v/>
      </c>
      <c r="P306" s="4">
        <f t="shared" si="146"/>
        <v>1</v>
      </c>
      <c r="Q306" s="4">
        <f t="shared" si="147"/>
        <v>1</v>
      </c>
    </row>
    <row r="307" spans="1:17" x14ac:dyDescent="0.25">
      <c r="A307"/>
      <c r="B307"/>
      <c r="E307"/>
      <c r="F307"/>
      <c r="I307" s="16" t="s">
        <v>508</v>
      </c>
      <c r="J307" s="9" t="str">
        <f t="shared" si="129"/>
        <v>evfeq</v>
      </c>
      <c r="K307" s="9">
        <f t="shared" si="130"/>
        <v>30</v>
      </c>
      <c r="L307" s="9">
        <f t="shared" si="128"/>
        <v>30</v>
      </c>
      <c r="M307" s="9">
        <f t="shared" si="131"/>
        <v>0</v>
      </c>
      <c r="N307" s="9" t="str">
        <f>IF(TRIM($I307)&lt;&gt;"",IF(COUNTIF($I$5:$I$317,"="&amp;I307)&lt;&gt;1,"CHECK",""),"")</f>
        <v/>
      </c>
      <c r="O307" s="10" t="str">
        <f>IF(TRIM($J307)&lt;&gt;"",IF(COUNTIF($J$5:$J$317,"="&amp;J307)&lt;&gt;1,"CHECK",""),"")</f>
        <v/>
      </c>
      <c r="P307" s="4">
        <f t="shared" si="146"/>
        <v>1</v>
      </c>
      <c r="Q307" s="4">
        <f t="shared" si="147"/>
        <v>1</v>
      </c>
    </row>
    <row r="308" spans="1:17" x14ac:dyDescent="0.25">
      <c r="A308"/>
      <c r="B308"/>
      <c r="E308"/>
      <c r="F308"/>
      <c r="I308" s="16" t="s">
        <v>533</v>
      </c>
      <c r="J308" s="9" t="str">
        <f t="shared" si="129"/>
        <v>evseq</v>
      </c>
      <c r="K308" s="9">
        <f t="shared" ref="K308" si="148">IF(ISERR(GETPIVOTDATA("Value",$A$4,"Name",I308)),0,GETPIVOTDATA("Value",$A$4,"Name",I308))</f>
        <v>10</v>
      </c>
      <c r="L308" s="9">
        <f t="shared" ref="L308" si="149">IF(ISERR(GETPIVOTDATA("Value",$E$4,"Name",J308)),0,GETPIVOTDATA("Value",$E$4,"Name",J308))</f>
        <v>10</v>
      </c>
      <c r="M308" s="9">
        <f t="shared" ref="M308" si="150">K308-L308</f>
        <v>0</v>
      </c>
      <c r="N308" s="9" t="str">
        <f>IF(TRIM($I308)&lt;&gt;"",IF(COUNTIF($I$5:$I$317,"="&amp;I308)&lt;&gt;1,"CHECK",""),"")</f>
        <v/>
      </c>
      <c r="O308" s="10" t="str">
        <f>IF(TRIM($J308)&lt;&gt;"",IF(COUNTIF($J$5:$J$317,"="&amp;J308)&lt;&gt;1,"CHECK",""),"")</f>
        <v/>
      </c>
      <c r="P308" s="4">
        <f t="shared" ref="P308" si="151">IF(TRIM(I308)&lt;&gt;"",1,0)</f>
        <v>1</v>
      </c>
      <c r="Q308" s="4">
        <f t="shared" ref="Q308" si="152">IF(TRIM(J308)&lt;&gt;"",1,0)</f>
        <v>1</v>
      </c>
    </row>
    <row r="309" spans="1:17" x14ac:dyDescent="0.25">
      <c r="A309"/>
      <c r="B309"/>
      <c r="E309"/>
      <c r="F309"/>
      <c r="I309" s="16" t="s">
        <v>509</v>
      </c>
      <c r="J309" s="9" t="str">
        <f t="shared" si="129"/>
        <v>sweq</v>
      </c>
      <c r="K309" s="9">
        <f t="shared" ref="K309:K311" si="153">IF(ISERR(GETPIVOTDATA("Value",$A$4,"Name",I309)),0,GETPIVOTDATA("Value",$A$4,"Name",I309))</f>
        <v>1</v>
      </c>
      <c r="L309" s="9">
        <f t="shared" ref="L309:L311" si="154">IF(ISERR(GETPIVOTDATA("Value",$E$4,"Name",J309)),0,GETPIVOTDATA("Value",$E$4,"Name",J309))</f>
        <v>1</v>
      </c>
      <c r="M309" s="9">
        <f t="shared" ref="M309:M311" si="155">K309-L309</f>
        <v>0</v>
      </c>
      <c r="N309" s="9" t="str">
        <f>IF(TRIM($I309)&lt;&gt;"",IF(COUNTIF($I$5:$I$317,"="&amp;I309)&lt;&gt;1,"CHECK",""),"")</f>
        <v/>
      </c>
      <c r="O309" s="10" t="str">
        <f>IF(TRIM($J309)&lt;&gt;"",IF(COUNTIF($J$5:$J$317,"="&amp;J309)&lt;&gt;1,"CHECK",""),"")</f>
        <v/>
      </c>
      <c r="P309" s="4">
        <f t="shared" ref="P309:P311" si="156">IF(TRIM(I309)&lt;&gt;"",1,0)</f>
        <v>1</v>
      </c>
      <c r="Q309" s="4">
        <f t="shared" ref="Q309:Q311" si="157">IF(TRIM(J309)&lt;&gt;"",1,0)</f>
        <v>1</v>
      </c>
    </row>
    <row r="310" spans="1:17" x14ac:dyDescent="0.25">
      <c r="A310"/>
      <c r="B310"/>
      <c r="E310"/>
      <c r="F310"/>
      <c r="I310" s="16" t="s">
        <v>510</v>
      </c>
      <c r="J310" s="9" t="str">
        <f t="shared" si="129"/>
        <v>swteq</v>
      </c>
      <c r="K310" s="9">
        <f t="shared" si="153"/>
        <v>1</v>
      </c>
      <c r="L310" s="9">
        <f t="shared" si="154"/>
        <v>1</v>
      </c>
      <c r="M310" s="9">
        <f t="shared" si="155"/>
        <v>0</v>
      </c>
      <c r="N310" s="9" t="str">
        <f>IF(TRIM($I310)&lt;&gt;"",IF(COUNTIF($I$5:$I$317,"="&amp;I310)&lt;&gt;1,"CHECK",""),"")</f>
        <v/>
      </c>
      <c r="O310" s="10" t="str">
        <f>IF(TRIM($J310)&lt;&gt;"",IF(COUNTIF($J$5:$J$317,"="&amp;J310)&lt;&gt;1,"CHECK",""),"")</f>
        <v/>
      </c>
      <c r="P310" s="4">
        <f t="shared" si="156"/>
        <v>1</v>
      </c>
      <c r="Q310" s="4">
        <f t="shared" si="157"/>
        <v>1</v>
      </c>
    </row>
    <row r="311" spans="1:17" ht="15.75" thickBot="1" x14ac:dyDescent="0.3">
      <c r="A311"/>
      <c r="B311"/>
      <c r="E311"/>
      <c r="F311"/>
      <c r="I311" s="16" t="s">
        <v>534</v>
      </c>
      <c r="J311" s="9" t="str">
        <f t="shared" si="129"/>
        <v>swt2eq</v>
      </c>
      <c r="K311" s="9">
        <f t="shared" si="153"/>
        <v>1</v>
      </c>
      <c r="L311" s="9">
        <f t="shared" si="154"/>
        <v>1</v>
      </c>
      <c r="M311" s="9">
        <f t="shared" si="155"/>
        <v>0</v>
      </c>
      <c r="N311" s="9" t="str">
        <f>IF(TRIM($I311)&lt;&gt;"",IF(COUNTIF($I$5:$I$317,"="&amp;I311)&lt;&gt;1,"CHECK",""),"")</f>
        <v/>
      </c>
      <c r="O311" s="10" t="str">
        <f>IF(TRIM($J311)&lt;&gt;"",IF(COUNTIF($J$5:$J$317,"="&amp;J311)&lt;&gt;1,"CHECK",""),"")</f>
        <v/>
      </c>
      <c r="P311" s="4">
        <f t="shared" si="156"/>
        <v>1</v>
      </c>
      <c r="Q311" s="4">
        <f t="shared" si="157"/>
        <v>1</v>
      </c>
    </row>
    <row r="312" spans="1:17" x14ac:dyDescent="0.25">
      <c r="A312"/>
      <c r="B312"/>
      <c r="E312"/>
      <c r="F312"/>
      <c r="I312" s="17" t="s">
        <v>75</v>
      </c>
      <c r="J312" s="18"/>
      <c r="K312" s="18">
        <f t="shared" si="130"/>
        <v>1926</v>
      </c>
      <c r="L312" s="18">
        <f>SUM(L313:L317)</f>
        <v>1926</v>
      </c>
      <c r="M312" s="18">
        <f t="shared" si="131"/>
        <v>0</v>
      </c>
      <c r="N312" s="6" t="str">
        <f>IF(TRIM($I312)&lt;&gt;"",IF(COUNTIF($I$5:$I$317,"="&amp;I312)&lt;&gt;1,"CHECK",""),"")</f>
        <v/>
      </c>
      <c r="O312" s="7" t="str">
        <f>IF(TRIM($J312)&lt;&gt;"",IF(COUNTIF($J$5:$J$317,"="&amp;J312)&lt;&gt;1,"CHECK",""),"")</f>
        <v/>
      </c>
      <c r="P312" s="4">
        <f t="shared" si="107"/>
        <v>1</v>
      </c>
      <c r="Q312" s="4">
        <f t="shared" si="108"/>
        <v>0</v>
      </c>
    </row>
    <row r="313" spans="1:17" x14ac:dyDescent="0.25">
      <c r="A313"/>
      <c r="B313"/>
      <c r="E313"/>
      <c r="F313"/>
      <c r="I313" s="19"/>
      <c r="J313" s="20" t="s">
        <v>76</v>
      </c>
      <c r="K313" s="20"/>
      <c r="L313" s="20">
        <f t="shared" ref="L313:L317" si="158">IF(ISERR(GETPIVOTDATA("Value",$E$4,"Name",J313)),0,GETPIVOTDATA("Value",$E$4,"Name",J313))</f>
        <v>1057</v>
      </c>
      <c r="M313" s="20"/>
      <c r="N313" s="9" t="str">
        <f>IF(TRIM($I313)&lt;&gt;"",IF(COUNTIF($I$5:$I$317,"="&amp;I313)&lt;&gt;1,"CHECK",""),"")</f>
        <v/>
      </c>
      <c r="O313" s="10" t="str">
        <f>IF(TRIM($J313)&lt;&gt;"",IF(COUNTIF($J$5:$J$317,"="&amp;J313)&lt;&gt;1,"CHECK",""),"")</f>
        <v/>
      </c>
      <c r="P313" s="4">
        <f t="shared" si="107"/>
        <v>0</v>
      </c>
      <c r="Q313" s="4">
        <f t="shared" si="108"/>
        <v>1</v>
      </c>
    </row>
    <row r="314" spans="1:17" x14ac:dyDescent="0.25">
      <c r="A314"/>
      <c r="B314"/>
      <c r="E314"/>
      <c r="F314"/>
      <c r="I314" s="19"/>
      <c r="J314" s="20" t="s">
        <v>285</v>
      </c>
      <c r="K314" s="20"/>
      <c r="L314" s="20">
        <f t="shared" si="158"/>
        <v>60</v>
      </c>
      <c r="M314" s="20"/>
      <c r="N314" s="9" t="str">
        <f>IF(TRIM($I314)&lt;&gt;"",IF(COUNTIF($I$5:$I$317,"="&amp;I314)&lt;&gt;1,"CHECK",""),"")</f>
        <v/>
      </c>
      <c r="O314" s="10" t="str">
        <f>IF(TRIM($J314)&lt;&gt;"",IF(COUNTIF($J$5:$J$317,"="&amp;J314)&lt;&gt;1,"CHECK",""),"")</f>
        <v/>
      </c>
      <c r="P314" s="4">
        <f t="shared" si="107"/>
        <v>0</v>
      </c>
      <c r="Q314" s="4">
        <f t="shared" si="108"/>
        <v>1</v>
      </c>
    </row>
    <row r="315" spans="1:17" x14ac:dyDescent="0.25">
      <c r="A315"/>
      <c r="B315"/>
      <c r="E315"/>
      <c r="F315"/>
      <c r="I315" s="19"/>
      <c r="J315" s="20" t="s">
        <v>290</v>
      </c>
      <c r="K315" s="20"/>
      <c r="L315" s="20">
        <f t="shared" si="158"/>
        <v>40</v>
      </c>
      <c r="M315" s="20"/>
      <c r="N315" s="9" t="str">
        <f>IF(TRIM($I315)&lt;&gt;"",IF(COUNTIF($I$5:$I$317,"="&amp;I315)&lt;&gt;1,"CHECK",""),"")</f>
        <v/>
      </c>
      <c r="O315" s="10" t="str">
        <f>IF(TRIM($J315)&lt;&gt;"",IF(COUNTIF($J$5:$J$317,"="&amp;J315)&lt;&gt;1,"CHECK",""),"")</f>
        <v/>
      </c>
      <c r="P315" s="4">
        <f t="shared" si="107"/>
        <v>0</v>
      </c>
      <c r="Q315" s="4">
        <f t="shared" si="108"/>
        <v>1</v>
      </c>
    </row>
    <row r="316" spans="1:17" x14ac:dyDescent="0.25">
      <c r="A316"/>
      <c r="B316"/>
      <c r="E316"/>
      <c r="F316"/>
      <c r="I316" s="19"/>
      <c r="J316" s="20" t="s">
        <v>110</v>
      </c>
      <c r="K316" s="20"/>
      <c r="L316" s="20">
        <f t="shared" si="158"/>
        <v>155</v>
      </c>
      <c r="M316" s="20"/>
      <c r="N316" s="9" t="str">
        <f>IF(TRIM($I316)&lt;&gt;"",IF(COUNTIF($I$5:$I$317,"="&amp;I316)&lt;&gt;1,"CHECK",""),"")</f>
        <v/>
      </c>
      <c r="O316" s="10" t="str">
        <f>IF(TRIM($J316)&lt;&gt;"",IF(COUNTIF($J$5:$J$317,"="&amp;J316)&lt;&gt;1,"CHECK",""),"")</f>
        <v/>
      </c>
      <c r="P316" s="4">
        <f t="shared" si="107"/>
        <v>0</v>
      </c>
      <c r="Q316" s="4">
        <f t="shared" si="108"/>
        <v>1</v>
      </c>
    </row>
    <row r="317" spans="1:17" ht="15.75" thickBot="1" x14ac:dyDescent="0.3">
      <c r="A317"/>
      <c r="B317"/>
      <c r="E317"/>
      <c r="F317"/>
      <c r="I317" s="21"/>
      <c r="J317" s="22" t="s">
        <v>145</v>
      </c>
      <c r="K317" s="22"/>
      <c r="L317" s="22">
        <f t="shared" si="158"/>
        <v>614</v>
      </c>
      <c r="M317" s="22"/>
      <c r="N317" s="14" t="str">
        <f>IF(TRIM($I317)&lt;&gt;"",IF(COUNTIF($I$5:$I$317,"="&amp;I317)&lt;&gt;1,"CHECK",""),"")</f>
        <v/>
      </c>
      <c r="O317" s="15" t="str">
        <f>IF(TRIM($J317)&lt;&gt;"",IF(COUNTIF($J$5:$J$317,"="&amp;J317)&lt;&gt;1,"CHECK",""),"")</f>
        <v/>
      </c>
      <c r="P317" s="4">
        <f t="shared" si="107"/>
        <v>0</v>
      </c>
      <c r="Q317" s="4">
        <f t="shared" si="108"/>
        <v>1</v>
      </c>
    </row>
    <row r="318" spans="1:17" x14ac:dyDescent="0.25">
      <c r="A318"/>
      <c r="B318"/>
      <c r="E318"/>
      <c r="F318"/>
      <c r="I318" s="12"/>
      <c r="J318" s="9"/>
      <c r="K318" s="9"/>
      <c r="L318" s="9"/>
      <c r="M318" s="9"/>
      <c r="N318" s="9"/>
      <c r="O318" s="10"/>
    </row>
    <row r="319" spans="1:17" x14ac:dyDescent="0.25">
      <c r="A319"/>
      <c r="B319"/>
      <c r="E319"/>
      <c r="F319"/>
      <c r="I319" s="12"/>
      <c r="J319" s="9"/>
      <c r="K319" s="9">
        <f>SUMPRODUCT(K5:K317,VarFlag)</f>
        <v>31355</v>
      </c>
      <c r="L319" s="9">
        <f>SUMPRODUCT(L5:L317,EQFLAG)</f>
        <v>31335</v>
      </c>
      <c r="M319" s="9">
        <f>K319-L319</f>
        <v>20</v>
      </c>
      <c r="N319" s="9"/>
      <c r="O319" s="10"/>
    </row>
    <row r="320" spans="1:17" x14ac:dyDescent="0.25">
      <c r="A320"/>
      <c r="B320"/>
      <c r="E320"/>
      <c r="F320"/>
      <c r="I320" s="12"/>
      <c r="J320" s="9"/>
      <c r="K320" s="9">
        <f>K319-GETPIVOTDATA("Value",$A$4)</f>
        <v>0</v>
      </c>
      <c r="L320" s="9">
        <f>L319-GETPIVOTDATA("Value",$E$4)</f>
        <v>0</v>
      </c>
      <c r="M320" s="9">
        <f>SUM(M5:M318)</f>
        <v>20</v>
      </c>
      <c r="N320" s="9"/>
      <c r="O320" s="10"/>
    </row>
    <row r="321" spans="1:15" ht="15.75" thickBot="1" x14ac:dyDescent="0.3">
      <c r="A321"/>
      <c r="B321"/>
      <c r="E321"/>
      <c r="F321"/>
      <c r="I321" s="13"/>
      <c r="J321" s="14"/>
      <c r="K321" s="14"/>
      <c r="L321" s="14">
        <f>L319-K319</f>
        <v>-20</v>
      </c>
      <c r="M321" s="14"/>
      <c r="N321" s="14"/>
      <c r="O321" s="15"/>
    </row>
    <row r="322" spans="1:15" x14ac:dyDescent="0.25">
      <c r="A322"/>
      <c r="B322"/>
      <c r="E322"/>
      <c r="F322"/>
    </row>
    <row r="323" spans="1:15" x14ac:dyDescent="0.25">
      <c r="A323"/>
      <c r="B323"/>
      <c r="E323"/>
      <c r="F323"/>
    </row>
    <row r="324" spans="1:15" x14ac:dyDescent="0.25">
      <c r="A324"/>
      <c r="B324"/>
      <c r="E324"/>
      <c r="F324"/>
    </row>
    <row r="325" spans="1:15" x14ac:dyDescent="0.25">
      <c r="A325"/>
      <c r="B325"/>
      <c r="E325"/>
      <c r="F325"/>
    </row>
    <row r="326" spans="1:15" x14ac:dyDescent="0.25">
      <c r="A326"/>
      <c r="B326"/>
      <c r="E326"/>
      <c r="F326"/>
    </row>
    <row r="327" spans="1:15" x14ac:dyDescent="0.25">
      <c r="A327"/>
      <c r="B327"/>
      <c r="E327"/>
      <c r="F327"/>
    </row>
    <row r="328" spans="1:15" x14ac:dyDescent="0.25">
      <c r="A328"/>
      <c r="B328"/>
      <c r="E328"/>
      <c r="F328"/>
    </row>
    <row r="329" spans="1:15" x14ac:dyDescent="0.25">
      <c r="A329"/>
      <c r="B329"/>
      <c r="E329"/>
      <c r="F329"/>
    </row>
    <row r="330" spans="1:15" x14ac:dyDescent="0.25">
      <c r="A330"/>
      <c r="B330"/>
      <c r="E330"/>
      <c r="F330"/>
    </row>
    <row r="331" spans="1:15" x14ac:dyDescent="0.25">
      <c r="A331"/>
      <c r="B331"/>
      <c r="E331"/>
      <c r="F331"/>
    </row>
    <row r="332" spans="1:15" x14ac:dyDescent="0.25">
      <c r="A332"/>
      <c r="B332"/>
      <c r="E332"/>
      <c r="F332"/>
    </row>
    <row r="333" spans="1:15" x14ac:dyDescent="0.25">
      <c r="A333"/>
      <c r="B333"/>
      <c r="E333"/>
      <c r="F333"/>
    </row>
    <row r="334" spans="1:15" x14ac:dyDescent="0.25">
      <c r="A334"/>
      <c r="B334"/>
      <c r="E334"/>
      <c r="F334"/>
    </row>
    <row r="335" spans="1:15" x14ac:dyDescent="0.25">
      <c r="A335"/>
      <c r="B335"/>
      <c r="E335"/>
      <c r="F335"/>
    </row>
    <row r="336" spans="1:15" x14ac:dyDescent="0.25">
      <c r="A336"/>
      <c r="B336"/>
      <c r="E336"/>
      <c r="F336"/>
    </row>
    <row r="337" spans="1:6" x14ac:dyDescent="0.25">
      <c r="A337"/>
      <c r="B337"/>
      <c r="E337"/>
      <c r="F337"/>
    </row>
    <row r="338" spans="1:6" x14ac:dyDescent="0.25">
      <c r="A338"/>
      <c r="B338"/>
      <c r="E338"/>
      <c r="F338"/>
    </row>
    <row r="339" spans="1:6" x14ac:dyDescent="0.25">
      <c r="A339"/>
      <c r="B339"/>
      <c r="E339"/>
      <c r="F339"/>
    </row>
    <row r="340" spans="1:6" x14ac:dyDescent="0.25">
      <c r="A340"/>
      <c r="B340"/>
      <c r="E340"/>
      <c r="F340"/>
    </row>
    <row r="341" spans="1:6" x14ac:dyDescent="0.25">
      <c r="A341"/>
      <c r="B341"/>
      <c r="E341"/>
      <c r="F341"/>
    </row>
    <row r="342" spans="1:6" x14ac:dyDescent="0.25">
      <c r="A342"/>
      <c r="B342"/>
      <c r="E342"/>
      <c r="F342"/>
    </row>
    <row r="343" spans="1:6" x14ac:dyDescent="0.25">
      <c r="A343"/>
      <c r="B343"/>
      <c r="E343"/>
      <c r="F343"/>
    </row>
    <row r="344" spans="1:6" x14ac:dyDescent="0.25">
      <c r="A344"/>
      <c r="B344"/>
      <c r="E344"/>
      <c r="F344"/>
    </row>
    <row r="345" spans="1:6" x14ac:dyDescent="0.25">
      <c r="A345"/>
      <c r="B345"/>
      <c r="E345"/>
      <c r="F345"/>
    </row>
    <row r="346" spans="1:6" x14ac:dyDescent="0.25">
      <c r="A346"/>
      <c r="B346"/>
      <c r="E346"/>
      <c r="F346"/>
    </row>
    <row r="347" spans="1:6" x14ac:dyDescent="0.25">
      <c r="A347"/>
      <c r="B347"/>
      <c r="E347"/>
      <c r="F347"/>
    </row>
    <row r="348" spans="1:6" x14ac:dyDescent="0.25">
      <c r="A348"/>
      <c r="B348"/>
      <c r="E348"/>
      <c r="F348"/>
    </row>
    <row r="349" spans="1:6" x14ac:dyDescent="0.25">
      <c r="A349"/>
      <c r="B349"/>
      <c r="E349"/>
      <c r="F349"/>
    </row>
    <row r="350" spans="1:6" x14ac:dyDescent="0.25">
      <c r="A350"/>
      <c r="B350"/>
      <c r="E350"/>
      <c r="F350"/>
    </row>
    <row r="351" spans="1:6" x14ac:dyDescent="0.25">
      <c r="A351"/>
      <c r="B351"/>
      <c r="E351"/>
      <c r="F351"/>
    </row>
    <row r="352" spans="1:6" x14ac:dyDescent="0.25">
      <c r="A352"/>
      <c r="B352"/>
      <c r="E352"/>
      <c r="F352"/>
    </row>
    <row r="353" spans="1:6" x14ac:dyDescent="0.25">
      <c r="A353"/>
      <c r="B353"/>
      <c r="E353"/>
      <c r="F353"/>
    </row>
    <row r="354" spans="1:6" x14ac:dyDescent="0.25">
      <c r="A354"/>
      <c r="B354"/>
      <c r="E354"/>
      <c r="F354"/>
    </row>
    <row r="355" spans="1:6" x14ac:dyDescent="0.25">
      <c r="A355"/>
      <c r="B355"/>
      <c r="E355"/>
      <c r="F355"/>
    </row>
    <row r="356" spans="1:6" x14ac:dyDescent="0.25">
      <c r="A356"/>
      <c r="B356"/>
      <c r="E356"/>
      <c r="F356"/>
    </row>
    <row r="357" spans="1:6" x14ac:dyDescent="0.25">
      <c r="A357"/>
      <c r="B357"/>
      <c r="E357"/>
      <c r="F357"/>
    </row>
    <row r="358" spans="1:6" x14ac:dyDescent="0.25">
      <c r="A358"/>
      <c r="B358"/>
      <c r="E358"/>
      <c r="F358"/>
    </row>
    <row r="359" spans="1:6" x14ac:dyDescent="0.25">
      <c r="A359"/>
      <c r="B359"/>
      <c r="E359"/>
      <c r="F359"/>
    </row>
    <row r="360" spans="1:6" x14ac:dyDescent="0.25">
      <c r="A360"/>
      <c r="B360"/>
      <c r="E360"/>
      <c r="F360"/>
    </row>
    <row r="361" spans="1:6" x14ac:dyDescent="0.25">
      <c r="A361"/>
      <c r="B361"/>
      <c r="E361"/>
      <c r="F361"/>
    </row>
    <row r="362" spans="1:6" x14ac:dyDescent="0.25">
      <c r="A362"/>
      <c r="B362"/>
      <c r="E362"/>
      <c r="F362"/>
    </row>
    <row r="363" spans="1:6" x14ac:dyDescent="0.25">
      <c r="A363"/>
      <c r="B363"/>
      <c r="E363"/>
      <c r="F363"/>
    </row>
    <row r="364" spans="1:6" x14ac:dyDescent="0.25">
      <c r="A364"/>
      <c r="B364"/>
      <c r="E364"/>
      <c r="F364"/>
    </row>
    <row r="365" spans="1:6" x14ac:dyDescent="0.25">
      <c r="A365"/>
      <c r="B365"/>
      <c r="E365"/>
      <c r="F365"/>
    </row>
    <row r="366" spans="1:6" x14ac:dyDescent="0.25">
      <c r="A366"/>
      <c r="B366"/>
      <c r="E366"/>
      <c r="F366"/>
    </row>
    <row r="367" spans="1:6" x14ac:dyDescent="0.25">
      <c r="A367"/>
      <c r="B367"/>
      <c r="E367"/>
      <c r="F367"/>
    </row>
    <row r="368" spans="1:6" x14ac:dyDescent="0.25">
      <c r="A368"/>
      <c r="B368"/>
      <c r="E368"/>
      <c r="F368"/>
    </row>
    <row r="369" spans="1:6" x14ac:dyDescent="0.25">
      <c r="A369"/>
      <c r="B369"/>
      <c r="E369"/>
      <c r="F369"/>
    </row>
    <row r="370" spans="1:6" x14ac:dyDescent="0.25">
      <c r="A370"/>
      <c r="B370"/>
      <c r="E370"/>
      <c r="F370"/>
    </row>
    <row r="371" spans="1:6" x14ac:dyDescent="0.25">
      <c r="A371"/>
      <c r="B371"/>
      <c r="E371"/>
      <c r="F371"/>
    </row>
    <row r="372" spans="1:6" x14ac:dyDescent="0.25">
      <c r="A372"/>
      <c r="B372"/>
      <c r="E372"/>
      <c r="F372"/>
    </row>
    <row r="373" spans="1:6" x14ac:dyDescent="0.25">
      <c r="A373"/>
      <c r="B373"/>
      <c r="E373"/>
      <c r="F373"/>
    </row>
    <row r="374" spans="1:6" x14ac:dyDescent="0.25">
      <c r="A374"/>
      <c r="B374"/>
      <c r="E374"/>
      <c r="F374"/>
    </row>
    <row r="375" spans="1:6" x14ac:dyDescent="0.25">
      <c r="A375"/>
      <c r="B375"/>
      <c r="E375"/>
      <c r="F375"/>
    </row>
    <row r="376" spans="1:6" x14ac:dyDescent="0.25">
      <c r="A376"/>
      <c r="B376"/>
      <c r="E376"/>
      <c r="F376"/>
    </row>
    <row r="377" spans="1:6" x14ac:dyDescent="0.25">
      <c r="A377"/>
      <c r="B377"/>
      <c r="E377"/>
      <c r="F377"/>
    </row>
    <row r="378" spans="1:6" x14ac:dyDescent="0.25">
      <c r="A378"/>
      <c r="B378"/>
      <c r="E378"/>
      <c r="F378"/>
    </row>
    <row r="379" spans="1:6" x14ac:dyDescent="0.25">
      <c r="A379"/>
      <c r="B379"/>
      <c r="E379"/>
      <c r="F379"/>
    </row>
    <row r="380" spans="1:6" x14ac:dyDescent="0.25">
      <c r="A380"/>
      <c r="B380"/>
      <c r="E380"/>
      <c r="F380"/>
    </row>
    <row r="381" spans="1:6" x14ac:dyDescent="0.25">
      <c r="A381"/>
      <c r="B381"/>
      <c r="E381"/>
      <c r="F381"/>
    </row>
    <row r="382" spans="1:6" x14ac:dyDescent="0.25">
      <c r="A382"/>
      <c r="B382"/>
      <c r="E382"/>
      <c r="F382"/>
    </row>
    <row r="383" spans="1:6" x14ac:dyDescent="0.25">
      <c r="A383"/>
      <c r="B383"/>
      <c r="E383"/>
      <c r="F3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topLeftCell="A25" workbookViewId="0">
      <selection sqref="A1:A55"/>
    </sheetView>
  </sheetViews>
  <sheetFormatPr defaultRowHeight="15" x14ac:dyDescent="0.25"/>
  <sheetData>
    <row r="1" spans="1:2" x14ac:dyDescent="0.25">
      <c r="A1" t="s">
        <v>215</v>
      </c>
      <c r="B1" t="s">
        <v>229</v>
      </c>
    </row>
    <row r="2" spans="1:2" x14ac:dyDescent="0.25">
      <c r="A2" t="s">
        <v>4</v>
      </c>
      <c r="B2" t="s">
        <v>230</v>
      </c>
    </row>
    <row r="3" spans="1:2" x14ac:dyDescent="0.25">
      <c r="A3" t="s">
        <v>216</v>
      </c>
      <c r="B3" t="s">
        <v>231</v>
      </c>
    </row>
    <row r="4" spans="1:2" x14ac:dyDescent="0.25">
      <c r="A4" t="s">
        <v>217</v>
      </c>
      <c r="B4" t="s">
        <v>232</v>
      </c>
    </row>
    <row r="5" spans="1:2" x14ac:dyDescent="0.25">
      <c r="A5" t="s">
        <v>218</v>
      </c>
      <c r="B5" t="s">
        <v>233</v>
      </c>
    </row>
    <row r="6" spans="1:2" x14ac:dyDescent="0.25">
      <c r="A6" t="s">
        <v>219</v>
      </c>
      <c r="B6" t="s">
        <v>234</v>
      </c>
    </row>
    <row r="7" spans="1:2" x14ac:dyDescent="0.25">
      <c r="A7" t="s">
        <v>220</v>
      </c>
      <c r="B7" t="s">
        <v>235</v>
      </c>
    </row>
    <row r="8" spans="1:2" x14ac:dyDescent="0.25">
      <c r="A8" t="s">
        <v>221</v>
      </c>
      <c r="B8" t="s">
        <v>236</v>
      </c>
    </row>
    <row r="9" spans="1:2" x14ac:dyDescent="0.25">
      <c r="A9" t="s">
        <v>222</v>
      </c>
      <c r="B9" t="s">
        <v>237</v>
      </c>
    </row>
    <row r="10" spans="1:2" x14ac:dyDescent="0.25">
      <c r="A10" t="s">
        <v>223</v>
      </c>
      <c r="B10" t="s">
        <v>238</v>
      </c>
    </row>
    <row r="11" spans="1:2" x14ac:dyDescent="0.25">
      <c r="A11" t="s">
        <v>0</v>
      </c>
      <c r="B11" t="s">
        <v>239</v>
      </c>
    </row>
    <row r="12" spans="1:2" x14ac:dyDescent="0.25">
      <c r="A12" t="s">
        <v>224</v>
      </c>
      <c r="B12" t="s">
        <v>240</v>
      </c>
    </row>
    <row r="13" spans="1:2" x14ac:dyDescent="0.25">
      <c r="A13" t="s">
        <v>225</v>
      </c>
      <c r="B13" t="s">
        <v>241</v>
      </c>
    </row>
    <row r="14" spans="1:2" x14ac:dyDescent="0.25">
      <c r="A14" t="s">
        <v>226</v>
      </c>
      <c r="B14" t="s">
        <v>242</v>
      </c>
    </row>
    <row r="15" spans="1:2" x14ac:dyDescent="0.25">
      <c r="A15" t="s">
        <v>227</v>
      </c>
      <c r="B15" t="s">
        <v>243</v>
      </c>
    </row>
    <row r="16" spans="1:2" x14ac:dyDescent="0.25">
      <c r="A16" t="s">
        <v>228</v>
      </c>
      <c r="B16" t="s">
        <v>244</v>
      </c>
    </row>
    <row r="17" spans="1:2" x14ac:dyDescent="0.25">
      <c r="A17" t="s">
        <v>5</v>
      </c>
      <c r="B17" t="s">
        <v>245</v>
      </c>
    </row>
    <row r="18" spans="1:2" x14ac:dyDescent="0.25">
      <c r="A18" t="s">
        <v>6</v>
      </c>
      <c r="B18" t="s">
        <v>246</v>
      </c>
    </row>
    <row r="19" spans="1:2" x14ac:dyDescent="0.25">
      <c r="A19" t="s">
        <v>200</v>
      </c>
      <c r="B19" t="s">
        <v>229</v>
      </c>
    </row>
    <row r="20" spans="1:2" x14ac:dyDescent="0.25">
      <c r="A20" t="s">
        <v>2</v>
      </c>
      <c r="B20" t="s">
        <v>230</v>
      </c>
    </row>
    <row r="21" spans="1:2" x14ac:dyDescent="0.25">
      <c r="A21" t="s">
        <v>201</v>
      </c>
      <c r="B21" t="s">
        <v>231</v>
      </c>
    </row>
    <row r="22" spans="1:2" x14ac:dyDescent="0.25">
      <c r="A22" t="s">
        <v>202</v>
      </c>
      <c r="B22" t="s">
        <v>232</v>
      </c>
    </row>
    <row r="23" spans="1:2" x14ac:dyDescent="0.25">
      <c r="A23" t="s">
        <v>203</v>
      </c>
      <c r="B23" t="s">
        <v>233</v>
      </c>
    </row>
    <row r="24" spans="1:2" x14ac:dyDescent="0.25">
      <c r="A24" t="s">
        <v>204</v>
      </c>
      <c r="B24" t="s">
        <v>234</v>
      </c>
    </row>
    <row r="25" spans="1:2" x14ac:dyDescent="0.25">
      <c r="A25" t="s">
        <v>205</v>
      </c>
      <c r="B25" t="s">
        <v>235</v>
      </c>
    </row>
    <row r="26" spans="1:2" x14ac:dyDescent="0.25">
      <c r="A26" t="s">
        <v>206</v>
      </c>
      <c r="B26" t="s">
        <v>236</v>
      </c>
    </row>
    <row r="27" spans="1:2" x14ac:dyDescent="0.25">
      <c r="A27" t="s">
        <v>207</v>
      </c>
      <c r="B27" t="s">
        <v>237</v>
      </c>
    </row>
    <row r="28" spans="1:2" x14ac:dyDescent="0.25">
      <c r="A28" t="s">
        <v>208</v>
      </c>
      <c r="B28" t="s">
        <v>238</v>
      </c>
    </row>
    <row r="29" spans="1:2" x14ac:dyDescent="0.25">
      <c r="A29" t="s">
        <v>1</v>
      </c>
      <c r="B29" t="s">
        <v>239</v>
      </c>
    </row>
    <row r="30" spans="1:2" x14ac:dyDescent="0.25">
      <c r="A30" t="s">
        <v>209</v>
      </c>
      <c r="B30" t="s">
        <v>240</v>
      </c>
    </row>
    <row r="31" spans="1:2" x14ac:dyDescent="0.25">
      <c r="A31" t="s">
        <v>210</v>
      </c>
      <c r="B31" t="s">
        <v>241</v>
      </c>
    </row>
    <row r="32" spans="1:2" x14ac:dyDescent="0.25">
      <c r="A32" t="s">
        <v>211</v>
      </c>
      <c r="B32" t="s">
        <v>242</v>
      </c>
    </row>
    <row r="33" spans="1:2" x14ac:dyDescent="0.25">
      <c r="A33" t="s">
        <v>212</v>
      </c>
      <c r="B33" t="s">
        <v>243</v>
      </c>
    </row>
    <row r="34" spans="1:2" x14ac:dyDescent="0.25">
      <c r="A34" t="s">
        <v>213</v>
      </c>
      <c r="B34" t="s">
        <v>244</v>
      </c>
    </row>
    <row r="35" spans="1:2" x14ac:dyDescent="0.25">
      <c r="A35" t="s">
        <v>214</v>
      </c>
      <c r="B35" t="s">
        <v>245</v>
      </c>
    </row>
    <row r="36" spans="1:2" x14ac:dyDescent="0.25">
      <c r="A36" t="s">
        <v>3</v>
      </c>
      <c r="B36" t="s">
        <v>246</v>
      </c>
    </row>
    <row r="37" spans="1:2" x14ac:dyDescent="0.25">
      <c r="A37" t="s">
        <v>8</v>
      </c>
      <c r="B37" t="s">
        <v>247</v>
      </c>
    </row>
    <row r="38" spans="1:2" x14ac:dyDescent="0.25">
      <c r="A38" t="s">
        <v>9</v>
      </c>
      <c r="B38" t="s">
        <v>248</v>
      </c>
    </row>
    <row r="39" spans="1:2" x14ac:dyDescent="0.25">
      <c r="A39" t="s">
        <v>10</v>
      </c>
      <c r="B39" t="s">
        <v>249</v>
      </c>
    </row>
    <row r="40" spans="1:2" x14ac:dyDescent="0.25">
      <c r="A40" t="s">
        <v>11</v>
      </c>
      <c r="B40" t="s">
        <v>250</v>
      </c>
    </row>
    <row r="41" spans="1:2" x14ac:dyDescent="0.25">
      <c r="A41" t="s">
        <v>12</v>
      </c>
      <c r="B41" t="s">
        <v>251</v>
      </c>
    </row>
    <row r="42" spans="1:2" x14ac:dyDescent="0.25">
      <c r="A42" t="s">
        <v>7</v>
      </c>
      <c r="B42" t="s">
        <v>252</v>
      </c>
    </row>
    <row r="43" spans="1:2" x14ac:dyDescent="0.25">
      <c r="A43" t="s">
        <v>16</v>
      </c>
      <c r="B43" t="s">
        <v>253</v>
      </c>
    </row>
    <row r="44" spans="1:2" x14ac:dyDescent="0.25">
      <c r="A44" t="s">
        <v>13</v>
      </c>
      <c r="B44" t="s">
        <v>254</v>
      </c>
    </row>
    <row r="45" spans="1:2" x14ac:dyDescent="0.25">
      <c r="A45" t="s">
        <v>96</v>
      </c>
      <c r="B45" t="s">
        <v>255</v>
      </c>
    </row>
    <row r="46" spans="1:2" x14ac:dyDescent="0.25">
      <c r="A46" t="s">
        <v>97</v>
      </c>
      <c r="B46" t="s">
        <v>256</v>
      </c>
    </row>
    <row r="47" spans="1:2" x14ac:dyDescent="0.25">
      <c r="A47" t="s">
        <v>257</v>
      </c>
      <c r="B47" t="s">
        <v>258</v>
      </c>
    </row>
    <row r="48" spans="1:2" x14ac:dyDescent="0.25">
      <c r="A48" t="s">
        <v>95</v>
      </c>
      <c r="B48" t="s">
        <v>259</v>
      </c>
    </row>
    <row r="49" spans="1:2" x14ac:dyDescent="0.25">
      <c r="A49" t="s">
        <v>89</v>
      </c>
      <c r="B49" t="s">
        <v>260</v>
      </c>
    </row>
    <row r="50" spans="1:2" x14ac:dyDescent="0.25">
      <c r="A50" t="s">
        <v>90</v>
      </c>
      <c r="B50" t="s">
        <v>261</v>
      </c>
    </row>
    <row r="51" spans="1:2" x14ac:dyDescent="0.25">
      <c r="A51" t="s">
        <v>91</v>
      </c>
      <c r="B51" t="s">
        <v>262</v>
      </c>
    </row>
    <row r="52" spans="1:2" x14ac:dyDescent="0.25">
      <c r="A52" t="s">
        <v>92</v>
      </c>
      <c r="B52" t="s">
        <v>263</v>
      </c>
    </row>
    <row r="53" spans="1:2" x14ac:dyDescent="0.25">
      <c r="A53" t="s">
        <v>93</v>
      </c>
      <c r="B53" t="s">
        <v>264</v>
      </c>
    </row>
    <row r="54" spans="1:2" x14ac:dyDescent="0.25">
      <c r="A54" t="s">
        <v>94</v>
      </c>
      <c r="B54" t="s">
        <v>265</v>
      </c>
    </row>
    <row r="55" spans="1:2" x14ac:dyDescent="0.25">
      <c r="A55" t="s">
        <v>103</v>
      </c>
      <c r="B55" t="s">
        <v>266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B6B06912B5D4DB9F44A0F07181BAB" ma:contentTypeVersion="14" ma:contentTypeDescription="Create a new document." ma:contentTypeScope="" ma:versionID="83feaa6c6bbaf8acd48be605eaf85cc1">
  <xsd:schema xmlns:xsd="http://www.w3.org/2001/XMLSchema" xmlns:xs="http://www.w3.org/2001/XMLSchema" xmlns:p="http://schemas.microsoft.com/office/2006/metadata/properties" xmlns:ns2="6ca5722f-4f3e-47e1-bd30-78f0f7ea9535" xmlns:ns3="88276ca4-72db-4c3d-8376-7f9be8eeaaf1" targetNamespace="http://schemas.microsoft.com/office/2006/metadata/properties" ma:root="true" ma:fieldsID="473b19455eafc8f0814d7e9929a9a5eb" ns2:_="" ns3:_="">
    <xsd:import namespace="6ca5722f-4f3e-47e1-bd30-78f0f7ea9535"/>
    <xsd:import namespace="88276ca4-72db-4c3d-8376-7f9be8eea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722f-4f3e-47e1-bd30-78f0f7ea9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6ca4-72db-4c3d-8376-7f9be8eea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6ca5722f-4f3e-47e1-bd30-78f0f7ea9535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30095D97-FC2C-4C9B-92DC-3CC1DEA60129}"/>
</file>

<file path=customXml/itemProps2.xml><?xml version="1.0" encoding="utf-8"?>
<ds:datastoreItem xmlns:ds="http://schemas.openxmlformats.org/officeDocument/2006/customXml" ds:itemID="{AF10C973-F778-402D-8218-188EE2A2BBB0}"/>
</file>

<file path=customXml/itemProps3.xml><?xml version="1.0" encoding="utf-8"?>
<ds:datastoreItem xmlns:ds="http://schemas.openxmlformats.org/officeDocument/2006/customXml" ds:itemID="{18A99303-1D2A-4838-AF8D-1EFE68C33E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Dict</vt:lpstr>
      <vt:lpstr>Labels</vt:lpstr>
      <vt:lpstr>EQFLAG</vt:lpstr>
      <vt:lpstr>ifNEST</vt:lpstr>
      <vt:lpstr>ifSUB</vt:lpstr>
      <vt:lpstr>VarFlag</vt:lpstr>
    </vt:vector>
  </TitlesOfParts>
  <Company>Agricultural Economics - 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Supervisor</dc:creator>
  <cp:lastModifiedBy>Dominique van der Mensbrugghe</cp:lastModifiedBy>
  <dcterms:created xsi:type="dcterms:W3CDTF">2014-11-21T22:25:48Z</dcterms:created>
  <dcterms:modified xsi:type="dcterms:W3CDTF">2021-02-25T22:11:11Z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0x010100BD1B6B06912B5D4DB9F44A0F07181BAB</vt:lpwstr>
  </property>
</Properties>
</file>