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3adf02335658943b/Desktop/"/>
    </mc:Choice>
  </mc:AlternateContent>
  <xr:revisionPtr revIDLastSave="0" documentId="8_{13D027B0-5353-4C73-8E9F-79865AA3195F}" xr6:coauthVersionLast="47" xr6:coauthVersionMax="47" xr10:uidLastSave="{00000000-0000-0000-0000-000000000000}"/>
  <bookViews>
    <workbookView xWindow="-108" yWindow="-108" windowWidth="23256" windowHeight="12456" xr2:uid="{00000000-000D-0000-FFFF-FFFF00000000}"/>
  </bookViews>
  <sheets>
    <sheet name="Refurbishment" sheetId="1" r:id="rId1"/>
    <sheet name="List Look up" sheetId="7" state="hidden" r:id="rId2"/>
    <sheet name="General Specification" sheetId="4" r:id="rId3"/>
    <sheet name="Compliance" sheetId="2" r:id="rId4"/>
    <sheet name="New Cost Breakdown " sheetId="6" r:id="rId5"/>
    <sheet name="Sheet1" sheetId="5" r:id="rId6"/>
  </sheets>
  <definedNames>
    <definedName name="_xlnm._FilterDatabase" localSheetId="0" hidden="1">Refurbishment!$A$22:$G$22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6" l="1"/>
  <c r="B35" i="6" l="1"/>
  <c r="B34" i="6"/>
  <c r="B19" i="6"/>
  <c r="A19" i="6"/>
  <c r="D71" i="2"/>
  <c r="B4" i="6"/>
  <c r="B14" i="6" l="1"/>
  <c r="B12" i="6" l="1"/>
  <c r="D98" i="2"/>
  <c r="A1" i="2"/>
  <c r="A1" i="6"/>
  <c r="B15" i="6" l="1"/>
  <c r="B6" i="6"/>
  <c r="B5" i="6"/>
  <c r="J203" i="1"/>
  <c r="J193" i="1"/>
  <c r="B10" i="6"/>
  <c r="B7" i="6" l="1"/>
  <c r="A106" i="2" l="1"/>
  <c r="C106" i="2"/>
  <c r="D58" i="2"/>
  <c r="D97" i="2" s="1"/>
  <c r="D93" i="2"/>
  <c r="D41" i="2"/>
  <c r="D96" i="2" s="1"/>
  <c r="J341" i="1" l="1"/>
  <c r="J347" i="1"/>
  <c r="B11" i="6" s="1"/>
  <c r="J352" i="1"/>
  <c r="J304" i="1"/>
  <c r="J294" i="1"/>
  <c r="J284" i="1"/>
  <c r="J274" i="1"/>
  <c r="J264" i="1"/>
  <c r="J254" i="1"/>
  <c r="J244" i="1"/>
  <c r="J234" i="1"/>
  <c r="J223" i="1"/>
  <c r="J213" i="1"/>
  <c r="J183" i="1"/>
  <c r="J173" i="1"/>
  <c r="J162" i="1"/>
  <c r="J152" i="1"/>
  <c r="J142" i="1"/>
  <c r="J132" i="1"/>
  <c r="J122" i="1"/>
  <c r="J112" i="1"/>
  <c r="J100" i="1"/>
  <c r="J86" i="1"/>
  <c r="J69" i="1"/>
  <c r="J58" i="1"/>
  <c r="J47" i="1"/>
  <c r="J34" i="1"/>
  <c r="J323" i="1"/>
  <c r="D99" i="2"/>
  <c r="D13" i="2"/>
  <c r="D16" i="1"/>
  <c r="D13" i="1"/>
  <c r="D12" i="1"/>
  <c r="B9" i="6" l="1"/>
  <c r="H305" i="1"/>
  <c r="H353" i="1"/>
  <c r="B22" i="6"/>
  <c r="D100" i="2"/>
  <c r="D102" i="2" s="1"/>
  <c r="B13" i="6" s="1"/>
  <c r="H354" i="1" l="1"/>
  <c r="B24" i="6"/>
  <c r="B16" i="6"/>
  <c r="B23" i="6"/>
  <c r="B25" i="6"/>
  <c r="B26" i="6" l="1"/>
  <c r="B27" i="6"/>
  <c r="B28" i="6" l="1"/>
  <c r="B31" i="6" s="1"/>
  <c r="B29" i="6" l="1"/>
  <c r="B32" i="6"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<sst xmlns="http://schemas.openxmlformats.org/spreadsheetml/2006/main" count="1414" uniqueCount="317">
  <si>
    <t>Refurbishment Specification</t>
  </si>
  <si>
    <t>Property:</t>
  </si>
  <si>
    <t>Property Front View</t>
  </si>
  <si>
    <t>Address:</t>
  </si>
  <si>
    <t>Orbis/Keysafe:</t>
  </si>
  <si>
    <t>Specification Standard</t>
  </si>
  <si>
    <t>Notes</t>
  </si>
  <si>
    <t>Item</t>
  </si>
  <si>
    <t>Type</t>
  </si>
  <si>
    <t>Bronze</t>
  </si>
  <si>
    <t>Internal Decoration</t>
  </si>
  <si>
    <t>Walls</t>
  </si>
  <si>
    <t>Dulux almond white</t>
  </si>
  <si>
    <t>Please Check Notes as colour might differ</t>
  </si>
  <si>
    <t>Tiles</t>
  </si>
  <si>
    <t>Metro Tiles</t>
  </si>
  <si>
    <t>Woodwork</t>
  </si>
  <si>
    <t>Dulux Satin or similar</t>
  </si>
  <si>
    <t>Not Required</t>
  </si>
  <si>
    <t>Flooring</t>
  </si>
  <si>
    <t>Linoleum</t>
  </si>
  <si>
    <t>Medium hard wearing vinyl, latex/plywood where required</t>
  </si>
  <si>
    <t>No carpets in bathrooms as standard</t>
  </si>
  <si>
    <t>Carpets</t>
  </si>
  <si>
    <t>Colour to be of a neutral tone eg straw, doe skin, fawn or beige. Doormat inset to any external accesses</t>
  </si>
  <si>
    <t>Underlay</t>
  </si>
  <si>
    <t>External Decoration</t>
  </si>
  <si>
    <t>Like for like unless specified</t>
  </si>
  <si>
    <t>Strip, repair and 2 coats</t>
  </si>
  <si>
    <t>Replacement</t>
  </si>
  <si>
    <t>Kitchen</t>
  </si>
  <si>
    <t>Cooker to specify</t>
  </si>
  <si>
    <t>All soft close, colour/design to specify, Howdens</t>
  </si>
  <si>
    <t>Bathroom</t>
  </si>
  <si>
    <t>To Specify on inspection</t>
  </si>
  <si>
    <t>Room</t>
  </si>
  <si>
    <t>Required Yes or No</t>
  </si>
  <si>
    <t>Further Information</t>
  </si>
  <si>
    <t>Cost</t>
  </si>
  <si>
    <t>Capital/Revenue</t>
  </si>
  <si>
    <t>Ground Floor</t>
  </si>
  <si>
    <t>Cost per item</t>
  </si>
  <si>
    <t>Please Select</t>
  </si>
  <si>
    <t>Photographs</t>
  </si>
  <si>
    <t>Kitchen/Diner</t>
  </si>
  <si>
    <t>Ceiling</t>
  </si>
  <si>
    <t>No</t>
  </si>
  <si>
    <t>Revenue</t>
  </si>
  <si>
    <t>Floors</t>
  </si>
  <si>
    <t>Windows</t>
  </si>
  <si>
    <t>Curtains/Rails</t>
  </si>
  <si>
    <t>Skirting</t>
  </si>
  <si>
    <t>Door</t>
  </si>
  <si>
    <t>Additional</t>
  </si>
  <si>
    <t>Total</t>
  </si>
  <si>
    <t>Sitting Room</t>
  </si>
  <si>
    <t>Dining Room</t>
  </si>
  <si>
    <t>Curtain Rails</t>
  </si>
  <si>
    <t>Fireplace</t>
  </si>
  <si>
    <t>Utility 1</t>
  </si>
  <si>
    <t>Units &amp; Appliances</t>
  </si>
  <si>
    <t>Annex Living</t>
  </si>
  <si>
    <t>Annex Bedroom 1</t>
  </si>
  <si>
    <t>Cloakroom</t>
  </si>
  <si>
    <t>Curtain/Rails</t>
  </si>
  <si>
    <t>Bedroom 3</t>
  </si>
  <si>
    <t>Study</t>
  </si>
  <si>
    <t>4th bedroom</t>
  </si>
  <si>
    <t>Dressing Room 1</t>
  </si>
  <si>
    <t>Dressing Room 2</t>
  </si>
  <si>
    <t>First Floor</t>
  </si>
  <si>
    <t>Stairs and Landing</t>
  </si>
  <si>
    <t>Bedroom 1</t>
  </si>
  <si>
    <t>Toilet/Basin/Shower/Bath</t>
  </si>
  <si>
    <t>Bedroom 2</t>
  </si>
  <si>
    <t>Bathroom 1</t>
  </si>
  <si>
    <t>En suite 1</t>
  </si>
  <si>
    <t>Bedroom 4</t>
  </si>
  <si>
    <t>Bedroom 5</t>
  </si>
  <si>
    <t>Additonal</t>
  </si>
  <si>
    <t>En suite 2</t>
  </si>
  <si>
    <t>Bedroom 6</t>
  </si>
  <si>
    <t>Bedroom 7</t>
  </si>
  <si>
    <t>Bedroom 8</t>
  </si>
  <si>
    <t>Total Internal Works</t>
  </si>
  <si>
    <t>Additional Internal (General Items)</t>
  </si>
  <si>
    <t>Requirement</t>
  </si>
  <si>
    <t>General Items</t>
  </si>
  <si>
    <t>Cleaning</t>
  </si>
  <si>
    <t>Remove from site all builders waste, rubble and general waste, carry out builders clean prior to property handover.</t>
  </si>
  <si>
    <t>Loft Hatches</t>
  </si>
  <si>
    <t>Secure all loft hatches throughout the property. Add combination lock to restrict access for loft (1969 code).</t>
  </si>
  <si>
    <t>Install window restrictors throughout the first floor of the property.</t>
  </si>
  <si>
    <t>Lighting</t>
  </si>
  <si>
    <t>Curtains</t>
  </si>
  <si>
    <t>Doors</t>
  </si>
  <si>
    <t>Radiators</t>
  </si>
  <si>
    <t>Carry out checks on heating system and ensure all radiators have been balanced and tested for leaks.</t>
  </si>
  <si>
    <t>Sockets</t>
  </si>
  <si>
    <t>Replace all non-compliant plug sockets with compliant double socket units and make good afterwards.</t>
  </si>
  <si>
    <t>Asbestos Survey</t>
  </si>
  <si>
    <t>Allow for asbestos R&amp;D survey ahead of works.</t>
  </si>
  <si>
    <t>Lead Survey</t>
  </si>
  <si>
    <t xml:space="preserve">Allow for lead survey ahead of works. </t>
  </si>
  <si>
    <t>External Repairs</t>
  </si>
  <si>
    <t>General Fabric</t>
  </si>
  <si>
    <t>Roof Repairs</t>
  </si>
  <si>
    <t>Roof tiles</t>
  </si>
  <si>
    <t>Rain Water Goods</t>
  </si>
  <si>
    <t>Scaffold access</t>
  </si>
  <si>
    <t>Mobile access</t>
  </si>
  <si>
    <t>EPC Improvement Works</t>
  </si>
  <si>
    <t>Windows/ Doors</t>
  </si>
  <si>
    <t>Draught Exclusion</t>
  </si>
  <si>
    <t>Provide and install draught-proofing measures to all designated openings to reduce air infiltration and improve thermal performance. This is to be achieved using draught excluders and resealing windows and doors (externally and internally) with low modulus silicone sealant</t>
  </si>
  <si>
    <t>Loft Insulation</t>
  </si>
  <si>
    <t>Install thermal insulation to loft area to improve energy efficiency to meet 0.16 w/m²K U-value as per the Building Regulations. Lay insulation in two layers – first between joists, second cross-laid over joists to a minimum 270mm overall depth. Ensure no gaps and maintain ventilation at eaves.</t>
  </si>
  <si>
    <t>Energy efficient lighting</t>
  </si>
  <si>
    <t>Replace existing lighting systems with energy-efficient LED fixtures with a minimum efficacy of ≥ 100 lumens per watt</t>
  </si>
  <si>
    <t>External/ Internal/ Cavity Wall Insulation</t>
  </si>
  <si>
    <t>Enhance thermal performance of external and/or internal walls to meet EPC standards and reduce heat loss. 
For cavity walls: Fully fill cavities with approved insulation material.
For solid walls: Apply internal or external insulation systems with vapor control layers where necessary as proposed within this specification
Ensure installation meets BS EN ISO 6946 (Building Components and Building Elements – Thermal Resistance and Thermal Transmittance) and EPC guidelines.</t>
  </si>
  <si>
    <t>Total External Works</t>
  </si>
  <si>
    <t>Contractor</t>
  </si>
  <si>
    <t>Total Refurbishment Works</t>
  </si>
  <si>
    <t>DURATION OF WORKS (WEEKS)</t>
  </si>
  <si>
    <t xml:space="preserve">Additional </t>
  </si>
  <si>
    <t>Annex Bathroom</t>
  </si>
  <si>
    <t>Annex Kitchen</t>
  </si>
  <si>
    <t>Bathroom 2</t>
  </si>
  <si>
    <t>Bathroom 3</t>
  </si>
  <si>
    <t>Boot Room</t>
  </si>
  <si>
    <t>Conservatory</t>
  </si>
  <si>
    <t>Drawing Room</t>
  </si>
  <si>
    <t>Ensuite 1</t>
  </si>
  <si>
    <t>Ensuite 2</t>
  </si>
  <si>
    <t>Entrance Hall</t>
  </si>
  <si>
    <t>Garage</t>
  </si>
  <si>
    <t>Inner Hall</t>
  </si>
  <si>
    <t>Kitchen/Breakfast</t>
  </si>
  <si>
    <t>Living Room</t>
  </si>
  <si>
    <t>Porch</t>
  </si>
  <si>
    <t>Snug</t>
  </si>
  <si>
    <t>Stairs &amp; landing</t>
  </si>
  <si>
    <t>Utility 2</t>
  </si>
  <si>
    <t>General Specification</t>
  </si>
  <si>
    <t>Materials (External Works)</t>
  </si>
  <si>
    <t>All materials shall be of approved manufacture and are to be delivered to the site in sealed containers with the makers name and description of the contents clearly marked thereon. If the contractor proposes to use a brand other than one of those listed he is to state the brands he wishes to use when submitting his estimates.</t>
  </si>
  <si>
    <t>Paint for external use and domestic properties shall be an approved oil based paint. Undercoat and gloss with appropriate primer for wood iron as the case may be. In all other instances paint shall be ICI Dulux undercoat and gloss with pink primer. NOTE: NO Lead based paints to be used on Farm Buildings.</t>
  </si>
  <si>
    <t>All Primers, undercoats and gloss paints will be supplied by the same manufacturer for use together.</t>
  </si>
  <si>
    <t>Sadolin to external treated woodwork.</t>
  </si>
  <si>
    <t>Bitumastic shall be Wailes-Dove heavy duty Black Bitumastic solution.</t>
  </si>
  <si>
    <t>Putty for woodwork shall be best quality linseed oil putty to BS544:1069 type I</t>
  </si>
  <si>
    <t>Secomastic 'sealastic' shall be used for making good joints in iron gutters.</t>
  </si>
  <si>
    <t>PVC gutters to be checked, realigned if necessary</t>
  </si>
  <si>
    <t>Any asbestos guttering will be identified in a removal and demolition asbestos survey carried out in accordance to the specification provided to the contractor and maintenance of these gutters will be determined by the course of action highlighted in that report.</t>
  </si>
  <si>
    <t>General Workmanship (External Repairs)</t>
  </si>
  <si>
    <t>Painting</t>
  </si>
  <si>
    <t>All materials, particularly regarding thinning and drying between coats, are to be used strictly in accordance with the maker's instructions. No paint shall be applied to surfaces that are damp or wet, or in foggy, wet or frosty weather.</t>
  </si>
  <si>
    <t>All surfaces now painted or treated are to be included unless specifically stated otherwise</t>
  </si>
  <si>
    <t>The properties to be treated are set out in the schedule and include any outbuildings, gates and fences which comprise part of the holding unless specifically noted in the schedule as 'not to be painted'.</t>
  </si>
  <si>
    <t>Ease and Adjust</t>
  </si>
  <si>
    <t>The edges of doors and opening windows to be eased as necessary before painting so that after application of the paint they fit well and can be opened and shut without difficulty. Where practical and necessary, unpainted door furniture is to be removed prior to painting, re-fixing thereafter and left clean and free from paint</t>
  </si>
  <si>
    <t>Touch up and Make Good</t>
  </si>
  <si>
    <t>After any defects have been made good, all paintwork to be touched up to general specification</t>
  </si>
  <si>
    <t>Inspect Gutters and Downpipes</t>
  </si>
  <si>
    <t>The Contractor to ensure, before painting, that soil and vent pipes and rainwater goods are in sound condition and operating correctly. Adjust falls, rejoint and replace defective or missing sections as detailed in schedule or report to the Surveyors such defects not included.</t>
  </si>
  <si>
    <t>Cracked or Broken Glass Putty</t>
  </si>
  <si>
    <t>Any broken or cracked glass to be replaced. Any loose or cracked putties to be raked out and made good before painting Proceeds. Prime rebates prior to puttying.</t>
  </si>
  <si>
    <t>Painting and Preparation of Surfaces</t>
  </si>
  <si>
    <t>Woodwork - all cracked, flacking and blistered work to be burnt off, rubbed down, knotted, primed, stopped up and a coat of priming paint applied of the same brand as the subsequent coats. Where hardwood window sills have been burnt off, these are to be primed with aluminium paint.</t>
  </si>
  <si>
    <t>All other sound surfaces to be washed off, rubbed down with wet abrasive paper and prepared inluding the necessary stopping up.</t>
  </si>
  <si>
    <t>The paint to be applied to both woodwork and ironwork. Undercoats and gloss is to be of an approved manufacturer or as otherwise approved by the Surveyors. Knot, prime and stop new or bare woodwork and finish with one undercoat and two gloss coats. Existing paintwork that is sound shall be rubbed down and brought forward one undercoat and one gloss coat.</t>
  </si>
  <si>
    <r>
      <t>Generally</t>
    </r>
    <r>
      <rPr>
        <sz val="12"/>
        <color theme="1"/>
        <rFont val="Arial"/>
        <family val="2"/>
      </rPr>
      <t xml:space="preserve"> - the Contractor is to pay particular attention to the painting of the following items:- The tops, bottoms and side of windows and doors opening outward. The bargeboards, rafters and purlin ends. Outward opening doors to be treated both sides. Where rainwater downpipes are not accessible to effectively paint behind they shall be removed for painting and then refixed.</t>
    </r>
  </si>
  <si>
    <t>Window and Door Openings</t>
  </si>
  <si>
    <t>All pointing around windows, sills and door frames to be checked, raked out where necessary and made good prior to redecorations.</t>
  </si>
  <si>
    <t>Roof Overhauls</t>
  </si>
  <si>
    <t>Replace or re-set and slippted or cracked tiles or slates, rebedding ridge and hip pieces and making good mortar bedding at verges and at the eaves. Clean valleys, taking care not to injure leadwork, and ensure that all leadwork flashings and soakers are properly positioned effectively. Inspect chimney stacks and secure loose pots, making good mortar flaunchings. Advise of any defective pointing to stacks that has not been specified for repair.</t>
  </si>
  <si>
    <t>Materials (Internal Works)</t>
  </si>
  <si>
    <t>Paint for internal decoration is to be Dulux or of a similar quality. This applies to all internal masonary and woodwork paint.</t>
  </si>
  <si>
    <t>All Primers, undercoats and gloss paints will be supplied by the same manufacturer for use together. Woodwork should be Dulux Satin or similar.</t>
  </si>
  <si>
    <r>
      <rPr>
        <u/>
        <sz val="12"/>
        <color theme="1"/>
        <rFont val="Arial"/>
        <family val="2"/>
      </rPr>
      <t>Floorcoverings</t>
    </r>
    <r>
      <rPr>
        <sz val="12"/>
        <color theme="1"/>
        <rFont val="Arial"/>
        <family val="2"/>
      </rPr>
      <t xml:space="preserve"> - all carpets are to be replaced unless stated, these will be listed as either Gold/Silver which will be based on a twist or loop pile carpet not less than 28oz in weight and between 6mm and 12mm in terms of pile height with a hessian, jute or manmade fibre backing. Some areas of a property will require more durable carpets than others due to increased traffic. Underlay is to be of a good density on all specifications with Cloud 9 being the preferred brand although similar will be considered.</t>
    </r>
  </si>
  <si>
    <t>Linoleum - all linoleum floors are to be of a durable hard wearing medium range value unless stated. Carpeted floors to bathrooms are to be replaced with linoleum unless otherwise stated.</t>
  </si>
  <si>
    <t>Tiles will be of white metro tile design unless specified</t>
  </si>
  <si>
    <t>All failed double glazing units are to be replaced with like for like units.</t>
  </si>
  <si>
    <t>Taps and other bathroom fittings found to be faulty are to be replaced like for like unless stated or unless advised otherwise.</t>
  </si>
  <si>
    <t>Door furniture found to be faulty should be replaced like for like unless the fault is with the style of furniture.</t>
  </si>
  <si>
    <t>All freestanding appliances are to be removed from the property and all faulty integrated appliances are to be replaced like for like unless stated or unless a repair can be done more economically</t>
  </si>
  <si>
    <t>Cookers found to be faulty are to be replaced like for like unless specified</t>
  </si>
  <si>
    <t>Curtain rails are to be installed on all Gold specification properties where not present, existing curtain rails should be checked for suitability and the design of the rail will depend on the style or type of property.</t>
  </si>
  <si>
    <t>General Workmanship (Internal Repairs)</t>
  </si>
  <si>
    <t>All masonary surfaces should be stripped of paper unless otherwise specified. All surfaces now painted are to be included unless stated. Surfaces are to be painted with 2 coats unless further coats are required.</t>
  </si>
  <si>
    <t>The rooms that are to be decorated are set out in the schedule below.</t>
  </si>
  <si>
    <t>All woodwork is to be stripped back and then 2 coats of Dulux Satin or similar are to be applied unless otherwise stated.</t>
  </si>
  <si>
    <t>Carpeted floors to bathrooms are to be replaced with linoleum unless otherwise stated.</t>
  </si>
  <si>
    <t>All carpeted areas are to be replaced unless specified. Existing underlay is to be assessed prior to quoting based on the specification.</t>
  </si>
  <si>
    <t>COMPLIANCE/SERVICE</t>
  </si>
  <si>
    <t>COMPLIANCE SERVICES</t>
  </si>
  <si>
    <t>CONTRACTOR</t>
  </si>
  <si>
    <t>COST (Excl VAT)</t>
  </si>
  <si>
    <t>Category</t>
  </si>
  <si>
    <t xml:space="preserve">EICR </t>
  </si>
  <si>
    <t>Revised compliance certificate required upon completion</t>
  </si>
  <si>
    <t>Compliance</t>
  </si>
  <si>
    <t>PAT</t>
  </si>
  <si>
    <t>Gas/Oil/Solid fuel servicing + Option 1 drain down</t>
  </si>
  <si>
    <t>HHSRS Survey</t>
  </si>
  <si>
    <t>Asbestos Survey incl. Management Plan</t>
  </si>
  <si>
    <t>Revised compliance certificate required upon completion (subject to R&amp;D survey findings)</t>
  </si>
  <si>
    <t>Legionella Risk Assessment</t>
  </si>
  <si>
    <t>Chimney Sweeping (IF APPLICABLE)</t>
  </si>
  <si>
    <t>Radon Test (IF APPLICABLE)</t>
  </si>
  <si>
    <t>Empty/service Septic Tank (IF APPLICABLE)</t>
  </si>
  <si>
    <t>Total Compliance Servicing</t>
  </si>
  <si>
    <t>Electrical Compliance Remedials (including Detectors)</t>
  </si>
  <si>
    <t>ITEM</t>
  </si>
  <si>
    <t>Allow for compliance retest upon completion of works</t>
  </si>
  <si>
    <t>Add more rows as required</t>
  </si>
  <si>
    <t>TOTAL</t>
  </si>
  <si>
    <t>Clean certificates to be provided (as well as the main electrical cert) : 
FHN6 (B-F) is a certificate of design, installation and commissioning of a fire detection alarm system grade B,C,D,E or F in a domestic property. This certificate should detail the number of smoke detector, heat detectors and CO detector in the “extent of the fire detection and alarm system covered by this certificate” section.  
The Minor Works of installation works certificate (IMN4) clarifies that the installation of the detectors have been designed, constructed, inspected, tested and verified in accordance with current electrical regulations.</t>
  </si>
  <si>
    <t>Gas/Oil/Solid Fuel Remedials*</t>
  </si>
  <si>
    <t>Gas safety and service must be carried out to all gas appliances.  We require the service to be documented on the gas safety certificate.</t>
  </si>
  <si>
    <t>* Full/clean certification will be required for each service certificate, appliance and inspection report requested as part of the compliance checks. This must be provided upon completion of the works. For the avoidance of doubt this means that all certification/inspection reports will comply to all current regulations and Carter Jonas specific instructions and contain NO 'NOT TO CURRENT STANDARDS' unless by express agreement with Carter Jonas LLP.</t>
  </si>
  <si>
    <t>Drainage</t>
  </si>
  <si>
    <t xml:space="preserve">                       Other Remedials - Asbestos, Legionella etc</t>
  </si>
  <si>
    <t>LEGIONELLA</t>
  </si>
  <si>
    <t>ASBESTOS</t>
  </si>
  <si>
    <t>HHSRS</t>
  </si>
  <si>
    <t>TOTALS</t>
  </si>
  <si>
    <t>REMEDIAL WORK</t>
  </si>
  <si>
    <t>COST</t>
  </si>
  <si>
    <t>Electrical Remedials incl. detectors</t>
  </si>
  <si>
    <t>Gas/Oil/Solid fuel remedials</t>
  </si>
  <si>
    <t>Other Remedials (add detail)</t>
  </si>
  <si>
    <t>Total Compliance Remedials</t>
  </si>
  <si>
    <t>Total Compliance</t>
  </si>
  <si>
    <t>Capital Total</t>
  </si>
  <si>
    <t>Revenue Total</t>
  </si>
  <si>
    <t>Cost Break Down</t>
  </si>
  <si>
    <t>Decoration</t>
  </si>
  <si>
    <t>Floor coverings</t>
  </si>
  <si>
    <t>Kitchen Units &amp; Appliances</t>
  </si>
  <si>
    <t>Bathroom and shower suites</t>
  </si>
  <si>
    <t>Internal Repairs (Including Additional Section)</t>
  </si>
  <si>
    <t>Asbestos abatement</t>
  </si>
  <si>
    <t>Repairs to services and systems (i.e. partial re-wire)</t>
  </si>
  <si>
    <t>New private drainage systems (i.e. new packaged treatment plants, septic tanks and soakaways)</t>
  </si>
  <si>
    <t>New mechanical and electrical assets (i.e. boilers, central heating systems, full re-wire etc)</t>
  </si>
  <si>
    <t>Capital</t>
  </si>
  <si>
    <t>Capital expenditure shall include the full replacement or new installation of a fixed asset which shall either lengthen the life of the property, increase the usefulness or increase the value.</t>
  </si>
  <si>
    <t>Revenue expenditure shall include the repair, maintenance and general upkeep of the property including fixed installations, services and the fabric of the building.</t>
  </si>
  <si>
    <t>Total Compliance Service Costs</t>
  </si>
  <si>
    <t>Sub Total</t>
  </si>
  <si>
    <t>Total Contingency (10% of works)</t>
  </si>
  <si>
    <t>VAT</t>
  </si>
  <si>
    <t>Project Total Cost</t>
  </si>
  <si>
    <t>Project Total Cost               (inc VAT)</t>
  </si>
  <si>
    <t>LEAD IN TIME (weeks)</t>
  </si>
  <si>
    <t>DURATION OF WORKS (weeks)</t>
  </si>
  <si>
    <t>·         Decoration</t>
  </si>
  <si>
    <t>·         New mechanical and electrical assets (i.e. boilers, central heating systems, full re-wire etc)</t>
  </si>
  <si>
    <t>As per compliance if non repair</t>
  </si>
  <si>
    <t>·         Floor coverings</t>
  </si>
  <si>
    <t>·         New kitchens</t>
  </si>
  <si>
    <t>·         Asbestos abatement</t>
  </si>
  <si>
    <t>·         New bathroom and shower suites</t>
  </si>
  <si>
    <t>·         Damp remediation</t>
  </si>
  <si>
    <t>·         Full re-roof</t>
  </si>
  <si>
    <t>As per spec</t>
  </si>
  <si>
    <t>·         Internal Repairs</t>
  </si>
  <si>
    <t>·         New private drainage systems (i.e. new packaged treatment plants, septic tanks and soakaways)</t>
  </si>
  <si>
    <t>·         Repairs to services and systems (i.e. partial re-wire)</t>
  </si>
  <si>
    <t>·         New windows</t>
  </si>
  <si>
    <t>·         External Repairs</t>
  </si>
  <si>
    <t>·         Additional</t>
  </si>
  <si>
    <t>·         Roof repairs</t>
  </si>
  <si>
    <t>·         Additional (non-repair)</t>
  </si>
  <si>
    <t>Total General Items</t>
  </si>
  <si>
    <t>Hillcroft</t>
  </si>
  <si>
    <t>Hillcroft, Lightshaw Lane, Golborne, WARRINGTON, Cheshire, WA3 3UH, United Kingdom</t>
  </si>
  <si>
    <t>Keysafe / Orbis Alarm / Padlock :  tenanted</t>
  </si>
  <si>
    <t>Yes</t>
  </si>
  <si>
    <t>Allow for replacement blinds to french door, ensuring opening mechanisms are functioning</t>
  </si>
  <si>
    <t>Fridge</t>
  </si>
  <si>
    <t>Allow to replace 2 x velux windows with new uPvc units, allow for making good the window reveals upon installation</t>
  </si>
  <si>
    <t>Allow to clear out and rod through all existing rainwater drains, good and gulleys around the property to ensure they are free-flowing upon completion include for cleaning out the hoppers. Install new end caps where missing or damaged. Replace any broken grilles to gulleys. Fasten any loose fixtures back to the brickwork and secure any loose goods.
Allow to clean any staining or rust from existing rain water goods.
Include a flow test to ensure underground drainage systems clear and operational.</t>
  </si>
  <si>
    <t>Fencing</t>
  </si>
  <si>
    <t>Where damp remedials have been replastered, allow to prepare and redecorate like-for-like including upper skirting</t>
  </si>
  <si>
    <t>Allow to prepare and redecorate stained area of wall like-for-like</t>
  </si>
  <si>
    <t>Allow to replaster and redecorate where previous plastering has failed</t>
  </si>
  <si>
    <t>Driveway</t>
  </si>
  <si>
    <t>Allow for approx 3t. Gravel top up to the driveway, filling potholes</t>
  </si>
  <si>
    <t>Provisional sum</t>
  </si>
  <si>
    <t>Appliances</t>
  </si>
  <si>
    <t>Notes
Windows, doors and timber flagged on HHSRS report, as well as kitchen and utility units</t>
  </si>
  <si>
    <t>Shower</t>
  </si>
  <si>
    <t>Outbuilding - Install extractor fan to outbuilding shower</t>
  </si>
  <si>
    <t>Soffits</t>
  </si>
  <si>
    <t>HHSRS - Allow to replace mouldy soffit boards to main house. Approx 60ln.mr eplacements like-for-like uPvc</t>
  </si>
  <si>
    <t>Patio</t>
  </si>
  <si>
    <t>HHSRS - Allow for replacement kitchen appliances to bring the kitchen to a modern standard like-for-like, cooker and dish washer currently faulty. Allow for modernised oven, cooker and dishwasher. Fridge is consistently getting condensated and mouldy. Allow for replacement refridgerator.</t>
  </si>
  <si>
    <t>Allow to lift, re-bed uneven patio and replace damaged flags. Approx 30m2.</t>
  </si>
  <si>
    <t>Step</t>
  </si>
  <si>
    <t>Allow to install step to north side french door</t>
  </si>
  <si>
    <t>Stables</t>
  </si>
  <si>
    <t>Outbuilding - Roof</t>
  </si>
  <si>
    <t>Airbricks</t>
  </si>
  <si>
    <t>Lower the external ground/paving levels to achieve proper clearance below the airbricks and regrade the path so water falls away from the building. Install airbrick extensions if needed and make good all disturbed surfaces.</t>
  </si>
  <si>
    <t>Remove existing windows and doors and replace with new UPVC units with multi-chamber profiles for thermal efficiency to meet EPC requirements. The window and frame unit is to achieve a minimum U-value of 1.4 W/m²K U-value in accordance with Part L Building Regulations. 
Approx. 1 single, 3 french doors (including first floor, allow to replace FF french door with new window unit.
Approximately 7 x double, 1 x single, 3 x bay, 1 x oriel window. Make good the window reveals and clear from any previous mould following the removal of the existing units</t>
  </si>
  <si>
    <t>POOL ROOM - TO BE RETURNED TO</t>
  </si>
  <si>
    <t>Breeze block outbuilding</t>
  </si>
  <si>
    <t>Allow to install truss restraint clips to the bearings to prevent issues between trusses and wall plates.</t>
  </si>
  <si>
    <t>HHSRS Cat 2 - Remove loose and damaged cement fillet at roof-to-wall junction on both annex outbuilding and breeze block storage outbuilding. Supply &amp; install new cement fillet and/or flashing to seal watertight.</t>
  </si>
  <si>
    <r>
      <t xml:space="preserve">Outbuilding HHSRS - Allow for installation of kitchen appliances to bring the kitchen to a modern standard
</t>
    </r>
    <r>
      <rPr>
        <sz val="12"/>
        <color rgb="FFFF0000"/>
        <rFont val="Arial"/>
        <family val="2"/>
      </rPr>
      <t>List required appliances below</t>
    </r>
  </si>
  <si>
    <t>LEAD IN TIME (WEEKS) 4</t>
  </si>
  <si>
    <r>
      <t xml:space="preserve">Allow to correct approx. 40 ln. m. collapsed and broken fencing, replace broken fence posts where required - </t>
    </r>
    <r>
      <rPr>
        <sz val="12"/>
        <color rgb="FFFF0000"/>
        <rFont val="Arial"/>
        <family val="2"/>
      </rPr>
      <t>PSUM</t>
    </r>
  </si>
  <si>
    <r>
      <t xml:space="preserve">Since pipework was resealed, the piping has shifted, assess viability and allow for repairs if required. State repairs if necessary </t>
    </r>
    <r>
      <rPr>
        <sz val="12"/>
        <color rgb="FFFF0000"/>
        <rFont val="Arial"/>
        <family val="2"/>
      </rPr>
      <t>PSUM</t>
    </r>
  </si>
  <si>
    <r>
      <t xml:space="preserve">HHSRS Cat 2 -Strip back loose and failing timber roof verge and structural members and replace rotten roof verge boards, fascia and supporting timber.
Reinstate structural integrity of affected wall framing and junctions (internal and external)
Replace roof coverings like-for-like </t>
    </r>
    <r>
      <rPr>
        <sz val="12"/>
        <color rgb="FFFF0000"/>
        <rFont val="Arial"/>
        <family val="2"/>
      </rPr>
      <t xml:space="preserve">PSUM - Further investigation to confirm extent of works.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</si>
</sst>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6" x14ac:knownFonts="1">
    <font>
      <sz val="10"/>
      <color theme="1"/>
      <name val="Arial"/>
      <family val="2"/>
    </font>
    <font>
      <b/>
      <sz val="10"/>
      <color theme="1"/>
      <name val="Arial"/>
      <family val="2"/>
    </font>
    <font>
      <b/>
      <sz val="14"/>
      <color theme="0"/>
      <name val="Arial"/>
      <family val="2"/>
    </font>
    <font>
      <b/>
      <sz val="12"/>
      <color theme="0"/>
      <name val="Arial"/>
      <family val="2"/>
    </font>
    <font>
      <sz val="12"/>
      <color theme="1"/>
      <name val="Arial"/>
      <family val="2"/>
    </font>
    <font>
      <b/>
      <sz val="14"/>
      <color theme="1"/>
      <name val="Arial"/>
      <family val="2"/>
    </font>
    <font>
      <b/>
      <sz val="12"/>
      <color theme="1"/>
      <name val="Arial"/>
      <family val="2"/>
    </font>
    <font>
      <sz val="10"/>
      <color theme="1"/>
      <name val="Arial"/>
      <family val="2"/>
    </font>
    <font>
      <b/>
      <sz val="18"/>
      <color theme="0"/>
      <name val="Arial"/>
      <family val="2"/>
    </font>
    <font>
      <b/>
      <sz val="16"/>
      <color theme="1"/>
      <name val="Arial"/>
      <family val="2"/>
    </font>
    <font>
      <b/>
      <sz val="10"/>
      <color rgb="FFFF0000"/>
      <name val="Arial"/>
      <family val="2"/>
    </font>
    <font>
      <b/>
      <sz val="10"/>
      <color theme="3" tint="-0.499984740745262"/>
      <name val="Arial"/>
      <family val="2"/>
    </font>
    <font>
      <sz val="10"/>
      <color theme="3" tint="-0.499984740745262"/>
      <name val="Arial"/>
      <family val="2"/>
    </font>
    <font>
      <b/>
      <sz val="12"/>
      <color theme="3" tint="-0.499984740745262"/>
      <name val="Arial"/>
      <family val="2"/>
    </font>
    <font>
      <u/>
      <sz val="10"/>
      <color rgb="FFFF0000"/>
      <name val="Arial"/>
      <family val="2"/>
    </font>
    <font>
      <u/>
      <sz val="10"/>
      <color rgb="FFFF0000"/>
      <name val="Calibri"/>
      <family val="2"/>
      <scheme val="minor"/>
    </font>
    <font>
      <b/>
      <sz val="11"/>
      <color theme="0"/>
      <name val="Arial"/>
      <family val="2"/>
    </font>
    <font>
      <b/>
      <sz val="16"/>
      <color theme="0"/>
      <name val="Arial"/>
      <family val="2"/>
    </font>
    <font>
      <b/>
      <sz val="14"/>
      <color theme="3" tint="-0.499984740745262"/>
      <name val="Arial"/>
      <family val="2"/>
    </font>
    <font>
      <b/>
      <sz val="12"/>
      <name val="Arial"/>
      <family val="2"/>
    </font>
    <font>
      <u/>
      <sz val="12"/>
      <color theme="1"/>
      <name val="Arial"/>
      <family val="2"/>
    </font>
    <font>
      <b/>
      <sz val="18"/>
      <name val="Arial"/>
      <family val="2"/>
    </font>
    <font>
      <b/>
      <sz val="16"/>
      <name val="Arial"/>
      <family val="2"/>
    </font>
    <font>
      <b/>
      <sz val="18"/>
      <color theme="1"/>
      <name val="Arial"/>
      <family val="2"/>
    </font>
    <font>
      <b/>
      <sz val="11"/>
      <name val="Arial"/>
      <family val="2"/>
    </font>
    <font>
      <b/>
      <sz val="10"/>
      <name val="Arial"/>
      <family val="2"/>
    </font>
    <font>
      <sz val="12"/>
      <name val="Arial"/>
      <family val="2"/>
    </font>
    <font>
      <sz val="8"/>
      <color theme="1"/>
      <name val="Arial"/>
      <family val="2"/>
    </font>
    <font>
      <sz val="8"/>
      <color theme="3" tint="-0.499984740745262"/>
      <name val="Arial"/>
      <family val="2"/>
    </font>
    <font>
      <b/>
      <sz val="12"/>
      <color theme="1"/>
      <name val="Calibri"/>
      <family val="2"/>
      <scheme val="minor"/>
    </font>
    <font>
      <sz val="12"/>
      <color theme="1"/>
      <name val="Calibri"/>
      <family val="2"/>
      <scheme val="minor"/>
    </font>
    <font>
      <sz val="12"/>
      <name val="Calibri"/>
      <family val="2"/>
      <scheme val="minor"/>
    </font>
    <font>
      <sz val="12"/>
      <color rgb="FF00B050"/>
      <name val="Calibri"/>
      <family val="2"/>
      <scheme val="minor"/>
    </font>
    <font>
      <b/>
      <strike/>
      <sz val="12"/>
      <color theme="1"/>
      <name val="Calibri"/>
      <family val="2"/>
      <scheme val="minor"/>
    </font>
    <font>
      <strike/>
      <sz val="12"/>
      <color theme="1"/>
      <name val="Calibri"/>
      <family val="2"/>
      <scheme val="minor"/>
    </font>
    <font>
      <sz val="12"/>
      <color rgb="FFFF0000"/>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002060"/>
        <bgColor indexed="64"/>
      </patternFill>
    </fill>
    <fill>
      <patternFill patternType="solid">
        <fgColor theme="1"/>
        <bgColor indexed="64"/>
      </patternFill>
    </fill>
    <fill>
      <patternFill patternType="solid">
        <fgColor rgb="FF92D050"/>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2"/>
        <bgColor indexed="64"/>
      </patternFill>
    </fill>
    <fill>
      <patternFill patternType="solid">
        <fgColor theme="8" tint="0.79998168889431442"/>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s>
  <cellStyleXfs count="2">
    <xf numFmtId="0" fontId="0" fillId="0" borderId="0"/>
    <xf numFmtId="44" fontId="7" fillId="0" borderId="0" applyFont="0" applyFill="0" applyBorder="0" applyAlignment="0" applyProtection="0"/>
  </cellStyleXfs>
  <cellXfs count="587">
    <xf numFmtId="0" fontId="0" fillId="0" borderId="0" xfId="0"/>
    <xf numFmtId="0" fontId="0" fillId="4" borderId="0" xfId="0" applyFill="1"/>
    <xf numFmtId="0" fontId="6" fillId="0" borderId="9" xfId="0" applyFont="1" applyBorder="1"/>
    <xf numFmtId="0" fontId="6" fillId="0" borderId="12" xfId="0" applyFont="1" applyBorder="1" applyAlignment="1">
      <alignment horizontal="left"/>
    </xf>
    <xf numFmtId="0" fontId="6" fillId="0" borderId="6" xfId="0" applyFont="1" applyBorder="1"/>
    <xf numFmtId="44" fontId="6" fillId="0" borderId="10" xfId="0" applyNumberFormat="1" applyFont="1" applyBorder="1" applyAlignment="1">
      <alignment horizontal="center" vertical="center"/>
    </xf>
    <xf numFmtId="44" fontId="6" fillId="0" borderId="54" xfId="0" applyNumberFormat="1" applyFont="1" applyBorder="1" applyAlignment="1">
      <alignment horizontal="center" vertical="center"/>
    </xf>
    <xf numFmtId="44" fontId="6" fillId="0" borderId="14" xfId="0" applyNumberFormat="1" applyFont="1" applyBorder="1" applyAlignment="1">
      <alignment horizontal="center" vertical="center"/>
    </xf>
    <xf numFmtId="0" fontId="4" fillId="0" borderId="0" xfId="0" applyFont="1"/>
    <xf numFmtId="0" fontId="6" fillId="9" borderId="6" xfId="0" applyFont="1" applyFill="1" applyBorder="1"/>
    <xf numFmtId="44" fontId="6" fillId="9" borderId="8" xfId="0" applyNumberFormat="1" applyFont="1" applyFill="1" applyBorder="1" applyAlignment="1">
      <alignment horizontal="center" vertical="center"/>
    </xf>
    <xf numFmtId="0" fontId="1" fillId="7" borderId="0" xfId="0" applyFont="1" applyFill="1"/>
    <xf numFmtId="0" fontId="1" fillId="0" borderId="0" xfId="0" applyFont="1" applyAlignment="1">
      <alignment horizontal="center"/>
    </xf>
    <xf numFmtId="0" fontId="0" fillId="0" borderId="0" xfId="0" applyAlignment="1">
      <alignment wrapText="1"/>
    </xf>
    <xf numFmtId="0" fontId="19" fillId="8" borderId="33" xfId="0" applyFont="1" applyFill="1" applyBorder="1" applyAlignment="1">
      <alignment horizontal="center" vertical="center"/>
    </xf>
    <xf numFmtId="0" fontId="4" fillId="11" borderId="36" xfId="0" applyFont="1" applyFill="1" applyBorder="1" applyAlignment="1">
      <alignment vertical="top" wrapText="1"/>
    </xf>
    <xf numFmtId="0" fontId="8" fillId="4" borderId="0" xfId="0" applyFont="1" applyFill="1" applyAlignment="1">
      <alignment horizontal="left" vertical="center" indent="1"/>
    </xf>
    <xf numFmtId="0" fontId="4" fillId="0" borderId="55" xfId="0" applyFont="1" applyBorder="1" applyAlignment="1">
      <alignment horizontal="left" vertical="center" wrapText="1" indent="1"/>
    </xf>
    <xf numFmtId="0" fontId="4" fillId="0" borderId="30" xfId="0" applyFont="1" applyBorder="1" applyAlignment="1">
      <alignment horizontal="left" vertical="center" wrapText="1" indent="1"/>
    </xf>
    <xf numFmtId="0" fontId="4" fillId="0" borderId="30" xfId="0" applyFont="1" applyBorder="1" applyAlignment="1">
      <alignment horizontal="left" vertical="center" indent="1"/>
    </xf>
    <xf numFmtId="0" fontId="4" fillId="0" borderId="41" xfId="0" applyFont="1" applyBorder="1" applyAlignment="1">
      <alignment horizontal="left" vertical="center" indent="1"/>
    </xf>
    <xf numFmtId="0" fontId="4" fillId="0" borderId="48" xfId="0" applyFont="1" applyBorder="1" applyAlignment="1">
      <alignment horizontal="left" vertical="center" wrapText="1" indent="1"/>
    </xf>
    <xf numFmtId="0" fontId="6" fillId="0" borderId="44" xfId="0" applyFont="1" applyBorder="1" applyAlignment="1">
      <alignment horizontal="left" vertical="center" indent="1"/>
    </xf>
    <xf numFmtId="44" fontId="6" fillId="14" borderId="10" xfId="0" applyNumberFormat="1" applyFont="1" applyFill="1" applyBorder="1" applyAlignment="1">
      <alignment horizontal="center" vertical="center"/>
    </xf>
    <xf numFmtId="44" fontId="6" fillId="14" borderId="8" xfId="0" applyNumberFormat="1" applyFont="1" applyFill="1" applyBorder="1" applyAlignment="1">
      <alignment horizontal="center" vertical="center"/>
    </xf>
    <xf numFmtId="44" fontId="6" fillId="8" borderId="33" xfId="0" applyNumberFormat="1" applyFont="1" applyFill="1" applyBorder="1" applyAlignment="1">
      <alignment horizontal="left" vertical="center"/>
    </xf>
    <xf numFmtId="44" fontId="26" fillId="0" borderId="41" xfId="0" applyNumberFormat="1" applyFont="1" applyBorder="1" applyAlignment="1">
      <alignment horizontal="left" vertical="center"/>
    </xf>
    <xf numFmtId="44" fontId="26" fillId="0" borderId="48" xfId="0" applyNumberFormat="1" applyFont="1" applyBorder="1" applyAlignment="1">
      <alignment horizontal="left" vertical="center"/>
    </xf>
    <xf numFmtId="0" fontId="4" fillId="12" borderId="47" xfId="0" applyFont="1" applyFill="1" applyBorder="1" applyAlignment="1">
      <alignment vertical="top" wrapText="1"/>
    </xf>
    <xf numFmtId="44" fontId="6" fillId="7" borderId="15" xfId="0" applyNumberFormat="1" applyFont="1" applyFill="1" applyBorder="1" applyAlignment="1">
      <alignment horizontal="left" vertical="center"/>
    </xf>
    <xf numFmtId="44" fontId="5" fillId="0" borderId="22" xfId="0" applyNumberFormat="1" applyFont="1" applyBorder="1" applyAlignment="1">
      <alignment horizontal="center" vertical="center"/>
    </xf>
    <xf numFmtId="0" fontId="6" fillId="7" borderId="15" xfId="0" applyFont="1" applyFill="1" applyBorder="1" applyAlignment="1">
      <alignment horizontal="center" vertical="center" wrapText="1"/>
    </xf>
    <xf numFmtId="0" fontId="5" fillId="0" borderId="32" xfId="0" applyFont="1" applyBorder="1" applyAlignment="1">
      <alignment horizontal="left" vertical="center" wrapText="1"/>
    </xf>
    <xf numFmtId="44" fontId="4" fillId="0" borderId="29" xfId="0" applyNumberFormat="1" applyFont="1" applyBorder="1" applyAlignment="1" applyProtection="1">
      <alignment horizontal="left" vertical="center"/>
      <protection locked="0"/>
    </xf>
    <xf numFmtId="44" fontId="4" fillId="0" borderId="30" xfId="0" applyNumberFormat="1" applyFont="1" applyBorder="1" applyAlignment="1" applyProtection="1">
      <alignment horizontal="left" vertical="center"/>
      <protection locked="0"/>
    </xf>
    <xf numFmtId="44" fontId="4" fillId="0" borderId="31" xfId="0" applyNumberFormat="1" applyFont="1" applyBorder="1" applyAlignment="1" applyProtection="1">
      <alignment horizontal="left" vertical="center"/>
      <protection locked="0"/>
    </xf>
    <xf numFmtId="44" fontId="4" fillId="11" borderId="29" xfId="0" applyNumberFormat="1" applyFont="1" applyFill="1" applyBorder="1" applyAlignment="1" applyProtection="1">
      <alignment horizontal="left" vertical="center"/>
      <protection locked="0"/>
    </xf>
    <xf numFmtId="44" fontId="4" fillId="11" borderId="30" xfId="0" applyNumberFormat="1" applyFont="1" applyFill="1" applyBorder="1" applyAlignment="1" applyProtection="1">
      <alignment horizontal="left" vertical="center"/>
      <protection locked="0"/>
    </xf>
    <xf numFmtId="44" fontId="4" fillId="11" borderId="31" xfId="0" applyNumberFormat="1" applyFont="1" applyFill="1" applyBorder="1" applyAlignment="1" applyProtection="1">
      <alignment horizontal="left" vertical="center"/>
      <protection locked="0"/>
    </xf>
    <xf numFmtId="44" fontId="4" fillId="0" borderId="55" xfId="0" applyNumberFormat="1" applyFont="1" applyBorder="1" applyAlignment="1" applyProtection="1">
      <alignment horizontal="left" vertical="center"/>
      <protection locked="0"/>
    </xf>
    <xf numFmtId="44" fontId="4" fillId="11" borderId="55" xfId="0" applyNumberFormat="1" applyFont="1" applyFill="1" applyBorder="1" applyAlignment="1" applyProtection="1">
      <alignment horizontal="left" vertical="center"/>
      <protection locked="0"/>
    </xf>
    <xf numFmtId="44" fontId="4" fillId="3" borderId="29" xfId="0" applyNumberFormat="1" applyFont="1" applyFill="1" applyBorder="1" applyAlignment="1" applyProtection="1">
      <alignment horizontal="left" vertical="center"/>
      <protection locked="0"/>
    </xf>
    <xf numFmtId="44" fontId="4" fillId="3" borderId="30" xfId="0" applyNumberFormat="1" applyFont="1" applyFill="1" applyBorder="1" applyAlignment="1" applyProtection="1">
      <alignment horizontal="left" vertical="center"/>
      <protection locked="0"/>
    </xf>
    <xf numFmtId="44" fontId="4" fillId="3" borderId="31" xfId="0" applyNumberFormat="1" applyFont="1" applyFill="1" applyBorder="1" applyAlignment="1" applyProtection="1">
      <alignment horizontal="left" vertical="center"/>
      <protection locked="0"/>
    </xf>
    <xf numFmtId="44" fontId="4" fillId="0" borderId="38" xfId="0" applyNumberFormat="1" applyFont="1" applyBorder="1" applyAlignment="1" applyProtection="1">
      <alignment horizontal="left" vertical="center"/>
      <protection locked="0"/>
    </xf>
    <xf numFmtId="44" fontId="4" fillId="4" borderId="0" xfId="0" applyNumberFormat="1" applyFont="1" applyFill="1"/>
    <xf numFmtId="44" fontId="4" fillId="4" borderId="0" xfId="0" applyNumberFormat="1" applyFont="1" applyFill="1" applyAlignment="1">
      <alignment horizontal="center"/>
    </xf>
    <xf numFmtId="0" fontId="4" fillId="4" borderId="0" xfId="0" applyFont="1" applyFill="1"/>
    <xf numFmtId="0" fontId="6" fillId="2" borderId="33" xfId="0" applyFont="1" applyFill="1" applyBorder="1" applyAlignment="1">
      <alignment horizontal="center" vertical="center"/>
    </xf>
    <xf numFmtId="0" fontId="6" fillId="2" borderId="19" xfId="0" applyFont="1" applyFill="1" applyBorder="1" applyAlignment="1">
      <alignment horizontal="center" vertical="center"/>
    </xf>
    <xf numFmtId="0" fontId="4" fillId="2" borderId="32" xfId="0" applyFont="1" applyFill="1" applyBorder="1" applyAlignment="1">
      <alignment horizontal="center"/>
    </xf>
    <xf numFmtId="0" fontId="6" fillId="2" borderId="26" xfId="0" applyFont="1" applyFill="1" applyBorder="1" applyAlignment="1">
      <alignment horizontal="center" vertical="center"/>
    </xf>
    <xf numFmtId="0" fontId="4" fillId="2" borderId="31" xfId="0" applyFont="1" applyFill="1" applyBorder="1"/>
    <xf numFmtId="0" fontId="6" fillId="4" borderId="47" xfId="0" applyFont="1" applyFill="1" applyBorder="1" applyAlignment="1">
      <alignment horizontal="center" vertical="center" wrapText="1"/>
    </xf>
    <xf numFmtId="0" fontId="6" fillId="4" borderId="0" xfId="0" applyFont="1" applyFill="1"/>
    <xf numFmtId="0" fontId="4" fillId="4" borderId="0" xfId="0" applyFont="1" applyFill="1" applyAlignment="1">
      <alignment horizontal="center" vertical="center"/>
    </xf>
    <xf numFmtId="0" fontId="6" fillId="4" borderId="0" xfId="0" applyFont="1" applyFill="1" applyAlignment="1">
      <alignment horizontal="center" vertical="center" wrapText="1"/>
    </xf>
    <xf numFmtId="0" fontId="4" fillId="4" borderId="0" xfId="0" applyFont="1" applyFill="1" applyAlignment="1">
      <alignment horizontal="center" vertical="center" wrapText="1"/>
    </xf>
    <xf numFmtId="0" fontId="4" fillId="4" borderId="0" xfId="0" applyFont="1" applyFill="1" applyAlignment="1">
      <alignment horizontal="left" vertical="center" wrapText="1"/>
    </xf>
    <xf numFmtId="0" fontId="6" fillId="4" borderId="0" xfId="0" applyFont="1" applyFill="1" applyAlignment="1">
      <alignment horizontal="center" vertical="center"/>
    </xf>
    <xf numFmtId="0" fontId="4" fillId="4" borderId="0" xfId="0" applyFont="1" applyFill="1" applyAlignment="1">
      <alignment horizontal="center"/>
    </xf>
    <xf numFmtId="0" fontId="6" fillId="0" borderId="33" xfId="0" applyFont="1" applyBorder="1" applyAlignment="1">
      <alignment horizontal="center" vertical="center"/>
    </xf>
    <xf numFmtId="0" fontId="6" fillId="0" borderId="33" xfId="0" applyFont="1" applyBorder="1" applyAlignment="1">
      <alignment horizontal="center" vertical="center" wrapText="1"/>
    </xf>
    <xf numFmtId="0" fontId="6" fillId="4" borderId="0" xfId="0" applyFont="1" applyFill="1" applyAlignment="1">
      <alignment vertical="center"/>
    </xf>
    <xf numFmtId="44" fontId="4" fillId="10" borderId="32" xfId="0" applyNumberFormat="1" applyFont="1" applyFill="1" applyBorder="1" applyAlignment="1">
      <alignment horizontal="center" wrapText="1"/>
    </xf>
    <xf numFmtId="44" fontId="4" fillId="10" borderId="32" xfId="0" applyNumberFormat="1" applyFont="1" applyFill="1" applyBorder="1" applyAlignment="1">
      <alignment horizontal="center" vertical="center" wrapText="1"/>
    </xf>
    <xf numFmtId="0" fontId="6" fillId="0" borderId="6" xfId="0" applyFont="1" applyBorder="1" applyAlignment="1">
      <alignment vertical="center"/>
    </xf>
    <xf numFmtId="44" fontId="4" fillId="0" borderId="29" xfId="0" applyNumberFormat="1" applyFont="1" applyBorder="1" applyAlignment="1">
      <alignment horizontal="center" vertical="center"/>
    </xf>
    <xf numFmtId="0" fontId="6" fillId="0" borderId="9" xfId="0" applyFont="1" applyBorder="1" applyAlignment="1">
      <alignment vertical="center"/>
    </xf>
    <xf numFmtId="44" fontId="4" fillId="0" borderId="30" xfId="0" applyNumberFormat="1" applyFont="1" applyBorder="1" applyAlignment="1">
      <alignment horizontal="center" vertical="center"/>
    </xf>
    <xf numFmtId="0" fontId="6" fillId="0" borderId="27" xfId="0" applyFont="1" applyBorder="1" applyAlignment="1">
      <alignment vertical="center"/>
    </xf>
    <xf numFmtId="44" fontId="4" fillId="0" borderId="17" xfId="0" applyNumberFormat="1" applyFont="1" applyBorder="1" applyAlignment="1">
      <alignment vertical="center"/>
    </xf>
    <xf numFmtId="0" fontId="6" fillId="0" borderId="12" xfId="0" applyFont="1" applyBorder="1" applyAlignment="1">
      <alignment vertical="center"/>
    </xf>
    <xf numFmtId="44" fontId="4" fillId="0" borderId="31" xfId="0" applyNumberFormat="1" applyFont="1" applyBorder="1" applyAlignment="1">
      <alignment horizontal="center" vertical="center"/>
    </xf>
    <xf numFmtId="44" fontId="6" fillId="0" borderId="17" xfId="0" applyNumberFormat="1" applyFont="1" applyBorder="1" applyAlignment="1">
      <alignment vertical="center"/>
    </xf>
    <xf numFmtId="0" fontId="6" fillId="11" borderId="57" xfId="0" applyFont="1" applyFill="1" applyBorder="1" applyAlignment="1">
      <alignment vertical="center"/>
    </xf>
    <xf numFmtId="0" fontId="4" fillId="11" borderId="7" xfId="0" applyFont="1" applyFill="1" applyBorder="1" applyAlignment="1">
      <alignment vertical="center"/>
    </xf>
    <xf numFmtId="44" fontId="4" fillId="11" borderId="29" xfId="0" applyNumberFormat="1" applyFont="1" applyFill="1" applyBorder="1" applyAlignment="1">
      <alignment horizontal="center" vertical="center"/>
    </xf>
    <xf numFmtId="0" fontId="6" fillId="11" borderId="4" xfId="0" applyFont="1" applyFill="1" applyBorder="1" applyAlignment="1">
      <alignment vertical="center"/>
    </xf>
    <xf numFmtId="0" fontId="4" fillId="11" borderId="1" xfId="0" applyFont="1" applyFill="1" applyBorder="1" applyAlignment="1">
      <alignment vertical="center"/>
    </xf>
    <xf numFmtId="44" fontId="4" fillId="11" borderId="30" xfId="0" applyNumberFormat="1" applyFont="1" applyFill="1" applyBorder="1" applyAlignment="1">
      <alignment horizontal="center" vertical="center"/>
    </xf>
    <xf numFmtId="44" fontId="4" fillId="11" borderId="17" xfId="0" applyNumberFormat="1" applyFont="1" applyFill="1" applyBorder="1" applyAlignment="1">
      <alignment vertical="center"/>
    </xf>
    <xf numFmtId="0" fontId="6" fillId="11" borderId="45" xfId="0" applyFont="1" applyFill="1" applyBorder="1" applyAlignment="1">
      <alignment vertical="center"/>
    </xf>
    <xf numFmtId="0" fontId="4" fillId="11" borderId="13" xfId="0" applyFont="1" applyFill="1" applyBorder="1" applyAlignment="1">
      <alignment vertical="center"/>
    </xf>
    <xf numFmtId="44" fontId="4" fillId="11" borderId="31" xfId="0" applyNumberFormat="1" applyFont="1" applyFill="1" applyBorder="1" applyAlignment="1">
      <alignment horizontal="center" vertical="center"/>
    </xf>
    <xf numFmtId="44" fontId="6" fillId="11" borderId="17" xfId="0" applyNumberFormat="1" applyFont="1" applyFill="1" applyBorder="1" applyAlignment="1">
      <alignment vertical="center"/>
    </xf>
    <xf numFmtId="44" fontId="4" fillId="0" borderId="33" xfId="0" applyNumberFormat="1" applyFont="1" applyBorder="1" applyAlignment="1">
      <alignment vertical="center"/>
    </xf>
    <xf numFmtId="44" fontId="4" fillId="0" borderId="55" xfId="0" applyNumberFormat="1" applyFont="1" applyBorder="1" applyAlignment="1">
      <alignment horizontal="center" vertical="center"/>
    </xf>
    <xf numFmtId="44" fontId="4" fillId="11" borderId="55" xfId="0" applyNumberFormat="1" applyFont="1" applyFill="1" applyBorder="1" applyAlignment="1">
      <alignment horizontal="center" vertical="center"/>
    </xf>
    <xf numFmtId="0" fontId="6" fillId="11" borderId="6" xfId="0" applyFont="1" applyFill="1" applyBorder="1" applyAlignment="1">
      <alignment vertical="center"/>
    </xf>
    <xf numFmtId="0" fontId="6" fillId="11" borderId="9" xfId="0" applyFont="1" applyFill="1" applyBorder="1" applyAlignment="1">
      <alignment vertical="center"/>
    </xf>
    <xf numFmtId="0" fontId="6" fillId="11" borderId="27" xfId="0" applyFont="1" applyFill="1" applyBorder="1" applyAlignment="1">
      <alignment vertical="center"/>
    </xf>
    <xf numFmtId="0" fontId="6" fillId="11" borderId="12" xfId="0" applyFont="1" applyFill="1" applyBorder="1" applyAlignment="1">
      <alignment vertical="center"/>
    </xf>
    <xf numFmtId="0" fontId="6" fillId="0" borderId="57" xfId="0" applyFont="1" applyBorder="1" applyAlignment="1">
      <alignment vertical="center"/>
    </xf>
    <xf numFmtId="0" fontId="6" fillId="0" borderId="4" xfId="0" applyFont="1" applyBorder="1" applyAlignment="1">
      <alignment vertical="center"/>
    </xf>
    <xf numFmtId="0" fontId="6" fillId="0" borderId="45" xfId="0" applyFont="1" applyBorder="1" applyAlignment="1">
      <alignment vertical="center"/>
    </xf>
    <xf numFmtId="0" fontId="6" fillId="11" borderId="37" xfId="0" applyFont="1" applyFill="1" applyBorder="1" applyAlignment="1">
      <alignment vertical="center"/>
    </xf>
    <xf numFmtId="0" fontId="6" fillId="11" borderId="46" xfId="0" applyFont="1" applyFill="1" applyBorder="1" applyAlignment="1">
      <alignment vertical="center"/>
    </xf>
    <xf numFmtId="0" fontId="6" fillId="3" borderId="6" xfId="0" applyFont="1" applyFill="1" applyBorder="1" applyAlignment="1">
      <alignment vertical="center"/>
    </xf>
    <xf numFmtId="0" fontId="6" fillId="3" borderId="9" xfId="0" applyFont="1" applyFill="1" applyBorder="1" applyAlignment="1">
      <alignment vertical="center"/>
    </xf>
    <xf numFmtId="0" fontId="6" fillId="3" borderId="27" xfId="0" applyFont="1" applyFill="1" applyBorder="1" applyAlignment="1">
      <alignment vertical="center"/>
    </xf>
    <xf numFmtId="0" fontId="6" fillId="3" borderId="12" xfId="0" applyFont="1" applyFill="1" applyBorder="1" applyAlignment="1">
      <alignment vertical="center"/>
    </xf>
    <xf numFmtId="44" fontId="4" fillId="11" borderId="33" xfId="0" applyNumberFormat="1" applyFont="1" applyFill="1" applyBorder="1" applyAlignment="1">
      <alignment vertical="center"/>
    </xf>
    <xf numFmtId="44" fontId="4" fillId="11" borderId="33" xfId="0" applyNumberFormat="1" applyFont="1" applyFill="1" applyBorder="1" applyAlignment="1">
      <alignment horizontal="center" vertical="center"/>
    </xf>
    <xf numFmtId="0" fontId="4" fillId="4" borderId="0" xfId="0" applyFont="1" applyFill="1" applyAlignment="1">
      <alignment vertical="center"/>
    </xf>
    <xf numFmtId="44" fontId="6" fillId="4" borderId="0" xfId="0" applyNumberFormat="1" applyFont="1" applyFill="1" applyAlignment="1">
      <alignment horizontal="center" vertical="center"/>
    </xf>
    <xf numFmtId="0" fontId="6" fillId="5" borderId="20" xfId="0" applyFont="1" applyFill="1" applyBorder="1" applyAlignment="1">
      <alignment horizontal="center" vertical="center"/>
    </xf>
    <xf numFmtId="0" fontId="6" fillId="5" borderId="18" xfId="0" applyFont="1" applyFill="1" applyBorder="1" applyAlignment="1">
      <alignment vertical="center"/>
    </xf>
    <xf numFmtId="0" fontId="4" fillId="5" borderId="18" xfId="0" applyFont="1" applyFill="1" applyBorder="1" applyAlignment="1">
      <alignment vertical="center"/>
    </xf>
    <xf numFmtId="0" fontId="4" fillId="5" borderId="18" xfId="0" applyFont="1" applyFill="1" applyBorder="1" applyAlignment="1">
      <alignment horizontal="center" vertical="center"/>
    </xf>
    <xf numFmtId="44" fontId="4" fillId="5" borderId="39" xfId="0" applyNumberFormat="1" applyFont="1" applyFill="1" applyBorder="1"/>
    <xf numFmtId="44" fontId="6" fillId="0" borderId="39" xfId="0" applyNumberFormat="1" applyFont="1" applyBorder="1" applyAlignment="1">
      <alignment horizontal="center" vertical="center"/>
    </xf>
    <xf numFmtId="0" fontId="4" fillId="11" borderId="1" xfId="0" applyFont="1" applyFill="1" applyBorder="1" applyAlignment="1">
      <alignment vertical="center" wrapText="1"/>
    </xf>
    <xf numFmtId="44" fontId="4" fillId="11" borderId="36" xfId="0" applyNumberFormat="1" applyFont="1" applyFill="1" applyBorder="1" applyAlignment="1">
      <alignment horizontal="center" vertical="center"/>
    </xf>
    <xf numFmtId="44" fontId="4" fillId="11" borderId="38" xfId="0" applyNumberFormat="1" applyFont="1" applyFill="1" applyBorder="1" applyAlignment="1">
      <alignment horizontal="center" vertical="center"/>
    </xf>
    <xf numFmtId="44" fontId="4" fillId="11" borderId="39" xfId="0" applyNumberFormat="1" applyFont="1" applyFill="1" applyBorder="1" applyAlignment="1">
      <alignment horizontal="center" vertical="center"/>
    </xf>
    <xf numFmtId="0" fontId="6" fillId="0" borderId="57" xfId="0" applyFont="1" applyBorder="1" applyAlignment="1">
      <alignment horizontal="left" vertical="center"/>
    </xf>
    <xf numFmtId="0" fontId="4" fillId="0" borderId="49" xfId="0" applyFont="1" applyBorder="1" applyAlignment="1">
      <alignment horizontal="left" vertical="center"/>
    </xf>
    <xf numFmtId="44" fontId="4" fillId="4" borderId="50" xfId="0" applyNumberFormat="1" applyFont="1" applyFill="1" applyBorder="1"/>
    <xf numFmtId="0" fontId="6" fillId="0" borderId="4" xfId="0" applyFont="1" applyBorder="1" applyAlignment="1">
      <alignment horizontal="left" vertical="center"/>
    </xf>
    <xf numFmtId="44" fontId="4" fillId="4" borderId="51" xfId="0" applyNumberFormat="1" applyFont="1" applyFill="1" applyBorder="1"/>
    <xf numFmtId="0" fontId="4" fillId="0" borderId="1" xfId="0" applyFont="1" applyBorder="1" applyAlignment="1">
      <alignment horizontal="left" vertical="center" wrapText="1"/>
    </xf>
    <xf numFmtId="0" fontId="4" fillId="0" borderId="13" xfId="0" applyFont="1" applyBorder="1" applyAlignment="1">
      <alignment horizontal="left" vertical="center" wrapText="1"/>
    </xf>
    <xf numFmtId="44" fontId="6" fillId="0" borderId="33" xfId="0" applyNumberFormat="1" applyFont="1" applyBorder="1" applyAlignment="1">
      <alignment vertical="center"/>
    </xf>
    <xf numFmtId="0" fontId="4" fillId="11" borderId="49" xfId="0" applyFont="1" applyFill="1" applyBorder="1" applyAlignment="1">
      <alignment horizontal="left" vertical="center"/>
    </xf>
    <xf numFmtId="0" fontId="4" fillId="11" borderId="13" xfId="0" applyFont="1" applyFill="1" applyBorder="1" applyAlignment="1">
      <alignment horizontal="left" vertical="center" wrapText="1"/>
    </xf>
    <xf numFmtId="44" fontId="6" fillId="11" borderId="33" xfId="0" applyNumberFormat="1" applyFont="1" applyFill="1" applyBorder="1" applyAlignment="1">
      <alignment vertical="center"/>
    </xf>
    <xf numFmtId="0" fontId="6" fillId="0" borderId="39" xfId="0" applyFont="1" applyBorder="1" applyAlignment="1">
      <alignment horizontal="center" vertical="center"/>
    </xf>
    <xf numFmtId="0" fontId="6" fillId="0" borderId="15" xfId="0" applyFont="1" applyBorder="1" applyAlignment="1">
      <alignment horizontal="center" vertical="center" wrapText="1"/>
    </xf>
    <xf numFmtId="0" fontId="6" fillId="9" borderId="0" xfId="0" applyFont="1" applyFill="1" applyAlignment="1">
      <alignment vertical="center"/>
    </xf>
    <xf numFmtId="0" fontId="9" fillId="9" borderId="0" xfId="0" applyFont="1" applyFill="1" applyAlignment="1">
      <alignment horizontal="center" vertical="center"/>
    </xf>
    <xf numFmtId="44" fontId="4" fillId="0" borderId="0" xfId="0" applyNumberFormat="1" applyFont="1"/>
    <xf numFmtId="44" fontId="4" fillId="0" borderId="0" xfId="0" applyNumberFormat="1" applyFont="1" applyAlignment="1">
      <alignment horizontal="center"/>
    </xf>
    <xf numFmtId="0" fontId="6" fillId="0" borderId="0" xfId="0" applyFont="1"/>
    <xf numFmtId="0" fontId="16" fillId="4" borderId="16" xfId="0" applyFont="1" applyFill="1" applyBorder="1" applyAlignment="1">
      <alignment horizontal="center" vertical="center"/>
    </xf>
    <xf numFmtId="0" fontId="16" fillId="4" borderId="33" xfId="0" applyFont="1" applyFill="1" applyBorder="1" applyAlignment="1">
      <alignment horizontal="left" vertical="center"/>
    </xf>
    <xf numFmtId="0" fontId="16" fillId="4" borderId="0" xfId="0" applyFont="1" applyFill="1" applyAlignment="1">
      <alignment horizontal="left" vertical="center"/>
    </xf>
    <xf numFmtId="0" fontId="1" fillId="4" borderId="0" xfId="0" applyFont="1" applyFill="1"/>
    <xf numFmtId="0" fontId="6" fillId="0" borderId="58" xfId="0" applyFont="1" applyBorder="1" applyAlignment="1">
      <alignment vertical="center"/>
    </xf>
    <xf numFmtId="44" fontId="6" fillId="0" borderId="56" xfId="0" applyNumberFormat="1" applyFont="1" applyBorder="1" applyAlignment="1">
      <alignment vertical="center"/>
    </xf>
    <xf numFmtId="44" fontId="6" fillId="4" borderId="0" xfId="0" applyNumberFormat="1" applyFont="1" applyFill="1" applyAlignment="1">
      <alignment vertical="center"/>
    </xf>
    <xf numFmtId="0" fontId="24" fillId="3" borderId="33" xfId="0" applyFont="1" applyFill="1" applyBorder="1" applyAlignment="1">
      <alignment horizontal="center" vertical="center"/>
    </xf>
    <xf numFmtId="0" fontId="24" fillId="3" borderId="33" xfId="0" applyFont="1" applyFill="1" applyBorder="1" applyAlignment="1">
      <alignment horizontal="left" vertical="center"/>
    </xf>
    <xf numFmtId="44" fontId="4" fillId="0" borderId="31" xfId="0" applyNumberFormat="1" applyFont="1" applyBorder="1" applyAlignment="1">
      <alignment vertical="center"/>
    </xf>
    <xf numFmtId="0" fontId="12" fillId="4" borderId="0" xfId="0" applyFont="1" applyFill="1" applyAlignment="1">
      <alignment wrapText="1"/>
    </xf>
    <xf numFmtId="0" fontId="11" fillId="9" borderId="33" xfId="0" applyFont="1" applyFill="1" applyBorder="1" applyAlignment="1">
      <alignment vertical="center" wrapText="1"/>
    </xf>
    <xf numFmtId="44" fontId="6" fillId="9" borderId="33" xfId="0" applyNumberFormat="1" applyFont="1" applyFill="1" applyBorder="1" applyAlignment="1">
      <alignment vertical="center"/>
    </xf>
    <xf numFmtId="0" fontId="11" fillId="9" borderId="29" xfId="0" applyFont="1" applyFill="1" applyBorder="1" applyAlignment="1">
      <alignment vertical="center" wrapText="1"/>
    </xf>
    <xf numFmtId="44" fontId="6" fillId="9" borderId="29" xfId="0" applyNumberFormat="1" applyFont="1" applyFill="1" applyBorder="1" applyAlignment="1">
      <alignment vertical="center"/>
    </xf>
    <xf numFmtId="0" fontId="3" fillId="4" borderId="17" xfId="0" applyFont="1" applyFill="1" applyBorder="1" applyAlignment="1">
      <alignment horizontal="center" vertical="center"/>
    </xf>
    <xf numFmtId="0" fontId="3" fillId="4" borderId="50" xfId="0" applyFont="1" applyFill="1" applyBorder="1" applyAlignment="1">
      <alignment vertical="center"/>
    </xf>
    <xf numFmtId="44" fontId="4" fillId="0" borderId="35" xfId="1" applyFont="1" applyBorder="1" applyAlignment="1" applyProtection="1">
      <alignment vertical="center"/>
    </xf>
    <xf numFmtId="44" fontId="4" fillId="0" borderId="11" xfId="1" applyFont="1" applyBorder="1" applyAlignment="1" applyProtection="1">
      <alignment vertical="center"/>
    </xf>
    <xf numFmtId="0" fontId="7" fillId="4" borderId="0" xfId="0" applyFont="1" applyFill="1" applyAlignment="1">
      <alignment horizontal="left" vertical="center"/>
    </xf>
    <xf numFmtId="0" fontId="6" fillId="0" borderId="12" xfId="0" applyFont="1" applyBorder="1" applyAlignment="1">
      <alignment horizontal="center" vertical="center"/>
    </xf>
    <xf numFmtId="0" fontId="1" fillId="0" borderId="0" xfId="0" applyFont="1"/>
    <xf numFmtId="0" fontId="7" fillId="0" borderId="0" xfId="0" applyFont="1" applyAlignment="1">
      <alignment horizontal="left" vertical="center"/>
    </xf>
    <xf numFmtId="44" fontId="4" fillId="0" borderId="29" xfId="1" applyFont="1" applyBorder="1" applyAlignment="1" applyProtection="1">
      <alignment horizontal="left" vertical="center"/>
      <protection locked="0"/>
    </xf>
    <xf numFmtId="0" fontId="4" fillId="0" borderId="30" xfId="0" applyFont="1" applyBorder="1" applyAlignment="1" applyProtection="1">
      <alignment horizontal="center" vertical="center"/>
      <protection locked="0"/>
    </xf>
    <xf numFmtId="44" fontId="4" fillId="0" borderId="30" xfId="1" applyFont="1" applyBorder="1" applyAlignment="1" applyProtection="1">
      <alignment horizontal="left" vertical="center"/>
      <protection locked="0"/>
    </xf>
    <xf numFmtId="0" fontId="4" fillId="0" borderId="31" xfId="0" applyFont="1" applyBorder="1" applyAlignment="1" applyProtection="1">
      <alignment horizontal="center" vertical="center"/>
      <protection locked="0"/>
    </xf>
    <xf numFmtId="44" fontId="4" fillId="0" borderId="31" xfId="1" applyFont="1" applyBorder="1" applyAlignment="1" applyProtection="1">
      <alignment horizontal="left" vertical="center"/>
      <protection locked="0"/>
    </xf>
    <xf numFmtId="44" fontId="4" fillId="0" borderId="30" xfId="0" applyNumberFormat="1" applyFont="1" applyBorder="1" applyAlignment="1" applyProtection="1">
      <alignment vertical="center"/>
      <protection locked="0"/>
    </xf>
    <xf numFmtId="0" fontId="11" fillId="9" borderId="55" xfId="0" applyFont="1" applyFill="1" applyBorder="1" applyAlignment="1">
      <alignment vertical="center" wrapText="1"/>
    </xf>
    <xf numFmtId="44" fontId="6" fillId="9" borderId="55" xfId="0" applyNumberFormat="1" applyFont="1" applyFill="1" applyBorder="1" applyAlignment="1">
      <alignment vertical="center"/>
    </xf>
    <xf numFmtId="44" fontId="4" fillId="0" borderId="42" xfId="1" applyFont="1" applyBorder="1" applyAlignment="1" applyProtection="1">
      <alignment vertical="center"/>
    </xf>
    <xf numFmtId="44" fontId="6" fillId="15" borderId="56" xfId="0" applyNumberFormat="1" applyFont="1" applyFill="1" applyBorder="1" applyAlignment="1">
      <alignment horizontal="center" vertical="center"/>
    </xf>
    <xf numFmtId="44" fontId="6" fillId="15" borderId="33" xfId="0" applyNumberFormat="1" applyFont="1" applyFill="1" applyBorder="1" applyAlignment="1">
      <alignment horizontal="center" vertical="center"/>
    </xf>
    <xf numFmtId="0" fontId="4" fillId="0" borderId="41" xfId="0" applyFont="1" applyBorder="1" applyAlignment="1">
      <alignment horizontal="left" vertical="center" wrapText="1" indent="1"/>
    </xf>
    <xf numFmtId="44" fontId="4" fillId="0" borderId="55" xfId="0" applyNumberFormat="1" applyFont="1" applyBorder="1" applyAlignment="1" applyProtection="1">
      <alignment vertical="center"/>
      <protection locked="0"/>
    </xf>
    <xf numFmtId="0" fontId="6" fillId="0" borderId="63" xfId="0" applyFont="1" applyBorder="1" applyAlignment="1">
      <alignment vertical="center"/>
    </xf>
    <xf numFmtId="44" fontId="4" fillId="0" borderId="55" xfId="1" applyFont="1" applyBorder="1" applyAlignment="1" applyProtection="1">
      <alignment horizontal="left" vertical="center"/>
      <protection locked="0"/>
    </xf>
    <xf numFmtId="44" fontId="4" fillId="0" borderId="31" xfId="0" applyNumberFormat="1" applyFont="1" applyBorder="1" applyAlignment="1" applyProtection="1">
      <alignment vertical="center"/>
      <protection locked="0"/>
    </xf>
    <xf numFmtId="44" fontId="6" fillId="0" borderId="31" xfId="0" applyNumberFormat="1" applyFont="1" applyBorder="1" applyAlignment="1">
      <alignment horizontal="left" vertical="center"/>
    </xf>
    <xf numFmtId="44" fontId="6" fillId="0" borderId="43" xfId="0" applyNumberFormat="1" applyFont="1" applyBorder="1" applyAlignment="1" applyProtection="1">
      <alignment horizontal="left" vertical="center"/>
      <protection locked="0"/>
    </xf>
    <xf numFmtId="0" fontId="4" fillId="11" borderId="1" xfId="0" applyFont="1" applyFill="1" applyBorder="1" applyAlignment="1">
      <alignment horizontal="left" vertical="center"/>
    </xf>
    <xf numFmtId="0" fontId="4" fillId="0" borderId="1" xfId="0" applyFont="1" applyBorder="1" applyAlignment="1">
      <alignment horizontal="left" vertical="center"/>
    </xf>
    <xf numFmtId="0" fontId="6" fillId="0" borderId="16" xfId="0" applyFont="1" applyBorder="1" applyAlignment="1">
      <alignment horizontal="center" vertical="center"/>
    </xf>
    <xf numFmtId="0" fontId="4" fillId="11" borderId="7" xfId="0" applyFont="1" applyFill="1" applyBorder="1" applyAlignment="1">
      <alignment horizontal="left" vertical="center"/>
    </xf>
    <xf numFmtId="0" fontId="6" fillId="7" borderId="15" xfId="0" applyFont="1" applyFill="1" applyBorder="1" applyAlignment="1">
      <alignment horizontal="center" vertical="center"/>
    </xf>
    <xf numFmtId="0" fontId="6" fillId="7" borderId="33" xfId="0" applyFont="1" applyFill="1" applyBorder="1" applyAlignment="1">
      <alignment horizontal="center" vertical="center"/>
    </xf>
    <xf numFmtId="0" fontId="6" fillId="7" borderId="16" xfId="0" applyFont="1" applyFill="1" applyBorder="1" applyAlignment="1">
      <alignment horizontal="center" vertical="center"/>
    </xf>
    <xf numFmtId="44" fontId="4" fillId="0" borderId="48" xfId="0" applyNumberFormat="1" applyFont="1" applyBorder="1" applyAlignment="1">
      <alignment horizontal="left" vertical="center" wrapText="1"/>
    </xf>
    <xf numFmtId="44" fontId="4" fillId="0" borderId="41" xfId="0" applyNumberFormat="1" applyFont="1" applyBorder="1" applyAlignment="1">
      <alignment horizontal="left" vertical="center" wrapText="1"/>
    </xf>
    <xf numFmtId="44" fontId="4" fillId="0" borderId="30" xfId="0" applyNumberFormat="1" applyFont="1" applyBorder="1" applyAlignment="1">
      <alignment horizontal="left" vertical="center" wrapText="1"/>
    </xf>
    <xf numFmtId="44" fontId="4" fillId="0" borderId="31" xfId="0" applyNumberFormat="1" applyFont="1" applyBorder="1" applyAlignment="1">
      <alignment horizontal="left" vertical="center" wrapText="1"/>
    </xf>
    <xf numFmtId="44" fontId="4" fillId="0" borderId="29" xfId="1" applyFont="1" applyBorder="1" applyAlignment="1" applyProtection="1">
      <alignment horizontal="left" vertical="center"/>
    </xf>
    <xf numFmtId="44" fontId="4" fillId="0" borderId="30" xfId="1" applyFont="1" applyBorder="1" applyAlignment="1" applyProtection="1">
      <alignment horizontal="left" vertical="center"/>
    </xf>
    <xf numFmtId="44" fontId="4" fillId="0" borderId="31" xfId="1" applyFont="1" applyBorder="1" applyAlignment="1" applyProtection="1">
      <alignment horizontal="left" vertical="center"/>
    </xf>
    <xf numFmtId="44" fontId="4" fillId="0" borderId="29" xfId="0" applyNumberFormat="1" applyFont="1" applyBorder="1" applyAlignment="1">
      <alignment vertical="center"/>
    </xf>
    <xf numFmtId="44" fontId="4" fillId="0" borderId="30" xfId="0" applyNumberFormat="1" applyFont="1" applyBorder="1" applyAlignment="1">
      <alignment vertical="center"/>
    </xf>
    <xf numFmtId="44" fontId="4" fillId="0" borderId="55" xfId="1" applyFont="1" applyBorder="1" applyAlignment="1" applyProtection="1">
      <alignment horizontal="left" vertical="center"/>
    </xf>
    <xf numFmtId="0" fontId="4" fillId="0" borderId="35"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42" xfId="0" applyFont="1" applyBorder="1" applyAlignment="1" applyProtection="1">
      <alignment vertical="center"/>
      <protection locked="0"/>
    </xf>
    <xf numFmtId="44" fontId="4" fillId="0" borderId="8" xfId="0" applyNumberFormat="1" applyFont="1" applyBorder="1" applyAlignment="1" applyProtection="1">
      <alignment horizontal="left" vertical="center"/>
      <protection locked="0"/>
    </xf>
    <xf numFmtId="44" fontId="4" fillId="0" borderId="10" xfId="0" applyNumberFormat="1" applyFont="1" applyBorder="1" applyAlignment="1" applyProtection="1">
      <alignment horizontal="left" vertical="center"/>
      <protection locked="0"/>
    </xf>
    <xf numFmtId="44" fontId="4" fillId="0" borderId="14" xfId="0" applyNumberFormat="1" applyFont="1" applyBorder="1" applyAlignment="1" applyProtection="1">
      <alignment horizontal="left" vertical="center"/>
      <protection locked="0"/>
    </xf>
    <xf numFmtId="44" fontId="7" fillId="0" borderId="55" xfId="1" applyFont="1" applyBorder="1" applyAlignment="1" applyProtection="1">
      <alignment horizontal="left" vertical="center"/>
      <protection locked="0"/>
    </xf>
    <xf numFmtId="0" fontId="26" fillId="0" borderId="43" xfId="0" applyFont="1" applyBorder="1" applyAlignment="1" applyProtection="1">
      <alignment vertical="center"/>
      <protection locked="0"/>
    </xf>
    <xf numFmtId="44" fontId="26" fillId="0" borderId="43" xfId="1" applyFont="1" applyBorder="1" applyAlignment="1" applyProtection="1">
      <alignment vertical="center"/>
    </xf>
    <xf numFmtId="0" fontId="4" fillId="0" borderId="7" xfId="0" applyFont="1" applyBorder="1" applyAlignment="1">
      <alignment vertical="center"/>
    </xf>
    <xf numFmtId="0" fontId="4" fillId="0" borderId="1" xfId="0" applyFont="1" applyBorder="1" applyAlignment="1">
      <alignment vertical="center"/>
    </xf>
    <xf numFmtId="0" fontId="4" fillId="0" borderId="5" xfId="0" applyFont="1" applyBorder="1" applyAlignment="1">
      <alignment vertical="center"/>
    </xf>
    <xf numFmtId="0" fontId="4" fillId="0" borderId="13" xfId="0" applyFont="1" applyBorder="1" applyAlignment="1">
      <alignment vertical="center"/>
    </xf>
    <xf numFmtId="0" fontId="4" fillId="0" borderId="49" xfId="0" applyFont="1" applyBorder="1" applyAlignment="1">
      <alignment vertical="center"/>
    </xf>
    <xf numFmtId="0" fontId="4" fillId="11" borderId="49" xfId="0" applyFont="1" applyFill="1" applyBorder="1" applyAlignment="1">
      <alignment vertical="center"/>
    </xf>
    <xf numFmtId="0" fontId="4" fillId="11" borderId="5" xfId="0" applyFont="1" applyFill="1" applyBorder="1" applyAlignment="1">
      <alignment vertical="center"/>
    </xf>
    <xf numFmtId="0" fontId="4" fillId="3" borderId="7" xfId="0" applyFont="1" applyFill="1" applyBorder="1" applyAlignment="1">
      <alignment vertical="center"/>
    </xf>
    <xf numFmtId="44" fontId="4" fillId="3" borderId="29" xfId="0" applyNumberFormat="1" applyFont="1" applyFill="1" applyBorder="1" applyAlignment="1">
      <alignment horizontal="center" vertical="center"/>
    </xf>
    <xf numFmtId="0" fontId="4" fillId="3" borderId="1" xfId="0" applyFont="1" applyFill="1" applyBorder="1" applyAlignment="1">
      <alignment vertical="center"/>
    </xf>
    <xf numFmtId="44" fontId="4" fillId="3" borderId="30" xfId="0" applyNumberFormat="1" applyFont="1" applyFill="1" applyBorder="1" applyAlignment="1">
      <alignment horizontal="center" vertical="center"/>
    </xf>
    <xf numFmtId="0" fontId="4" fillId="3" borderId="5" xfId="0" applyFont="1" applyFill="1" applyBorder="1" applyAlignment="1">
      <alignment vertical="center"/>
    </xf>
    <xf numFmtId="0" fontId="4" fillId="3" borderId="13" xfId="0" applyFont="1" applyFill="1" applyBorder="1" applyAlignment="1">
      <alignment vertical="center"/>
    </xf>
    <xf numFmtId="44" fontId="4" fillId="3" borderId="31" xfId="0" applyNumberFormat="1" applyFont="1" applyFill="1" applyBorder="1" applyAlignment="1">
      <alignment horizontal="center" vertical="center"/>
    </xf>
    <xf numFmtId="44" fontId="4" fillId="0" borderId="38" xfId="0" applyNumberFormat="1" applyFont="1" applyBorder="1" applyAlignment="1">
      <alignment horizontal="center" vertical="center"/>
    </xf>
    <xf numFmtId="0" fontId="4" fillId="0" borderId="28" xfId="0" applyFont="1" applyBorder="1" applyAlignment="1">
      <alignment vertical="center"/>
    </xf>
    <xf numFmtId="0" fontId="6" fillId="11" borderId="37" xfId="0" applyFont="1" applyFill="1" applyBorder="1" applyAlignment="1">
      <alignment horizontal="center" vertical="center"/>
    </xf>
    <xf numFmtId="0" fontId="6" fillId="11" borderId="4" xfId="0" applyFont="1" applyFill="1" applyBorder="1" applyAlignment="1">
      <alignment horizontal="center" vertical="center"/>
    </xf>
    <xf numFmtId="44" fontId="4" fillId="0" borderId="30" xfId="0" applyNumberFormat="1" applyFont="1" applyBorder="1" applyAlignment="1" applyProtection="1">
      <alignment horizontal="left"/>
      <protection locked="0"/>
    </xf>
    <xf numFmtId="44" fontId="4" fillId="0" borderId="31" xfId="0" applyNumberFormat="1" applyFont="1" applyBorder="1" applyAlignment="1" applyProtection="1">
      <alignment horizontal="left"/>
      <protection locked="0"/>
    </xf>
    <xf numFmtId="44" fontId="4" fillId="11" borderId="55" xfId="0" applyNumberFormat="1" applyFont="1" applyFill="1" applyBorder="1" applyAlignment="1" applyProtection="1">
      <alignment horizontal="left"/>
      <protection locked="0"/>
    </xf>
    <xf numFmtId="44" fontId="4" fillId="11" borderId="31" xfId="0" applyNumberFormat="1" applyFont="1" applyFill="1" applyBorder="1" applyAlignment="1" applyProtection="1">
      <alignment horizontal="left"/>
      <protection locked="0"/>
    </xf>
    <xf numFmtId="0" fontId="3" fillId="4" borderId="0" xfId="0" applyFont="1" applyFill="1" applyAlignment="1" applyProtection="1">
      <alignment horizontal="center" vertical="center"/>
      <protection locked="0"/>
    </xf>
    <xf numFmtId="44" fontId="6" fillId="15" borderId="33" xfId="0" applyNumberFormat="1" applyFont="1" applyFill="1" applyBorder="1" applyAlignment="1" applyProtection="1">
      <alignment horizontal="center" vertical="center"/>
      <protection locked="0"/>
    </xf>
    <xf numFmtId="44" fontId="4" fillId="4" borderId="19" xfId="0" applyNumberFormat="1" applyFont="1" applyFill="1" applyBorder="1"/>
    <xf numFmtId="44" fontId="4" fillId="4" borderId="19" xfId="0" applyNumberFormat="1" applyFont="1" applyFill="1" applyBorder="1" applyAlignment="1">
      <alignment horizontal="center"/>
    </xf>
    <xf numFmtId="0" fontId="2" fillId="4" borderId="9" xfId="0" applyFont="1" applyFill="1" applyBorder="1" applyAlignment="1">
      <alignment horizontal="right" vertical="center"/>
    </xf>
    <xf numFmtId="0" fontId="4" fillId="3" borderId="0" xfId="0" applyFont="1" applyFill="1"/>
    <xf numFmtId="44" fontId="4" fillId="3" borderId="0" xfId="0" applyNumberFormat="1" applyFont="1" applyFill="1"/>
    <xf numFmtId="44" fontId="4" fillId="3" borderId="0" xfId="0" applyNumberFormat="1" applyFont="1" applyFill="1" applyAlignment="1">
      <alignment horizontal="center"/>
    </xf>
    <xf numFmtId="44" fontId="4" fillId="3" borderId="51" xfId="0" applyNumberFormat="1" applyFont="1" applyFill="1" applyBorder="1"/>
    <xf numFmtId="0" fontId="2" fillId="4" borderId="12" xfId="0" applyFont="1" applyFill="1" applyBorder="1" applyAlignment="1">
      <alignment horizontal="right" vertical="center"/>
    </xf>
    <xf numFmtId="0" fontId="17" fillId="3" borderId="64" xfId="0" applyFont="1" applyFill="1" applyBorder="1" applyAlignment="1">
      <alignment vertical="center"/>
    </xf>
    <xf numFmtId="0" fontId="17" fillId="3" borderId="18" xfId="0" applyFont="1" applyFill="1" applyBorder="1" applyAlignment="1">
      <alignment vertical="center"/>
    </xf>
    <xf numFmtId="44" fontId="4" fillId="3" borderId="21" xfId="0" applyNumberFormat="1" applyFont="1" applyFill="1" applyBorder="1"/>
    <xf numFmtId="0" fontId="4" fillId="11" borderId="13" xfId="0" applyFont="1" applyFill="1" applyBorder="1" applyAlignment="1">
      <alignment vertical="center" wrapText="1"/>
    </xf>
    <xf numFmtId="0" fontId="6" fillId="0" borderId="65" xfId="0" applyFont="1" applyBorder="1" applyAlignment="1">
      <alignment horizontal="left" vertical="center"/>
    </xf>
    <xf numFmtId="0" fontId="6" fillId="0" borderId="9" xfId="0" applyFont="1" applyBorder="1" applyAlignment="1">
      <alignment horizontal="left" vertical="center"/>
    </xf>
    <xf numFmtId="44" fontId="4" fillId="4" borderId="22" xfId="0" applyNumberFormat="1" applyFont="1" applyFill="1" applyBorder="1"/>
    <xf numFmtId="44" fontId="4" fillId="4" borderId="47" xfId="0" applyNumberFormat="1" applyFont="1" applyFill="1" applyBorder="1"/>
    <xf numFmtId="44" fontId="4" fillId="4" borderId="20" xfId="0" applyNumberFormat="1" applyFont="1" applyFill="1" applyBorder="1"/>
    <xf numFmtId="0" fontId="4" fillId="0" borderId="30" xfId="0" applyFont="1" applyBorder="1" applyAlignment="1" applyProtection="1">
      <alignment horizontal="center" vertical="center" wrapText="1"/>
      <protection locked="0"/>
    </xf>
    <xf numFmtId="0" fontId="4" fillId="11" borderId="2" xfId="0" applyFont="1" applyFill="1" applyBorder="1" applyAlignment="1" applyProtection="1">
      <alignment horizontal="left" vertical="center" wrapText="1"/>
      <protection locked="0"/>
    </xf>
    <xf numFmtId="0" fontId="4" fillId="11" borderId="3" xfId="0" applyFont="1" applyFill="1" applyBorder="1" applyAlignment="1" applyProtection="1">
      <alignment horizontal="left" vertical="center" wrapText="1"/>
      <protection locked="0"/>
    </xf>
    <xf numFmtId="44" fontId="4" fillId="5" borderId="18" xfId="0" applyNumberFormat="1" applyFont="1" applyFill="1" applyBorder="1" applyAlignment="1">
      <alignment horizontal="center"/>
    </xf>
    <xf numFmtId="0" fontId="6" fillId="11" borderId="45" xfId="0" applyFont="1" applyFill="1" applyBorder="1" applyAlignment="1">
      <alignment horizontal="center" vertical="center" wrapText="1"/>
    </xf>
    <xf numFmtId="0" fontId="29" fillId="0" borderId="55" xfId="0" applyFont="1" applyBorder="1" applyAlignment="1">
      <alignment vertical="center"/>
    </xf>
    <xf numFmtId="0" fontId="29" fillId="0" borderId="30" xfId="0" applyFont="1" applyBorder="1" applyAlignment="1">
      <alignment vertical="center"/>
    </xf>
    <xf numFmtId="0" fontId="29" fillId="0" borderId="38" xfId="0" applyFont="1" applyBorder="1" applyAlignment="1">
      <alignment vertical="center"/>
    </xf>
    <xf numFmtId="0" fontId="6" fillId="11" borderId="67" xfId="0" applyFont="1" applyFill="1" applyBorder="1" applyAlignment="1">
      <alignment vertical="center"/>
    </xf>
    <xf numFmtId="0" fontId="4" fillId="11" borderId="49" xfId="0" applyFont="1" applyFill="1" applyBorder="1" applyAlignment="1">
      <alignment vertical="center" wrapText="1"/>
    </xf>
    <xf numFmtId="0" fontId="33" fillId="0" borderId="30" xfId="0" applyFont="1" applyBorder="1" applyAlignment="1">
      <alignment vertical="center"/>
    </xf>
    <xf numFmtId="0" fontId="4" fillId="11" borderId="7" xfId="0" applyFont="1" applyFill="1" applyBorder="1" applyAlignment="1">
      <alignment vertical="center" wrapText="1"/>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4" fillId="3" borderId="7" xfId="0" applyFont="1" applyFill="1" applyBorder="1" applyAlignment="1" applyProtection="1">
      <alignment horizontal="left" vertical="center" wrapText="1"/>
      <protection locked="0"/>
    </xf>
    <xf numFmtId="0" fontId="4" fillId="3" borderId="8"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left" vertical="center" wrapText="1"/>
      <protection locked="0"/>
    </xf>
    <xf numFmtId="0" fontId="4" fillId="3" borderId="10" xfId="0" applyFont="1" applyFill="1" applyBorder="1" applyAlignment="1" applyProtection="1">
      <alignment horizontal="left" vertical="center" wrapText="1"/>
      <protection locked="0"/>
    </xf>
    <xf numFmtId="0" fontId="4" fillId="11" borderId="7" xfId="0" applyFont="1" applyFill="1" applyBorder="1" applyAlignment="1" applyProtection="1">
      <alignment horizontal="left" vertical="center" wrapText="1"/>
      <protection locked="0"/>
    </xf>
    <xf numFmtId="0" fontId="4" fillId="11" borderId="8" xfId="0" applyFont="1" applyFill="1" applyBorder="1" applyAlignment="1" applyProtection="1">
      <alignment horizontal="left" vertical="center" wrapText="1"/>
      <protection locked="0"/>
    </xf>
    <xf numFmtId="0" fontId="4" fillId="11" borderId="2" xfId="0" applyFont="1" applyFill="1" applyBorder="1" applyAlignment="1" applyProtection="1">
      <alignment horizontal="left" vertical="center" wrapText="1"/>
      <protection locked="0"/>
    </xf>
    <xf numFmtId="0" fontId="4" fillId="11" borderId="3" xfId="0" applyFont="1" applyFill="1" applyBorder="1" applyAlignment="1" applyProtection="1">
      <alignment horizontal="left" vertical="center" wrapText="1"/>
      <protection locked="0"/>
    </xf>
    <xf numFmtId="0" fontId="4" fillId="11" borderId="11" xfId="0" applyFont="1" applyFill="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0" fontId="4" fillId="0" borderId="11" xfId="0" applyFont="1" applyBorder="1" applyAlignment="1" applyProtection="1">
      <alignment horizontal="left" vertical="center" wrapText="1"/>
      <protection locked="0"/>
    </xf>
    <xf numFmtId="0" fontId="4" fillId="0" borderId="49" xfId="0" applyFont="1" applyBorder="1" applyAlignment="1" applyProtection="1">
      <alignment horizontal="left" vertical="center" wrapText="1"/>
      <protection locked="0"/>
    </xf>
    <xf numFmtId="0" fontId="4" fillId="0" borderId="54" xfId="0" applyFont="1" applyBorder="1" applyAlignment="1" applyProtection="1">
      <alignment horizontal="left" vertical="center" wrapText="1"/>
      <protection locked="0"/>
    </xf>
    <xf numFmtId="0" fontId="4" fillId="0" borderId="13" xfId="0" applyFont="1" applyBorder="1" applyAlignment="1" applyProtection="1">
      <alignment horizontal="left" vertical="center" wrapText="1"/>
      <protection locked="0"/>
    </xf>
    <xf numFmtId="0" fontId="4" fillId="0" borderId="14" xfId="0" applyFont="1" applyBorder="1" applyAlignment="1" applyProtection="1">
      <alignment horizontal="left" vertical="center" wrapText="1"/>
      <protection locked="0"/>
    </xf>
    <xf numFmtId="0" fontId="4" fillId="11" borderId="1" xfId="0" applyFont="1" applyFill="1" applyBorder="1" applyAlignment="1" applyProtection="1">
      <alignment horizontal="left" vertical="center" wrapText="1"/>
      <protection locked="0"/>
    </xf>
    <xf numFmtId="0" fontId="4" fillId="11" borderId="10" xfId="0" applyFont="1" applyFill="1" applyBorder="1" applyAlignment="1" applyProtection="1">
      <alignment horizontal="left" vertical="center" wrapText="1"/>
      <protection locked="0"/>
    </xf>
    <xf numFmtId="0" fontId="4" fillId="0" borderId="25" xfId="0" applyFont="1" applyBorder="1" applyAlignment="1" applyProtection="1">
      <alignment horizontal="left" vertical="center" wrapText="1"/>
      <protection locked="0"/>
    </xf>
    <xf numFmtId="0" fontId="6" fillId="0" borderId="55" xfId="0" applyFont="1" applyBorder="1" applyAlignment="1">
      <alignment horizontal="center" vertical="center"/>
    </xf>
    <xf numFmtId="0" fontId="6" fillId="0" borderId="30" xfId="0" applyFont="1" applyBorder="1" applyAlignment="1">
      <alignment horizontal="center" vertical="center"/>
    </xf>
    <xf numFmtId="0" fontId="6" fillId="0" borderId="38" xfId="0" applyFont="1" applyBorder="1" applyAlignment="1">
      <alignment horizontal="center" vertical="center"/>
    </xf>
    <xf numFmtId="0" fontId="6" fillId="0" borderId="31" xfId="0" applyFont="1" applyBorder="1" applyAlignment="1">
      <alignment horizontal="center" vertical="center"/>
    </xf>
    <xf numFmtId="0" fontId="5" fillId="0" borderId="7" xfId="0" applyFont="1" applyBorder="1" applyAlignment="1" applyProtection="1">
      <alignment horizontal="left" vertical="center" wrapText="1"/>
      <protection locked="0"/>
    </xf>
    <xf numFmtId="0" fontId="5" fillId="0" borderId="8" xfId="0" applyFont="1" applyBorder="1" applyAlignment="1" applyProtection="1">
      <alignment horizontal="left" vertical="center" wrapText="1"/>
      <protection locked="0"/>
    </xf>
    <xf numFmtId="0" fontId="19" fillId="0" borderId="55"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4" fillId="11" borderId="49" xfId="0" applyFont="1" applyFill="1" applyBorder="1" applyAlignment="1" applyProtection="1">
      <alignment horizontal="left" vertical="center" wrapText="1"/>
      <protection locked="0"/>
    </xf>
    <xf numFmtId="0" fontId="4" fillId="11" borderId="34" xfId="0" applyFont="1" applyFill="1" applyBorder="1" applyAlignment="1" applyProtection="1">
      <alignment horizontal="left" vertical="center" wrapText="1"/>
      <protection locked="0"/>
    </xf>
    <xf numFmtId="0" fontId="4" fillId="11" borderId="13" xfId="0" applyFont="1" applyFill="1" applyBorder="1" applyAlignment="1" applyProtection="1">
      <alignment horizontal="left" vertical="center" wrapText="1"/>
      <protection locked="0"/>
    </xf>
    <xf numFmtId="0" fontId="4" fillId="11" borderId="14" xfId="0" applyFont="1" applyFill="1" applyBorder="1" applyAlignment="1" applyProtection="1">
      <alignment horizontal="left" vertical="center" wrapText="1"/>
      <protection locked="0"/>
    </xf>
    <xf numFmtId="0" fontId="4" fillId="11" borderId="54" xfId="0" applyFont="1" applyFill="1" applyBorder="1" applyAlignment="1" applyProtection="1">
      <alignment horizontal="left" vertical="center" wrapText="1"/>
      <protection locked="0"/>
    </xf>
    <xf numFmtId="0" fontId="31" fillId="0" borderId="27" xfId="0" applyFont="1" applyBorder="1" applyAlignment="1">
      <alignment horizontal="left" vertical="center" wrapText="1"/>
    </xf>
    <xf numFmtId="0" fontId="31" fillId="0" borderId="5" xfId="0" applyFont="1" applyBorder="1" applyAlignment="1">
      <alignment horizontal="left" vertical="center" wrapText="1"/>
    </xf>
    <xf numFmtId="0" fontId="31" fillId="0" borderId="66" xfId="0" applyFont="1" applyBorder="1" applyAlignment="1">
      <alignment horizontal="left" vertical="center" wrapText="1"/>
    </xf>
    <xf numFmtId="0" fontId="4" fillId="11" borderId="25" xfId="0" applyFont="1" applyFill="1" applyBorder="1" applyAlignment="1" applyProtection="1">
      <alignment horizontal="left" vertical="center" wrapText="1"/>
      <protection locked="0"/>
    </xf>
    <xf numFmtId="0" fontId="23" fillId="10" borderId="15" xfId="0" applyFont="1" applyFill="1" applyBorder="1" applyAlignment="1">
      <alignment horizontal="center" vertical="center"/>
    </xf>
    <xf numFmtId="0" fontId="23" fillId="10" borderId="16" xfId="0" applyFont="1" applyFill="1" applyBorder="1" applyAlignment="1">
      <alignment horizontal="center" vertical="center"/>
    </xf>
    <xf numFmtId="0" fontId="6" fillId="0" borderId="29" xfId="0" applyFont="1" applyBorder="1" applyAlignment="1">
      <alignment horizontal="center" vertical="center"/>
    </xf>
    <xf numFmtId="0" fontId="34" fillId="0" borderId="9" xfId="0" applyFont="1" applyBorder="1" applyAlignment="1">
      <alignment horizontal="left" vertical="center" wrapText="1"/>
    </xf>
    <xf numFmtId="0" fontId="34" fillId="0" borderId="1" xfId="0" applyFont="1" applyBorder="1" applyAlignment="1">
      <alignment horizontal="left" vertical="center" wrapText="1"/>
    </xf>
    <xf numFmtId="0" fontId="34" fillId="0" borderId="10" xfId="0" applyFont="1" applyBorder="1" applyAlignment="1">
      <alignment horizontal="left" vertical="center" wrapText="1"/>
    </xf>
    <xf numFmtId="0" fontId="30" fillId="0" borderId="9" xfId="0" applyFont="1" applyBorder="1" applyAlignment="1">
      <alignment horizontal="left" vertical="center"/>
    </xf>
    <xf numFmtId="0" fontId="30" fillId="0" borderId="1" xfId="0" applyFont="1" applyBorder="1" applyAlignment="1">
      <alignment horizontal="left" vertical="center"/>
    </xf>
    <xf numFmtId="0" fontId="30" fillId="0" borderId="10" xfId="0" applyFont="1" applyBorder="1" applyAlignment="1">
      <alignment horizontal="left" vertical="center"/>
    </xf>
    <xf numFmtId="0" fontId="30" fillId="0" borderId="9" xfId="0" applyFont="1" applyBorder="1" applyAlignment="1">
      <alignment horizontal="left" vertical="center" wrapText="1"/>
    </xf>
    <xf numFmtId="0" fontId="6" fillId="11" borderId="55" xfId="0" applyFont="1" applyFill="1" applyBorder="1" applyAlignment="1">
      <alignment horizontal="center" vertical="center"/>
    </xf>
    <xf numFmtId="0" fontId="6" fillId="11" borderId="30" xfId="0" applyFont="1" applyFill="1" applyBorder="1" applyAlignment="1">
      <alignment horizontal="center" vertical="center"/>
    </xf>
    <xf numFmtId="0" fontId="6" fillId="11" borderId="31" xfId="0" applyFont="1" applyFill="1" applyBorder="1" applyAlignment="1">
      <alignment horizontal="center" vertical="center"/>
    </xf>
    <xf numFmtId="0" fontId="6" fillId="11" borderId="29" xfId="0" applyFont="1" applyFill="1" applyBorder="1" applyAlignment="1">
      <alignment horizontal="center" vertical="center" wrapText="1"/>
    </xf>
    <xf numFmtId="0" fontId="6" fillId="11" borderId="30" xfId="0" applyFont="1" applyFill="1" applyBorder="1" applyAlignment="1">
      <alignment horizontal="center" vertical="center" wrapText="1"/>
    </xf>
    <xf numFmtId="0" fontId="6" fillId="11" borderId="31" xfId="0" applyFont="1" applyFill="1" applyBorder="1" applyAlignment="1">
      <alignment horizontal="center" vertical="center" wrapText="1"/>
    </xf>
    <xf numFmtId="0" fontId="4" fillId="11" borderId="2" xfId="0" applyFont="1" applyFill="1" applyBorder="1" applyAlignment="1" applyProtection="1">
      <alignment vertical="center" wrapText="1"/>
      <protection locked="0"/>
    </xf>
    <xf numFmtId="0" fontId="4" fillId="11" borderId="3" xfId="0" applyFont="1" applyFill="1" applyBorder="1" applyAlignment="1" applyProtection="1">
      <alignment vertical="center" wrapText="1"/>
      <protection locked="0"/>
    </xf>
    <xf numFmtId="0" fontId="4" fillId="11" borderId="11" xfId="0" applyFont="1" applyFill="1" applyBorder="1" applyAlignment="1" applyProtection="1">
      <alignment vertical="center" wrapText="1"/>
      <protection locked="0"/>
    </xf>
    <xf numFmtId="0" fontId="4" fillId="11" borderId="1" xfId="0" applyFont="1" applyFill="1" applyBorder="1" applyAlignment="1" applyProtection="1">
      <alignment vertical="center" wrapText="1"/>
      <protection locked="0"/>
    </xf>
    <xf numFmtId="0" fontId="4" fillId="11" borderId="2" xfId="0" applyFont="1" applyFill="1" applyBorder="1" applyAlignment="1" applyProtection="1">
      <alignment horizontal="center" vertical="center" wrapText="1"/>
      <protection locked="0"/>
    </xf>
    <xf numFmtId="0" fontId="4" fillId="11" borderId="3" xfId="0" applyFont="1" applyFill="1" applyBorder="1" applyAlignment="1" applyProtection="1">
      <alignment horizontal="center" vertical="center" wrapText="1"/>
      <protection locked="0"/>
    </xf>
    <xf numFmtId="0" fontId="4" fillId="11" borderId="11" xfId="0" applyFont="1" applyFill="1" applyBorder="1" applyAlignment="1" applyProtection="1">
      <alignment horizontal="center" vertical="center" wrapText="1"/>
      <protection locked="0"/>
    </xf>
    <xf numFmtId="0" fontId="4" fillId="0" borderId="7"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6" fillId="11" borderId="32" xfId="0" applyFont="1" applyFill="1" applyBorder="1" applyAlignment="1">
      <alignment horizontal="center" vertical="center" wrapText="1"/>
    </xf>
    <xf numFmtId="0" fontId="6" fillId="11" borderId="36" xfId="0" applyFont="1" applyFill="1" applyBorder="1" applyAlignment="1">
      <alignment horizontal="center" vertical="center" wrapText="1"/>
    </xf>
    <xf numFmtId="0" fontId="6" fillId="11" borderId="39" xfId="0" applyFont="1" applyFill="1" applyBorder="1" applyAlignment="1">
      <alignment horizontal="center" vertical="center" wrapText="1"/>
    </xf>
    <xf numFmtId="0" fontId="4" fillId="11" borderId="23" xfId="0" applyFont="1" applyFill="1" applyBorder="1" applyAlignment="1" applyProtection="1">
      <alignment horizontal="left" vertical="center" wrapText="1"/>
      <protection locked="0"/>
    </xf>
    <xf numFmtId="0" fontId="19" fillId="3" borderId="0" xfId="0" applyFont="1" applyFill="1" applyAlignment="1">
      <alignment horizontal="center"/>
    </xf>
    <xf numFmtId="0" fontId="19" fillId="3" borderId="51" xfId="0" applyFont="1" applyFill="1" applyBorder="1" applyAlignment="1">
      <alignment horizontal="center"/>
    </xf>
    <xf numFmtId="0" fontId="19" fillId="3" borderId="18" xfId="0" applyFont="1" applyFill="1" applyBorder="1" applyAlignment="1">
      <alignment horizontal="center"/>
    </xf>
    <xf numFmtId="0" fontId="19" fillId="3" borderId="21" xfId="0" applyFont="1" applyFill="1" applyBorder="1" applyAlignment="1">
      <alignment horizontal="center"/>
    </xf>
    <xf numFmtId="0" fontId="6" fillId="2" borderId="29"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2" borderId="31" xfId="0" applyFont="1" applyFill="1" applyBorder="1" applyAlignment="1">
      <alignment horizontal="center" vertical="center" wrapText="1"/>
    </xf>
    <xf numFmtId="0" fontId="6" fillId="11" borderId="32" xfId="0" applyFont="1" applyFill="1" applyBorder="1" applyAlignment="1">
      <alignment horizontal="center" vertical="center"/>
    </xf>
    <xf numFmtId="0" fontId="6" fillId="11" borderId="36" xfId="0" applyFont="1" applyFill="1" applyBorder="1" applyAlignment="1">
      <alignment horizontal="center" vertical="center"/>
    </xf>
    <xf numFmtId="0" fontId="6" fillId="11" borderId="39" xfId="0" applyFont="1" applyFill="1" applyBorder="1" applyAlignment="1">
      <alignment horizontal="center" vertical="center"/>
    </xf>
    <xf numFmtId="0" fontId="6" fillId="2" borderId="47"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1"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23"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5"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6" fillId="0" borderId="40" xfId="0" applyFont="1" applyBorder="1" applyAlignment="1">
      <alignment horizontal="center" vertical="center"/>
    </xf>
    <xf numFmtId="0" fontId="6" fillId="0" borderId="24" xfId="0" applyFont="1" applyBorder="1" applyAlignment="1">
      <alignment horizontal="center" vertical="center"/>
    </xf>
    <xf numFmtId="0" fontId="6" fillId="2" borderId="38" xfId="0" applyFont="1" applyFill="1" applyBorder="1" applyAlignment="1">
      <alignment horizontal="center" vertical="center" wrapText="1"/>
    </xf>
    <xf numFmtId="0" fontId="6" fillId="2" borderId="44" xfId="0" applyFont="1" applyFill="1" applyBorder="1" applyAlignment="1">
      <alignment horizontal="center" vertical="center"/>
    </xf>
    <xf numFmtId="0" fontId="6" fillId="2" borderId="43"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8" fillId="4" borderId="22" xfId="0" applyFont="1" applyFill="1" applyBorder="1" applyAlignment="1">
      <alignment horizontal="center" vertical="center"/>
    </xf>
    <xf numFmtId="0" fontId="8" fillId="4" borderId="19" xfId="0" applyFont="1" applyFill="1" applyBorder="1" applyAlignment="1">
      <alignment horizontal="center" vertical="center"/>
    </xf>
    <xf numFmtId="0" fontId="4" fillId="11" borderId="24" xfId="0" applyFont="1" applyFill="1" applyBorder="1" applyAlignment="1" applyProtection="1">
      <alignment horizontal="left" vertical="center" wrapText="1"/>
      <protection locked="0"/>
    </xf>
    <xf numFmtId="0" fontId="4" fillId="11" borderId="35" xfId="0" applyFont="1" applyFill="1" applyBorder="1" applyAlignment="1" applyProtection="1">
      <alignment horizontal="left" vertical="center" wrapText="1"/>
      <protection locked="0"/>
    </xf>
    <xf numFmtId="0" fontId="6" fillId="2" borderId="32"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4" fillId="0" borderId="53" xfId="0" applyFont="1" applyBorder="1" applyAlignment="1" applyProtection="1">
      <alignment horizontal="left" vertical="center" wrapText="1"/>
      <protection locked="0"/>
    </xf>
    <xf numFmtId="0" fontId="4" fillId="0" borderId="60" xfId="0" applyFont="1" applyBorder="1" applyAlignment="1" applyProtection="1">
      <alignment horizontal="left" vertical="center" wrapText="1"/>
      <protection locked="0"/>
    </xf>
    <xf numFmtId="0" fontId="23" fillId="10" borderId="22" xfId="0" applyFont="1" applyFill="1" applyBorder="1" applyAlignment="1">
      <alignment horizontal="center" vertical="center"/>
    </xf>
    <xf numFmtId="0" fontId="23" fillId="10" borderId="19" xfId="0" applyFont="1" applyFill="1" applyBorder="1" applyAlignment="1">
      <alignment horizontal="center" vertical="center"/>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19" fillId="11" borderId="55" xfId="0" applyFont="1" applyFill="1" applyBorder="1" applyAlignment="1">
      <alignment horizontal="center" vertical="center" wrapText="1"/>
    </xf>
    <xf numFmtId="0" fontId="19" fillId="11" borderId="30" xfId="0" applyFont="1" applyFill="1" applyBorder="1" applyAlignment="1">
      <alignment horizontal="center" vertical="center" wrapText="1"/>
    </xf>
    <xf numFmtId="0" fontId="19" fillId="11" borderId="31" xfId="0" applyFont="1" applyFill="1" applyBorder="1" applyAlignment="1">
      <alignment horizontal="center" vertical="center" wrapText="1"/>
    </xf>
    <xf numFmtId="0" fontId="4" fillId="11" borderId="13" xfId="0" applyFont="1" applyFill="1" applyBorder="1" applyAlignment="1" applyProtection="1">
      <alignment vertical="center" wrapText="1"/>
      <protection locked="0"/>
    </xf>
    <xf numFmtId="0" fontId="4" fillId="11" borderId="25" xfId="0" applyFont="1" applyFill="1" applyBorder="1" applyAlignment="1" applyProtection="1">
      <alignment vertical="center" wrapText="1"/>
      <protection locked="0"/>
    </xf>
    <xf numFmtId="0" fontId="6" fillId="0" borderId="45" xfId="0" applyFont="1" applyBorder="1" applyAlignment="1">
      <alignment horizontal="center" vertical="center"/>
    </xf>
    <xf numFmtId="0" fontId="6" fillId="0" borderId="13" xfId="0" applyFont="1" applyBorder="1" applyAlignment="1">
      <alignment horizontal="center" vertical="center"/>
    </xf>
    <xf numFmtId="0" fontId="6" fillId="0" borderId="25" xfId="0" applyFont="1" applyBorder="1" applyAlignment="1">
      <alignment horizontal="center" vertical="center"/>
    </xf>
    <xf numFmtId="0" fontId="23" fillId="10" borderId="17" xfId="0" applyFont="1" applyFill="1" applyBorder="1" applyAlignment="1">
      <alignment horizontal="center" vertical="center"/>
    </xf>
    <xf numFmtId="0" fontId="6" fillId="0" borderId="41" xfId="0" applyFont="1" applyBorder="1" applyAlignment="1">
      <alignment horizontal="center" vertical="center" wrapText="1"/>
    </xf>
    <xf numFmtId="0" fontId="6" fillId="0" borderId="3" xfId="0" applyFont="1" applyBorder="1" applyAlignment="1">
      <alignment horizontal="center" vertical="center" wrapText="1"/>
    </xf>
    <xf numFmtId="0" fontId="6" fillId="2" borderId="40"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wrapText="1"/>
    </xf>
    <xf numFmtId="0" fontId="6" fillId="0" borderId="37"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6" fillId="0" borderId="26" xfId="0" applyFont="1" applyBorder="1" applyAlignment="1">
      <alignment horizontal="center" vertical="center"/>
    </xf>
    <xf numFmtId="0" fontId="21" fillId="3" borderId="2" xfId="0" applyFont="1" applyFill="1" applyBorder="1" applyAlignment="1">
      <alignment horizontal="left" vertical="center" indent="2"/>
    </xf>
    <xf numFmtId="0" fontId="21" fillId="3" borderId="3" xfId="0" applyFont="1" applyFill="1" applyBorder="1" applyAlignment="1">
      <alignment horizontal="left" vertical="center" indent="2"/>
    </xf>
    <xf numFmtId="0" fontId="21" fillId="3" borderId="4" xfId="0" applyFont="1" applyFill="1" applyBorder="1" applyAlignment="1">
      <alignment horizontal="left" vertical="center" indent="2"/>
    </xf>
    <xf numFmtId="0" fontId="6" fillId="11" borderId="29" xfId="0" applyFont="1" applyFill="1" applyBorder="1" applyAlignment="1">
      <alignment horizontal="center" vertical="center"/>
    </xf>
    <xf numFmtId="0" fontId="21" fillId="3" borderId="25" xfId="0" applyFont="1" applyFill="1" applyBorder="1" applyAlignment="1">
      <alignment horizontal="left" vertical="center" indent="2"/>
    </xf>
    <xf numFmtId="0" fontId="21" fillId="3" borderId="26" xfId="0" applyFont="1" applyFill="1" applyBorder="1" applyAlignment="1">
      <alignment horizontal="left" vertical="center" indent="2"/>
    </xf>
    <xf numFmtId="0" fontId="6" fillId="2" borderId="4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5" fillId="2" borderId="47" xfId="0" applyFont="1" applyFill="1" applyBorder="1" applyAlignment="1">
      <alignment horizontal="center" vertical="center"/>
    </xf>
    <xf numFmtId="0" fontId="5" fillId="2" borderId="0" xfId="0" applyFont="1" applyFill="1" applyAlignment="1">
      <alignment horizontal="center" vertical="center"/>
    </xf>
    <xf numFmtId="0" fontId="5" fillId="2" borderId="51"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21" xfId="0" applyFont="1" applyFill="1" applyBorder="1" applyAlignment="1">
      <alignment horizontal="center" vertical="center"/>
    </xf>
    <xf numFmtId="0" fontId="6" fillId="0" borderId="28" xfId="0" applyFont="1" applyBorder="1" applyAlignment="1">
      <alignment horizontal="center" vertical="center"/>
    </xf>
    <xf numFmtId="0" fontId="6" fillId="0" borderId="3" xfId="0" applyFont="1" applyBorder="1" applyAlignment="1">
      <alignment horizontal="center" vertical="center"/>
    </xf>
    <xf numFmtId="0" fontId="6" fillId="2" borderId="15" xfId="0" applyFont="1" applyFill="1" applyBorder="1" applyAlignment="1">
      <alignment horizontal="center" vertical="center"/>
    </xf>
    <xf numFmtId="44" fontId="6" fillId="0" borderId="15" xfId="0" applyNumberFormat="1" applyFont="1" applyBorder="1" applyAlignment="1">
      <alignment horizontal="center" vertical="center"/>
    </xf>
    <xf numFmtId="44" fontId="6" fillId="0" borderId="16" xfId="0" applyNumberFormat="1" applyFont="1" applyBorder="1" applyAlignment="1">
      <alignment horizontal="center" vertical="center"/>
    </xf>
    <xf numFmtId="44" fontId="6" fillId="0" borderId="17" xfId="0" applyNumberFormat="1" applyFont="1" applyBorder="1" applyAlignment="1">
      <alignment horizontal="center" vertical="center"/>
    </xf>
    <xf numFmtId="0" fontId="4" fillId="3" borderId="49" xfId="0" applyFont="1" applyFill="1" applyBorder="1" applyAlignment="1" applyProtection="1">
      <alignment horizontal="left" vertical="center" wrapText="1"/>
      <protection locked="0"/>
    </xf>
    <xf numFmtId="0" fontId="4" fillId="3" borderId="54" xfId="0" applyFont="1" applyFill="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4" fillId="0" borderId="52" xfId="0" applyFont="1" applyBorder="1" applyAlignment="1" applyProtection="1">
      <alignment horizontal="left" vertical="center" wrapText="1"/>
      <protection locked="0"/>
    </xf>
    <xf numFmtId="0" fontId="6" fillId="9" borderId="0" xfId="0" applyFont="1" applyFill="1" applyAlignment="1">
      <alignment horizontal="left" vertical="center"/>
    </xf>
    <xf numFmtId="0" fontId="6" fillId="0" borderId="22" xfId="0" applyFont="1" applyBorder="1" applyAlignment="1">
      <alignment horizontal="center" vertical="center" wrapText="1"/>
    </xf>
    <xf numFmtId="0" fontId="6" fillId="0" borderId="20" xfId="0" applyFont="1" applyBorder="1" applyAlignment="1">
      <alignment horizontal="center" vertical="center" wrapText="1"/>
    </xf>
    <xf numFmtId="0" fontId="0" fillId="11" borderId="24" xfId="0" applyFill="1" applyBorder="1" applyAlignment="1" applyProtection="1">
      <alignment horizontal="left" vertical="center" wrapText="1"/>
      <protection locked="0"/>
    </xf>
    <xf numFmtId="0" fontId="0" fillId="11" borderId="35" xfId="0" applyFill="1" applyBorder="1" applyAlignment="1" applyProtection="1">
      <alignment horizontal="left" vertical="center" wrapText="1"/>
      <protection locked="0"/>
    </xf>
    <xf numFmtId="0" fontId="4" fillId="11" borderId="5" xfId="0" applyFont="1" applyFill="1" applyBorder="1" applyAlignment="1" applyProtection="1">
      <alignment horizontal="left" vertical="center" wrapText="1"/>
      <protection locked="0"/>
    </xf>
    <xf numFmtId="0" fontId="4" fillId="11" borderId="52" xfId="0" applyFont="1" applyFill="1" applyBorder="1" applyAlignment="1" applyProtection="1">
      <alignment horizontal="left" vertical="center" wrapText="1"/>
      <protection locked="0"/>
    </xf>
    <xf numFmtId="44" fontId="6" fillId="0" borderId="22" xfId="0" applyNumberFormat="1" applyFont="1" applyBorder="1" applyAlignment="1">
      <alignment horizontal="center" vertical="center"/>
    </xf>
    <xf numFmtId="44" fontId="6" fillId="0" borderId="19" xfId="0" applyNumberFormat="1" applyFont="1" applyBorder="1" applyAlignment="1">
      <alignment horizontal="center" vertical="center"/>
    </xf>
    <xf numFmtId="44" fontId="6" fillId="0" borderId="50" xfId="0" applyNumberFormat="1" applyFont="1" applyBorder="1" applyAlignment="1">
      <alignment horizontal="center" vertical="center"/>
    </xf>
    <xf numFmtId="44" fontId="6" fillId="0" borderId="20" xfId="0" applyNumberFormat="1" applyFont="1" applyBorder="1" applyAlignment="1">
      <alignment horizontal="center" vertical="center"/>
    </xf>
    <xf numFmtId="44" fontId="6" fillId="0" borderId="18" xfId="0" applyNumberFormat="1" applyFont="1" applyBorder="1" applyAlignment="1">
      <alignment horizontal="center" vertical="center"/>
    </xf>
    <xf numFmtId="44" fontId="6" fillId="0" borderId="21" xfId="0" applyNumberFormat="1" applyFont="1" applyBorder="1" applyAlignment="1">
      <alignment horizontal="center" vertical="center"/>
    </xf>
    <xf numFmtId="0" fontId="6" fillId="0" borderId="15" xfId="0" applyFont="1" applyBorder="1" applyAlignment="1" applyProtection="1">
      <alignment horizontal="center" vertical="center"/>
      <protection locked="0"/>
    </xf>
    <xf numFmtId="0" fontId="6" fillId="0" borderId="17" xfId="0" applyFont="1" applyBorder="1" applyAlignment="1" applyProtection="1">
      <alignment horizontal="center" vertical="center"/>
      <protection locked="0"/>
    </xf>
    <xf numFmtId="0" fontId="4" fillId="0" borderId="22" xfId="0" applyFont="1" applyBorder="1" applyAlignment="1">
      <alignment horizontal="center"/>
    </xf>
    <xf numFmtId="0" fontId="4" fillId="0" borderId="47" xfId="0" applyFont="1" applyBorder="1" applyAlignment="1">
      <alignment horizontal="center"/>
    </xf>
    <xf numFmtId="0" fontId="31" fillId="0" borderId="41" xfId="0" applyFont="1" applyBorder="1" applyAlignment="1">
      <alignment horizontal="left" vertical="center" wrapText="1"/>
    </xf>
    <xf numFmtId="0" fontId="31" fillId="0" borderId="3" xfId="0" applyFont="1" applyBorder="1" applyAlignment="1">
      <alignment horizontal="left" vertical="center" wrapText="1"/>
    </xf>
    <xf numFmtId="0" fontId="31" fillId="0" borderId="11" xfId="0" applyFont="1" applyBorder="1" applyAlignment="1">
      <alignment horizontal="left" vertical="center" wrapText="1"/>
    </xf>
    <xf numFmtId="0" fontId="30" fillId="0" borderId="41" xfId="0" applyFont="1" applyBorder="1" applyAlignment="1" applyProtection="1">
      <alignment vertical="center" wrapText="1"/>
      <protection locked="0"/>
    </xf>
    <xf numFmtId="0" fontId="32" fillId="0" borderId="3" xfId="0" applyFont="1" applyBorder="1" applyAlignment="1" applyProtection="1">
      <alignment vertical="center" wrapText="1"/>
      <protection locked="0"/>
    </xf>
    <xf numFmtId="0" fontId="32" fillId="0" borderId="11" xfId="0" applyFont="1" applyBorder="1" applyAlignment="1" applyProtection="1">
      <alignment vertical="center" wrapText="1"/>
      <protection locked="0"/>
    </xf>
    <xf numFmtId="0" fontId="30" fillId="0" borderId="44" xfId="0" applyFont="1" applyBorder="1" applyAlignment="1" applyProtection="1">
      <alignment vertical="center" wrapText="1"/>
      <protection locked="0"/>
    </xf>
    <xf numFmtId="0" fontId="30" fillId="0" borderId="26" xfId="0" applyFont="1" applyBorder="1" applyAlignment="1" applyProtection="1">
      <alignment vertical="center" wrapText="1"/>
      <protection locked="0"/>
    </xf>
    <xf numFmtId="0" fontId="30" fillId="0" borderId="43" xfId="0" applyFont="1" applyBorder="1" applyAlignment="1" applyProtection="1">
      <alignment vertical="center" wrapText="1"/>
      <protection locked="0"/>
    </xf>
    <xf numFmtId="0" fontId="4" fillId="3" borderId="2" xfId="0" applyFont="1" applyFill="1" applyBorder="1" applyAlignment="1" applyProtection="1">
      <alignment horizontal="left" vertical="center" wrapText="1"/>
      <protection locked="0"/>
    </xf>
    <xf numFmtId="0" fontId="4" fillId="3" borderId="3" xfId="0" applyFont="1" applyFill="1" applyBorder="1" applyAlignment="1" applyProtection="1">
      <alignment horizontal="left" vertical="center" wrapText="1"/>
      <protection locked="0"/>
    </xf>
    <xf numFmtId="0" fontId="4" fillId="3" borderId="11" xfId="0" applyFont="1" applyFill="1" applyBorder="1" applyAlignment="1" applyProtection="1">
      <alignment horizontal="left" vertical="center" wrapText="1"/>
      <protection locked="0"/>
    </xf>
    <xf numFmtId="0" fontId="4" fillId="3" borderId="13" xfId="0" applyFont="1" applyFill="1" applyBorder="1" applyAlignment="1" applyProtection="1">
      <alignment horizontal="left" vertical="center" wrapText="1"/>
      <protection locked="0"/>
    </xf>
    <xf numFmtId="0" fontId="4" fillId="3" borderId="14" xfId="0" applyFont="1" applyFill="1" applyBorder="1" applyAlignment="1" applyProtection="1">
      <alignment horizontal="left" vertical="center" wrapText="1"/>
      <protection locked="0"/>
    </xf>
    <xf numFmtId="0" fontId="4" fillId="0" borderId="57" xfId="0" applyFont="1" applyBorder="1" applyAlignment="1">
      <alignment horizontal="left" vertical="center" wrapText="1"/>
    </xf>
    <xf numFmtId="0" fontId="4" fillId="0" borderId="49" xfId="0" applyFont="1" applyBorder="1" applyAlignment="1">
      <alignment horizontal="left" vertical="center" wrapText="1"/>
    </xf>
    <xf numFmtId="0" fontId="4" fillId="0" borderId="54" xfId="0" applyFont="1" applyBorder="1" applyAlignment="1">
      <alignment horizontal="left" vertical="center" wrapText="1"/>
    </xf>
    <xf numFmtId="0" fontId="4" fillId="0" borderId="45"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center" wrapText="1"/>
    </xf>
    <xf numFmtId="0" fontId="9" fillId="2" borderId="47"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18"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4" fillId="0" borderId="4" xfId="0" applyFont="1" applyBorder="1" applyAlignment="1">
      <alignment horizontal="left" vertical="center" wrapText="1"/>
    </xf>
    <xf numFmtId="0" fontId="17" fillId="4" borderId="20" xfId="0" applyFont="1" applyFill="1" applyBorder="1" applyAlignment="1">
      <alignment horizontal="center" vertical="center" wrapText="1"/>
    </xf>
    <xf numFmtId="0" fontId="17" fillId="4" borderId="18" xfId="0" applyFont="1" applyFill="1" applyBorder="1" applyAlignment="1">
      <alignment horizontal="center" vertical="center" wrapText="1"/>
    </xf>
    <xf numFmtId="0" fontId="9" fillId="2" borderId="47" xfId="0" applyFont="1" applyFill="1" applyBorder="1" applyAlignment="1">
      <alignment horizontal="center" vertical="center"/>
    </xf>
    <xf numFmtId="0" fontId="9" fillId="2" borderId="0" xfId="0" applyFont="1" applyFill="1" applyAlignment="1">
      <alignment horizontal="center" vertical="center"/>
    </xf>
    <xf numFmtId="0" fontId="9" fillId="2" borderId="19"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20" xfId="0" applyFont="1" applyFill="1" applyBorder="1" applyAlignment="1">
      <alignment horizontal="center" vertical="center" wrapText="1"/>
    </xf>
    <xf numFmtId="0" fontId="20" fillId="0" borderId="4" xfId="0" applyFont="1" applyBorder="1" applyAlignment="1">
      <alignment horizontal="left" vertical="center" wrapText="1"/>
    </xf>
    <xf numFmtId="0" fontId="20" fillId="0" borderId="1" xfId="0" applyFont="1" applyBorder="1" applyAlignment="1">
      <alignment horizontal="left" vertical="center" wrapText="1"/>
    </xf>
    <xf numFmtId="0" fontId="20" fillId="0" borderId="10" xfId="0" applyFont="1" applyBorder="1" applyAlignment="1">
      <alignment horizontal="left" vertical="center" wrapText="1"/>
    </xf>
    <xf numFmtId="0" fontId="22" fillId="2" borderId="15" xfId="0" applyFont="1" applyFill="1" applyBorder="1" applyAlignment="1">
      <alignment horizontal="center" vertical="center" wrapText="1"/>
    </xf>
    <xf numFmtId="0" fontId="22" fillId="2" borderId="16"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4" fillId="0" borderId="9" xfId="0" applyFont="1" applyBorder="1" applyAlignment="1">
      <alignment horizontal="left" vertical="center"/>
    </xf>
    <xf numFmtId="0" fontId="4" fillId="0" borderId="1" xfId="0" applyFont="1" applyBorder="1" applyAlignment="1">
      <alignment horizontal="left" vertical="center"/>
    </xf>
    <xf numFmtId="0" fontId="4" fillId="0" borderId="10" xfId="0" applyFont="1" applyBorder="1" applyAlignment="1">
      <alignment horizontal="left" vertical="center"/>
    </xf>
    <xf numFmtId="0" fontId="27" fillId="0" borderId="41" xfId="0" applyFont="1" applyBorder="1" applyAlignment="1" applyProtection="1">
      <alignment horizontal="left" vertical="center" wrapText="1"/>
      <protection locked="0"/>
    </xf>
    <xf numFmtId="0" fontId="27" fillId="0" borderId="3" xfId="0" applyFont="1" applyBorder="1" applyAlignment="1" applyProtection="1">
      <alignment horizontal="left" vertical="center" wrapText="1"/>
      <protection locked="0"/>
    </xf>
    <xf numFmtId="0" fontId="27" fillId="0" borderId="11" xfId="0" applyFont="1" applyBorder="1" applyAlignment="1" applyProtection="1">
      <alignment horizontal="left" vertical="center" wrapText="1"/>
      <protection locked="0"/>
    </xf>
    <xf numFmtId="0" fontId="16" fillId="4" borderId="15" xfId="0" applyFont="1" applyFill="1" applyBorder="1" applyAlignment="1">
      <alignment horizontal="left" vertical="center"/>
    </xf>
    <xf numFmtId="0" fontId="16" fillId="4" borderId="17" xfId="0" applyFont="1" applyFill="1" applyBorder="1" applyAlignment="1">
      <alignment horizontal="left" vertical="center"/>
    </xf>
    <xf numFmtId="0" fontId="4" fillId="6" borderId="40" xfId="0" applyFont="1" applyFill="1" applyBorder="1" applyAlignment="1">
      <alignment horizontal="left" vertical="center"/>
    </xf>
    <xf numFmtId="0" fontId="4" fillId="6" borderId="35" xfId="0" applyFont="1" applyFill="1" applyBorder="1" applyAlignment="1">
      <alignment horizontal="left" vertical="center"/>
    </xf>
    <xf numFmtId="0" fontId="4" fillId="6" borderId="41" xfId="0" applyFont="1" applyFill="1" applyBorder="1" applyAlignment="1">
      <alignment horizontal="left" vertical="center"/>
    </xf>
    <xf numFmtId="0" fontId="4" fillId="6" borderId="11" xfId="0" applyFont="1" applyFill="1" applyBorder="1" applyAlignment="1">
      <alignment horizontal="left"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4" fillId="9" borderId="41" xfId="0" applyFont="1" applyFill="1" applyBorder="1" applyAlignment="1">
      <alignment horizontal="left" vertical="center"/>
    </xf>
    <xf numFmtId="0" fontId="4" fillId="9" borderId="11" xfId="0" applyFont="1" applyFill="1" applyBorder="1" applyAlignment="1">
      <alignment horizontal="left" vertical="center"/>
    </xf>
    <xf numFmtId="0" fontId="10" fillId="0" borderId="22" xfId="0" applyFont="1" applyBorder="1" applyAlignment="1">
      <alignment horizontal="left" vertical="center" wrapText="1"/>
    </xf>
    <xf numFmtId="0" fontId="10" fillId="0" borderId="19" xfId="0" applyFont="1" applyBorder="1" applyAlignment="1">
      <alignment horizontal="left" vertical="center" wrapText="1"/>
    </xf>
    <xf numFmtId="0" fontId="10" fillId="0" borderId="50" xfId="0" applyFont="1" applyBorder="1" applyAlignment="1">
      <alignment horizontal="left" vertical="center" wrapText="1"/>
    </xf>
    <xf numFmtId="0" fontId="10" fillId="0" borderId="20" xfId="0" applyFont="1" applyBorder="1" applyAlignment="1">
      <alignment horizontal="left" vertical="center" wrapText="1"/>
    </xf>
    <xf numFmtId="0" fontId="10" fillId="0" borderId="18" xfId="0" applyFont="1" applyBorder="1" applyAlignment="1">
      <alignment horizontal="left" vertical="center" wrapText="1"/>
    </xf>
    <xf numFmtId="0" fontId="10" fillId="0" borderId="21" xfId="0" applyFont="1" applyBorder="1" applyAlignment="1">
      <alignment horizontal="left" vertical="center" wrapText="1"/>
    </xf>
    <xf numFmtId="0" fontId="6" fillId="15" borderId="15" xfId="0" applyFont="1" applyFill="1" applyBorder="1" applyAlignment="1">
      <alignment horizontal="left" vertical="center" wrapText="1"/>
    </xf>
    <xf numFmtId="0" fontId="6" fillId="15" borderId="16" xfId="0" applyFont="1" applyFill="1" applyBorder="1" applyAlignment="1">
      <alignment horizontal="left" vertical="center" wrapText="1"/>
    </xf>
    <xf numFmtId="0" fontId="6" fillId="15" borderId="17" xfId="0" applyFont="1" applyFill="1" applyBorder="1" applyAlignment="1">
      <alignment horizontal="left" vertical="center" wrapText="1"/>
    </xf>
    <xf numFmtId="0" fontId="27" fillId="0" borderId="48" xfId="0" applyFont="1" applyBorder="1" applyAlignment="1" applyProtection="1">
      <alignment horizontal="left" vertical="center" wrapText="1"/>
      <protection locked="0"/>
    </xf>
    <xf numFmtId="0" fontId="27" fillId="0" borderId="59" xfId="0" applyFont="1" applyBorder="1" applyAlignment="1" applyProtection="1">
      <alignment horizontal="left" vertical="center" wrapText="1"/>
      <protection locked="0"/>
    </xf>
    <xf numFmtId="0" fontId="27" fillId="0" borderId="62" xfId="0" applyFont="1" applyBorder="1" applyAlignment="1" applyProtection="1">
      <alignment horizontal="left" vertical="center" wrapText="1"/>
      <protection locked="0"/>
    </xf>
    <xf numFmtId="0" fontId="5" fillId="0" borderId="41"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0" fontId="5" fillId="0" borderId="11" xfId="0" applyFont="1" applyBorder="1" applyAlignment="1" applyProtection="1">
      <alignment horizontal="left" vertical="center"/>
      <protection locked="0"/>
    </xf>
    <xf numFmtId="0" fontId="5" fillId="15" borderId="15" xfId="0" applyFont="1" applyFill="1" applyBorder="1" applyAlignment="1">
      <alignment horizontal="center" vertical="center"/>
    </xf>
    <xf numFmtId="0" fontId="5" fillId="15" borderId="16" xfId="0" applyFont="1" applyFill="1" applyBorder="1" applyAlignment="1">
      <alignment horizontal="center" vertical="center"/>
    </xf>
    <xf numFmtId="0" fontId="5" fillId="15" borderId="61" xfId="0" applyFont="1" applyFill="1" applyBorder="1" applyAlignment="1">
      <alignment horizontal="center" vertical="center"/>
    </xf>
    <xf numFmtId="0" fontId="28" fillId="0" borderId="40" xfId="0" applyFont="1" applyBorder="1" applyAlignment="1" applyProtection="1">
      <alignment horizontal="left" vertical="center" wrapText="1"/>
      <protection locked="0"/>
    </xf>
    <xf numFmtId="0" fontId="28" fillId="0" borderId="24" xfId="0" applyFont="1" applyBorder="1" applyAlignment="1" applyProtection="1">
      <alignment horizontal="left" vertical="center" wrapText="1"/>
      <protection locked="0"/>
    </xf>
    <xf numFmtId="0" fontId="28" fillId="0" borderId="37" xfId="0" applyFont="1" applyBorder="1" applyAlignment="1" applyProtection="1">
      <alignment horizontal="left" vertical="center" wrapText="1"/>
      <protection locked="0"/>
    </xf>
    <xf numFmtId="0" fontId="28" fillId="0" borderId="41" xfId="0" applyFont="1" applyBorder="1" applyAlignment="1" applyProtection="1">
      <alignment horizontal="left" vertical="center" wrapText="1"/>
      <protection locked="0"/>
    </xf>
    <xf numFmtId="0" fontId="28" fillId="0" borderId="3" xfId="0" applyFont="1" applyBorder="1" applyAlignment="1" applyProtection="1">
      <alignment horizontal="left" vertical="center" wrapText="1"/>
      <protection locked="0"/>
    </xf>
    <xf numFmtId="0" fontId="28" fillId="0" borderId="4" xfId="0" applyFont="1" applyBorder="1" applyAlignment="1" applyProtection="1">
      <alignment horizontal="left" vertical="center" wrapText="1"/>
      <protection locked="0"/>
    </xf>
    <xf numFmtId="0" fontId="28" fillId="0" borderId="44" xfId="0" applyFont="1" applyBorder="1" applyAlignment="1" applyProtection="1">
      <alignment horizontal="left" vertical="center" wrapText="1"/>
      <protection locked="0"/>
    </xf>
    <xf numFmtId="0" fontId="28" fillId="0" borderId="26" xfId="0" applyFont="1" applyBorder="1" applyAlignment="1" applyProtection="1">
      <alignment horizontal="left" vertical="center" wrapText="1"/>
      <protection locked="0"/>
    </xf>
    <xf numFmtId="0" fontId="28" fillId="0" borderId="45" xfId="0" applyFont="1" applyBorder="1" applyAlignment="1" applyProtection="1">
      <alignment horizontal="left" vertical="center" wrapText="1"/>
      <protection locked="0"/>
    </xf>
    <xf numFmtId="0" fontId="25" fillId="13" borderId="22" xfId="0" applyFont="1" applyFill="1" applyBorder="1" applyAlignment="1">
      <alignment horizontal="center" vertical="center"/>
    </xf>
    <xf numFmtId="0" fontId="25" fillId="13" borderId="50"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50" xfId="0" applyFont="1" applyFill="1" applyBorder="1" applyAlignment="1">
      <alignment horizontal="center" vertical="center"/>
    </xf>
    <xf numFmtId="44" fontId="25" fillId="8" borderId="20" xfId="0" applyNumberFormat="1" applyFont="1" applyFill="1" applyBorder="1" applyAlignment="1">
      <alignment horizontal="center" vertical="center"/>
    </xf>
    <xf numFmtId="44" fontId="25" fillId="8" borderId="21" xfId="0" applyNumberFormat="1" applyFont="1" applyFill="1" applyBorder="1" applyAlignment="1">
      <alignment horizontal="center" vertical="center"/>
    </xf>
    <xf numFmtId="44" fontId="25" fillId="7" borderId="20" xfId="0" applyNumberFormat="1" applyFont="1" applyFill="1" applyBorder="1" applyAlignment="1">
      <alignment horizontal="center" vertical="center"/>
    </xf>
    <xf numFmtId="44" fontId="25" fillId="7" borderId="21" xfId="0" applyNumberFormat="1" applyFont="1" applyFill="1" applyBorder="1" applyAlignment="1">
      <alignment horizontal="center" vertical="center"/>
    </xf>
    <xf numFmtId="0" fontId="6" fillId="6" borderId="41" xfId="0" applyFont="1" applyFill="1" applyBorder="1" applyAlignment="1">
      <alignment horizontal="center" vertical="center"/>
    </xf>
    <xf numFmtId="0" fontId="6" fillId="6" borderId="11" xfId="0" applyFont="1" applyFill="1" applyBorder="1" applyAlignment="1">
      <alignment horizontal="center" vertical="center"/>
    </xf>
    <xf numFmtId="44" fontId="9" fillId="9" borderId="32" xfId="0" applyNumberFormat="1" applyFont="1" applyFill="1" applyBorder="1" applyAlignment="1">
      <alignment horizontal="center" vertical="center"/>
    </xf>
    <xf numFmtId="44" fontId="9" fillId="9" borderId="39" xfId="0" applyNumberFormat="1" applyFont="1" applyFill="1" applyBorder="1" applyAlignment="1">
      <alignment horizontal="center" vertical="center"/>
    </xf>
    <xf numFmtId="0" fontId="9" fillId="0" borderId="32" xfId="0" applyFont="1" applyBorder="1" applyAlignment="1">
      <alignment horizontal="center" vertical="center"/>
    </xf>
    <xf numFmtId="0" fontId="9" fillId="0" borderId="39" xfId="0" applyFont="1" applyBorder="1" applyAlignment="1">
      <alignment horizontal="center" vertical="center"/>
    </xf>
    <xf numFmtId="0" fontId="3" fillId="4" borderId="40" xfId="0" applyFont="1" applyFill="1" applyBorder="1" applyAlignment="1">
      <alignment horizontal="center" vertical="center"/>
    </xf>
    <xf numFmtId="0" fontId="3" fillId="4" borderId="35" xfId="0" applyFont="1" applyFill="1" applyBorder="1" applyAlignment="1">
      <alignment horizontal="center" vertical="center"/>
    </xf>
    <xf numFmtId="0" fontId="6" fillId="6" borderId="44" xfId="0" applyFont="1" applyFill="1" applyBorder="1" applyAlignment="1">
      <alignment horizontal="center" vertical="center"/>
    </xf>
    <xf numFmtId="0" fontId="6" fillId="6" borderId="43" xfId="0" applyFont="1" applyFill="1" applyBorder="1" applyAlignment="1">
      <alignment horizontal="center" vertical="center"/>
    </xf>
    <xf numFmtId="0" fontId="8" fillId="4" borderId="0" xfId="0" applyFont="1" applyFill="1" applyAlignment="1">
      <alignment horizontal="center" vertical="center"/>
    </xf>
    <xf numFmtId="0" fontId="27" fillId="0" borderId="41" xfId="0" applyFont="1" applyBorder="1" applyAlignment="1" applyProtection="1">
      <alignment horizontal="left" vertical="center"/>
      <protection locked="0"/>
    </xf>
    <xf numFmtId="0" fontId="27" fillId="0" borderId="3" xfId="0" applyFont="1" applyBorder="1" applyAlignment="1" applyProtection="1">
      <alignment horizontal="left" vertical="center"/>
      <protection locked="0"/>
    </xf>
    <xf numFmtId="0" fontId="27" fillId="0" borderId="11" xfId="0" applyFont="1" applyBorder="1" applyAlignment="1" applyProtection="1">
      <alignment horizontal="left" vertical="center"/>
      <protection locked="0"/>
    </xf>
    <xf numFmtId="0" fontId="27" fillId="0" borderId="40" xfId="0" applyFont="1" applyBorder="1" applyAlignment="1" applyProtection="1">
      <alignment horizontal="left" vertical="center" wrapText="1"/>
      <protection locked="0"/>
    </xf>
    <xf numFmtId="0" fontId="27" fillId="0" borderId="24" xfId="0" applyFont="1" applyBorder="1" applyAlignment="1" applyProtection="1">
      <alignment horizontal="left" vertical="center" wrapText="1"/>
      <protection locked="0"/>
    </xf>
    <xf numFmtId="0" fontId="27" fillId="0" borderId="35" xfId="0" applyFont="1" applyBorder="1" applyAlignment="1" applyProtection="1">
      <alignment horizontal="left" vertical="center" wrapText="1"/>
      <protection locked="0"/>
    </xf>
    <xf numFmtId="0" fontId="28" fillId="0" borderId="2" xfId="0" applyFont="1" applyBorder="1" applyAlignment="1" applyProtection="1">
      <alignment horizontal="left" vertical="center" wrapText="1"/>
      <protection locked="0"/>
    </xf>
    <xf numFmtId="0" fontId="18" fillId="15" borderId="20" xfId="0" applyFont="1" applyFill="1" applyBorder="1" applyAlignment="1">
      <alignment horizontal="left" vertical="center"/>
    </xf>
    <xf numFmtId="0" fontId="18" fillId="15" borderId="18" xfId="0" applyFont="1" applyFill="1" applyBorder="1" applyAlignment="1">
      <alignment horizontal="left" vertical="center"/>
    </xf>
    <xf numFmtId="0" fontId="14" fillId="0" borderId="44" xfId="0" applyFont="1" applyBorder="1" applyAlignment="1">
      <alignment horizontal="left" vertical="center" wrapText="1"/>
    </xf>
    <xf numFmtId="0" fontId="14" fillId="0" borderId="26" xfId="0" applyFont="1" applyBorder="1" applyAlignment="1">
      <alignment horizontal="left" vertical="center" wrapText="1"/>
    </xf>
    <xf numFmtId="0" fontId="14" fillId="0" borderId="43"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10" fillId="0" borderId="17" xfId="0" applyFont="1" applyBorder="1" applyAlignment="1">
      <alignment horizontal="left" vertical="center" wrapText="1"/>
    </xf>
    <xf numFmtId="0" fontId="15" fillId="0" borderId="44" xfId="0" applyFont="1" applyBorder="1" applyAlignment="1" applyProtection="1">
      <alignment horizontal="center" vertical="center" wrapText="1"/>
      <protection locked="0"/>
    </xf>
    <xf numFmtId="0" fontId="15" fillId="0" borderId="26" xfId="0" applyFont="1" applyBorder="1" applyAlignment="1" applyProtection="1">
      <alignment horizontal="center" vertical="center" wrapText="1"/>
      <protection locked="0"/>
    </xf>
    <xf numFmtId="0" fontId="15" fillId="0" borderId="43" xfId="0" applyFont="1" applyBorder="1" applyAlignment="1" applyProtection="1">
      <alignment horizontal="center" vertical="center" wrapText="1"/>
      <protection locked="0"/>
    </xf>
    <xf numFmtId="0" fontId="5" fillId="15" borderId="15" xfId="0" applyFont="1" applyFill="1" applyBorder="1" applyAlignment="1">
      <alignment horizontal="left" vertical="center"/>
    </xf>
    <xf numFmtId="0" fontId="5" fillId="15" borderId="16" xfId="0" applyFont="1" applyFill="1" applyBorder="1" applyAlignment="1">
      <alignment horizontal="left" vertical="center"/>
    </xf>
    <xf numFmtId="0" fontId="5" fillId="15" borderId="17" xfId="0" applyFont="1" applyFill="1" applyBorder="1" applyAlignment="1">
      <alignment horizontal="left" vertical="center"/>
    </xf>
    <xf numFmtId="44" fontId="27" fillId="0" borderId="41" xfId="1" applyFont="1" applyBorder="1" applyAlignment="1" applyProtection="1">
      <alignment horizontal="left" vertical="center"/>
      <protection locked="0"/>
    </xf>
    <xf numFmtId="44" fontId="27" fillId="0" borderId="3" xfId="1" applyFont="1" applyBorder="1" applyAlignment="1" applyProtection="1">
      <alignment horizontal="left" vertical="center"/>
      <protection locked="0"/>
    </xf>
    <xf numFmtId="44" fontId="27" fillId="0" borderId="11" xfId="1" applyFont="1" applyBorder="1" applyAlignment="1" applyProtection="1">
      <alignment horizontal="left" vertical="center"/>
      <protection locked="0"/>
    </xf>
    <xf numFmtId="44" fontId="27" fillId="0" borderId="48" xfId="1" applyFont="1" applyBorder="1" applyAlignment="1" applyProtection="1">
      <alignment horizontal="left" vertical="center"/>
      <protection locked="0"/>
    </xf>
    <xf numFmtId="44" fontId="27" fillId="0" borderId="59" xfId="1" applyFont="1" applyBorder="1" applyAlignment="1" applyProtection="1">
      <alignment horizontal="left" vertical="center"/>
      <protection locked="0"/>
    </xf>
    <xf numFmtId="44" fontId="27" fillId="0" borderId="62" xfId="1" applyFont="1" applyBorder="1" applyAlignment="1" applyProtection="1">
      <alignment horizontal="left" vertical="center"/>
      <protection locked="0"/>
    </xf>
    <xf numFmtId="0" fontId="28" fillId="0" borderId="23" xfId="0" applyFont="1" applyBorder="1" applyAlignment="1" applyProtection="1">
      <alignment horizontal="left" vertical="center" wrapText="1"/>
      <protection locked="0"/>
    </xf>
    <xf numFmtId="0" fontId="4" fillId="0" borderId="15" xfId="0" applyFont="1" applyBorder="1" applyAlignment="1">
      <alignment horizontal="center" vertical="center"/>
    </xf>
    <xf numFmtId="0" fontId="0" fillId="4" borderId="18" xfId="0" applyFill="1" applyBorder="1" applyAlignment="1">
      <alignment horizontal="center"/>
    </xf>
    <xf numFmtId="0" fontId="2" fillId="4" borderId="0" xfId="0" applyFont="1" applyFill="1" applyAlignment="1">
      <alignment horizontal="center" vertical="center"/>
    </xf>
  </cellXfs>
  <cellStyles count="2">
    <cellStyle name="Currency" xfId="1" builtinId="4"/>
    <cellStyle name="Normal" xfId="0" builtinId="0"/>
  </cellStyles>
  <dxfs count="32">
    <dxf>
      <fill>
        <patternFill>
          <bgColor theme="7"/>
        </patternFill>
      </fill>
    </dxf>
    <dxf>
      <fill>
        <patternFill>
          <bgColor theme="7" tint="-0.24994659260841701"/>
        </patternFill>
      </fill>
    </dxf>
    <dxf>
      <fill>
        <patternFill>
          <bgColor theme="0" tint="-0.24994659260841701"/>
        </patternFill>
      </fill>
    </dxf>
    <dxf>
      <fill>
        <patternFill>
          <bgColor theme="7"/>
        </patternFill>
      </fill>
    </dxf>
    <dxf>
      <fill>
        <patternFill>
          <bgColor theme="7" tint="-0.24994659260841701"/>
        </patternFill>
      </fill>
    </dxf>
    <dxf>
      <fill>
        <patternFill>
          <bgColor theme="7"/>
        </patternFill>
      </fill>
    </dxf>
    <dxf>
      <fill>
        <patternFill>
          <bgColor theme="7" tint="-0.499984740745262"/>
        </patternFill>
      </fill>
    </dxf>
    <dxf>
      <fill>
        <patternFill>
          <bgColor theme="0" tint="-0.3499862666707357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7"/>
        </patternFill>
      </fill>
    </dxf>
    <dxf>
      <fill>
        <patternFill>
          <bgColor theme="7"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jpeg"/><Relationship Id="rId1" Type="http://schemas.openxmlformats.org/officeDocument/2006/relationships/image" Target="../media/image2.jp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png"/><Relationship Id="rId5" Type="http://schemas.openxmlformats.org/officeDocument/2006/relationships/image" Target="../media/image6.jpeg"/><Relationship Id="rId15" Type="http://schemas.openxmlformats.org/officeDocument/2006/relationships/image" Target="../media/image16.png"/><Relationship Id="rId23" Type="http://schemas.openxmlformats.org/officeDocument/2006/relationships/image" Target="../media/image24.jpeg"/><Relationship Id="rId10" Type="http://schemas.openxmlformats.org/officeDocument/2006/relationships/image" Target="../media/image11.jpeg"/><Relationship Id="rId19" Type="http://schemas.openxmlformats.org/officeDocument/2006/relationships/image" Target="../media/image20.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png"/><Relationship Id="rId22" Type="http://schemas.openxmlformats.org/officeDocument/2006/relationships/image" Target="../media/image23.jpeg"/></Relationships>
</file>

<file path=xl/drawings/drawing1.xml><?xml version="1.0" encoding="utf-8"?>
<xdr:wsDr xmlns:xdr="http://schemas.openxmlformats.org/drawingml/2006/spreadsheetDrawing" xmlns:a="http://schemas.openxmlformats.org/drawingml/2006/main">
  <xdr:twoCellAnchor editAs="oneCell">
    <xdr:from>
      <xdr:col>1</xdr:col>
      <xdr:colOff>414287</xdr:colOff>
      <xdr:row>4</xdr:row>
      <xdr:rowOff>124731</xdr:rowOff>
    </xdr:from>
    <xdr:to>
      <xdr:col>2</xdr:col>
      <xdr:colOff>98332</xdr:colOff>
      <xdr:row>5</xdr:row>
      <xdr:rowOff>416528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876" y="2619374"/>
          <a:ext cx="2148390" cy="802065"/>
        </a:xfrm>
        <a:prstGeom prst="rect">
          <a:avLst/>
        </a:prstGeom>
      </xdr:spPr>
    </xdr:pic>
    <xdr:clientData/>
  </xdr:twoCellAnchor>
  <xdr:twoCellAnchor editAs="oneCell">
    <xdr:from>
      <xdr:col>6</xdr:col>
      <xdr:colOff>1519465</xdr:colOff>
      <xdr:row>1</xdr:row>
      <xdr:rowOff>612320</xdr:rowOff>
    </xdr:from>
    <xdr:to>
      <xdr:col>8</xdr:col>
      <xdr:colOff>1256802</xdr:colOff>
      <xdr:row>2</xdr:row>
      <xdr:rowOff>587154</xdr:rowOff>
    </xdr:to>
    <xdr:pic>
      <xdr:nvPicPr>
        <xdr:cNvPr id="5" name="Picture 4">
          <a:extLst>
            <a:ext uri="{FF2B5EF4-FFF2-40B4-BE49-F238E27FC236}">
              <a16:creationId xmlns:a16="http://schemas.microsoft.com/office/drawing/2014/main" id="{00465514-3B2D-4FB7-9C9E-FC420A3DF7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304" y="1235981"/>
          <a:ext cx="3173149" cy="598494"/>
        </a:xfrm>
        <a:prstGeom prst="rect">
          <a:avLst/>
        </a:prstGeom>
      </xdr:spPr>
    </xdr:pic>
    <xdr:clientData/>
  </xdr:twoCellAnchor>
  <xdr:twoCellAnchor editAs="oneCell">
    <xdr:from>
      <xdr:col>10</xdr:col>
      <xdr:colOff>1</xdr:colOff>
      <xdr:row>34</xdr:row>
      <xdr:rowOff>17317</xdr:rowOff>
    </xdr:from>
    <xdr:to>
      <xdr:col>10</xdr:col>
      <xdr:colOff>2632365</xdr:colOff>
      <xdr:row>41</xdr:row>
      <xdr:rowOff>19165</xdr:rowOff>
    </xdr:to>
    <xdr:pic>
      <xdr:nvPicPr>
        <xdr:cNvPr id="2" name="Picture 1">
          <a:extLst>
            <a:ext uri="{FF2B5EF4-FFF2-40B4-BE49-F238E27FC236}">
              <a16:creationId xmlns:a16="http://schemas.microsoft.com/office/drawing/2014/main" id="{F29E876E-0FE8-F5F9-DFBB-103A1B1FD7E3}"/>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8426546" y="17127681"/>
          <a:ext cx="2632364" cy="3509819"/>
        </a:xfrm>
        <a:prstGeom prst="rect">
          <a:avLst/>
        </a:prstGeom>
      </xdr:spPr>
    </xdr:pic>
    <xdr:clientData/>
  </xdr:twoCellAnchor>
  <xdr:twoCellAnchor editAs="oneCell">
    <xdr:from>
      <xdr:col>10</xdr:col>
      <xdr:colOff>1</xdr:colOff>
      <xdr:row>23</xdr:row>
      <xdr:rowOff>0</xdr:rowOff>
    </xdr:from>
    <xdr:to>
      <xdr:col>10</xdr:col>
      <xdr:colOff>1870365</xdr:colOff>
      <xdr:row>28</xdr:row>
      <xdr:rowOff>59575</xdr:rowOff>
    </xdr:to>
    <xdr:pic>
      <xdr:nvPicPr>
        <xdr:cNvPr id="3" name="Picture 2">
          <a:extLst>
            <a:ext uri="{FF2B5EF4-FFF2-40B4-BE49-F238E27FC236}">
              <a16:creationId xmlns:a16="http://schemas.microsoft.com/office/drawing/2014/main" id="{0D03F63D-0378-F834-3B7E-2B6991A3F0CE}"/>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8426546" y="11655136"/>
          <a:ext cx="1870364" cy="2493819"/>
        </a:xfrm>
        <a:prstGeom prst="rect">
          <a:avLst/>
        </a:prstGeom>
      </xdr:spPr>
    </xdr:pic>
    <xdr:clientData/>
  </xdr:twoCellAnchor>
  <xdr:twoCellAnchor editAs="oneCell">
    <xdr:from>
      <xdr:col>10</xdr:col>
      <xdr:colOff>0</xdr:colOff>
      <xdr:row>58</xdr:row>
      <xdr:rowOff>1</xdr:rowOff>
    </xdr:from>
    <xdr:to>
      <xdr:col>10</xdr:col>
      <xdr:colOff>2303319</xdr:colOff>
      <xdr:row>64</xdr:row>
      <xdr:rowOff>57729</xdr:rowOff>
    </xdr:to>
    <xdr:pic>
      <xdr:nvPicPr>
        <xdr:cNvPr id="6" name="Picture 5">
          <a:extLst>
            <a:ext uri="{FF2B5EF4-FFF2-40B4-BE49-F238E27FC236}">
              <a16:creationId xmlns:a16="http://schemas.microsoft.com/office/drawing/2014/main" id="{D6F7E472-715C-CBD6-6445-BFBB7468DDD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8426545" y="29146501"/>
          <a:ext cx="2303319" cy="3071092"/>
        </a:xfrm>
        <a:prstGeom prst="rect">
          <a:avLst/>
        </a:prstGeom>
      </xdr:spPr>
    </xdr:pic>
    <xdr:clientData/>
  </xdr:twoCellAnchor>
  <xdr:twoCellAnchor editAs="oneCell">
    <xdr:from>
      <xdr:col>10</xdr:col>
      <xdr:colOff>1</xdr:colOff>
      <xdr:row>193</xdr:row>
      <xdr:rowOff>0</xdr:rowOff>
    </xdr:from>
    <xdr:to>
      <xdr:col>10</xdr:col>
      <xdr:colOff>1887683</xdr:colOff>
      <xdr:row>198</xdr:row>
      <xdr:rowOff>15297</xdr:rowOff>
    </xdr:to>
    <xdr:pic>
      <xdr:nvPicPr>
        <xdr:cNvPr id="7" name="Picture 6">
          <a:extLst>
            <a:ext uri="{FF2B5EF4-FFF2-40B4-BE49-F238E27FC236}">
              <a16:creationId xmlns:a16="http://schemas.microsoft.com/office/drawing/2014/main" id="{18C2959D-E3F6-D888-FEA0-49D4E4A74D0C}"/>
            </a:ext>
          </a:extLst>
        </xdr:cNvPr>
        <xdr:cNvPicPr>
          <a:picLocks noChangeAspect="1"/>
        </xdr:cNvPicPr>
      </xdr:nvPicPr>
      <xdr:blipFill>
        <a:blip xmlns:r="http://schemas.openxmlformats.org/officeDocument/2006/relationships" r:embed="rId6"/>
        <a:stretch>
          <a:fillRect/>
        </a:stretch>
      </xdr:blipFill>
      <xdr:spPr>
        <a:xfrm>
          <a:off x="18426546" y="71835818"/>
          <a:ext cx="1887682" cy="2516909"/>
        </a:xfrm>
        <a:prstGeom prst="rect">
          <a:avLst/>
        </a:prstGeom>
      </xdr:spPr>
    </xdr:pic>
    <xdr:clientData/>
  </xdr:twoCellAnchor>
  <xdr:twoCellAnchor editAs="oneCell">
    <xdr:from>
      <xdr:col>10</xdr:col>
      <xdr:colOff>17319</xdr:colOff>
      <xdr:row>323</xdr:row>
      <xdr:rowOff>0</xdr:rowOff>
    </xdr:from>
    <xdr:to>
      <xdr:col>10</xdr:col>
      <xdr:colOff>2764445</xdr:colOff>
      <xdr:row>325</xdr:row>
      <xdr:rowOff>473306</xdr:rowOff>
    </xdr:to>
    <xdr:pic>
      <xdr:nvPicPr>
        <xdr:cNvPr id="8" name="Picture 7">
          <a:extLst>
            <a:ext uri="{FF2B5EF4-FFF2-40B4-BE49-F238E27FC236}">
              <a16:creationId xmlns:a16="http://schemas.microsoft.com/office/drawing/2014/main" id="{5CCD451E-9B16-2C99-5864-E490575B451F}"/>
            </a:ext>
          </a:extLst>
        </xdr:cNvPr>
        <xdr:cNvPicPr>
          <a:picLocks noChangeAspect="1"/>
        </xdr:cNvPicPr>
      </xdr:nvPicPr>
      <xdr:blipFill>
        <a:blip xmlns:r="http://schemas.openxmlformats.org/officeDocument/2006/relationships" r:embed="rId7"/>
        <a:stretch>
          <a:fillRect/>
        </a:stretch>
      </xdr:blipFill>
      <xdr:spPr>
        <a:xfrm>
          <a:off x="18443864" y="136553864"/>
          <a:ext cx="2747126" cy="2060864"/>
        </a:xfrm>
        <a:prstGeom prst="rect">
          <a:avLst/>
        </a:prstGeom>
      </xdr:spPr>
    </xdr:pic>
    <xdr:clientData/>
  </xdr:twoCellAnchor>
  <xdr:twoCellAnchor editAs="oneCell">
    <xdr:from>
      <xdr:col>10</xdr:col>
      <xdr:colOff>2632363</xdr:colOff>
      <xdr:row>34</xdr:row>
      <xdr:rowOff>-1</xdr:rowOff>
    </xdr:from>
    <xdr:to>
      <xdr:col>11</xdr:col>
      <xdr:colOff>190501</xdr:colOff>
      <xdr:row>40</xdr:row>
      <xdr:rowOff>473365</xdr:rowOff>
    </xdr:to>
    <xdr:pic>
      <xdr:nvPicPr>
        <xdr:cNvPr id="9" name="Picture 8">
          <a:extLst>
            <a:ext uri="{FF2B5EF4-FFF2-40B4-BE49-F238E27FC236}">
              <a16:creationId xmlns:a16="http://schemas.microsoft.com/office/drawing/2014/main" id="{88BE82EC-9BD1-C857-5172-5244B8E04BBC}"/>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21058908" y="17110363"/>
          <a:ext cx="2615047" cy="3486729"/>
        </a:xfrm>
        <a:prstGeom prst="rect">
          <a:avLst/>
        </a:prstGeom>
      </xdr:spPr>
    </xdr:pic>
    <xdr:clientData/>
  </xdr:twoCellAnchor>
  <xdr:twoCellAnchor editAs="oneCell">
    <xdr:from>
      <xdr:col>10</xdr:col>
      <xdr:colOff>1</xdr:colOff>
      <xdr:row>173</xdr:row>
      <xdr:rowOff>1</xdr:rowOff>
    </xdr:from>
    <xdr:to>
      <xdr:col>10</xdr:col>
      <xdr:colOff>3026353</xdr:colOff>
      <xdr:row>181</xdr:row>
      <xdr:rowOff>17319</xdr:rowOff>
    </xdr:to>
    <xdr:pic>
      <xdr:nvPicPr>
        <xdr:cNvPr id="10" name="Picture 9">
          <a:extLst>
            <a:ext uri="{FF2B5EF4-FFF2-40B4-BE49-F238E27FC236}">
              <a16:creationId xmlns:a16="http://schemas.microsoft.com/office/drawing/2014/main" id="{79B9D282-4B31-C805-8D09-483FA3D7EC26}"/>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8426546" y="61791274"/>
          <a:ext cx="3026352" cy="4035136"/>
        </a:xfrm>
        <a:prstGeom prst="rect">
          <a:avLst/>
        </a:prstGeom>
      </xdr:spPr>
    </xdr:pic>
    <xdr:clientData/>
  </xdr:twoCellAnchor>
  <xdr:twoCellAnchor editAs="oneCell">
    <xdr:from>
      <xdr:col>10</xdr:col>
      <xdr:colOff>0</xdr:colOff>
      <xdr:row>47</xdr:row>
      <xdr:rowOff>0</xdr:rowOff>
    </xdr:from>
    <xdr:to>
      <xdr:col>10</xdr:col>
      <xdr:colOff>2511137</xdr:colOff>
      <xdr:row>53</xdr:row>
      <xdr:rowOff>363567</xdr:rowOff>
    </xdr:to>
    <xdr:pic>
      <xdr:nvPicPr>
        <xdr:cNvPr id="11" name="Picture 10">
          <a:extLst>
            <a:ext uri="{FF2B5EF4-FFF2-40B4-BE49-F238E27FC236}">
              <a16:creationId xmlns:a16="http://schemas.microsoft.com/office/drawing/2014/main" id="{58A9BC00-F1D4-56CD-DD64-26E4DD6E5A85}"/>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8426545" y="24418636"/>
          <a:ext cx="2511137" cy="3348183"/>
        </a:xfrm>
        <a:prstGeom prst="rect">
          <a:avLst/>
        </a:prstGeom>
      </xdr:spPr>
    </xdr:pic>
    <xdr:clientData/>
  </xdr:twoCellAnchor>
  <xdr:twoCellAnchor editAs="oneCell">
    <xdr:from>
      <xdr:col>10</xdr:col>
      <xdr:colOff>2770910</xdr:colOff>
      <xdr:row>323</xdr:row>
      <xdr:rowOff>17319</xdr:rowOff>
    </xdr:from>
    <xdr:to>
      <xdr:col>11</xdr:col>
      <xdr:colOff>20609</xdr:colOff>
      <xdr:row>327</xdr:row>
      <xdr:rowOff>479195</xdr:rowOff>
    </xdr:to>
    <xdr:pic>
      <xdr:nvPicPr>
        <xdr:cNvPr id="12" name="Picture 11">
          <a:extLst>
            <a:ext uri="{FF2B5EF4-FFF2-40B4-BE49-F238E27FC236}">
              <a16:creationId xmlns:a16="http://schemas.microsoft.com/office/drawing/2014/main" id="{2F1BE961-4F3F-E5FB-244E-629D75F9903C}"/>
            </a:ext>
          </a:extLst>
        </xdr:cNvPr>
        <xdr:cNvPicPr>
          <a:picLocks noChangeAspect="1"/>
        </xdr:cNvPicPr>
      </xdr:nvPicPr>
      <xdr:blipFill>
        <a:blip xmlns:r="http://schemas.openxmlformats.org/officeDocument/2006/relationships" r:embed="rId11"/>
        <a:stretch>
          <a:fillRect/>
        </a:stretch>
      </xdr:blipFill>
      <xdr:spPr>
        <a:xfrm>
          <a:off x="21197455" y="136571183"/>
          <a:ext cx="2298988" cy="3065318"/>
        </a:xfrm>
        <a:prstGeom prst="rect">
          <a:avLst/>
        </a:prstGeom>
      </xdr:spPr>
    </xdr:pic>
    <xdr:clientData/>
  </xdr:twoCellAnchor>
  <xdr:twoCellAnchor editAs="oneCell">
    <xdr:from>
      <xdr:col>10</xdr:col>
      <xdr:colOff>1870364</xdr:colOff>
      <xdr:row>22</xdr:row>
      <xdr:rowOff>484909</xdr:rowOff>
    </xdr:from>
    <xdr:to>
      <xdr:col>10</xdr:col>
      <xdr:colOff>4346864</xdr:colOff>
      <xdr:row>28</xdr:row>
      <xdr:rowOff>34636</xdr:rowOff>
    </xdr:to>
    <xdr:pic>
      <xdr:nvPicPr>
        <xdr:cNvPr id="13" name="Picture 12">
          <a:extLst>
            <a:ext uri="{FF2B5EF4-FFF2-40B4-BE49-F238E27FC236}">
              <a16:creationId xmlns:a16="http://schemas.microsoft.com/office/drawing/2014/main" id="{CFA15940-AD13-94BE-3F04-10EC18F9B33D}"/>
            </a:ext>
          </a:extLst>
        </xdr:cNvPr>
        <xdr:cNvPicPr>
          <a:picLocks noChangeAspect="1"/>
        </xdr:cNvPicPr>
      </xdr:nvPicPr>
      <xdr:blipFill>
        <a:blip xmlns:r="http://schemas.openxmlformats.org/officeDocument/2006/relationships" r:embed="rId12"/>
        <a:stretch>
          <a:fillRect/>
        </a:stretch>
      </xdr:blipFill>
      <xdr:spPr>
        <a:xfrm>
          <a:off x="20296909" y="11637818"/>
          <a:ext cx="2476500" cy="2493818"/>
        </a:xfrm>
        <a:prstGeom prst="rect">
          <a:avLst/>
        </a:prstGeom>
      </xdr:spPr>
    </xdr:pic>
    <xdr:clientData/>
  </xdr:twoCellAnchor>
  <xdr:twoCellAnchor editAs="oneCell">
    <xdr:from>
      <xdr:col>10</xdr:col>
      <xdr:colOff>0</xdr:colOff>
      <xdr:row>69</xdr:row>
      <xdr:rowOff>0</xdr:rowOff>
    </xdr:from>
    <xdr:to>
      <xdr:col>10</xdr:col>
      <xdr:colOff>2569949</xdr:colOff>
      <xdr:row>74</xdr:row>
      <xdr:rowOff>34636</xdr:rowOff>
    </xdr:to>
    <xdr:pic>
      <xdr:nvPicPr>
        <xdr:cNvPr id="14" name="Picture 13">
          <a:extLst>
            <a:ext uri="{FF2B5EF4-FFF2-40B4-BE49-F238E27FC236}">
              <a16:creationId xmlns:a16="http://schemas.microsoft.com/office/drawing/2014/main" id="{9D11E430-484B-3727-2719-84397192BB5D}"/>
            </a:ext>
          </a:extLst>
        </xdr:cNvPr>
        <xdr:cNvPicPr>
          <a:picLocks noChangeAspect="1"/>
        </xdr:cNvPicPr>
      </xdr:nvPicPr>
      <xdr:blipFill>
        <a:blip xmlns:r="http://schemas.openxmlformats.org/officeDocument/2006/relationships" r:embed="rId13"/>
        <a:stretch>
          <a:fillRect/>
        </a:stretch>
      </xdr:blipFill>
      <xdr:spPr>
        <a:xfrm>
          <a:off x="18426545" y="34671000"/>
          <a:ext cx="2581379" cy="2545773"/>
        </a:xfrm>
        <a:prstGeom prst="rect">
          <a:avLst/>
        </a:prstGeom>
      </xdr:spPr>
    </xdr:pic>
    <xdr:clientData/>
  </xdr:twoCellAnchor>
  <xdr:twoCellAnchor editAs="oneCell">
    <xdr:from>
      <xdr:col>10</xdr:col>
      <xdr:colOff>0</xdr:colOff>
      <xdr:row>86</xdr:row>
      <xdr:rowOff>-1</xdr:rowOff>
    </xdr:from>
    <xdr:to>
      <xdr:col>10</xdr:col>
      <xdr:colOff>2568806</xdr:colOff>
      <xdr:row>91</xdr:row>
      <xdr:rowOff>461</xdr:rowOff>
    </xdr:to>
    <xdr:pic>
      <xdr:nvPicPr>
        <xdr:cNvPr id="15" name="Picture 14">
          <a:extLst>
            <a:ext uri="{FF2B5EF4-FFF2-40B4-BE49-F238E27FC236}">
              <a16:creationId xmlns:a16="http://schemas.microsoft.com/office/drawing/2014/main" id="{54897E50-D6B4-589A-5615-5109022F8AF1}"/>
            </a:ext>
          </a:extLst>
        </xdr:cNvPr>
        <xdr:cNvPicPr>
          <a:picLocks noChangeAspect="1"/>
        </xdr:cNvPicPr>
      </xdr:nvPicPr>
      <xdr:blipFill>
        <a:blip xmlns:r="http://schemas.openxmlformats.org/officeDocument/2006/relationships" r:embed="rId14"/>
        <a:stretch>
          <a:fillRect/>
        </a:stretch>
      </xdr:blipFill>
      <xdr:spPr>
        <a:xfrm>
          <a:off x="18426545" y="43208863"/>
          <a:ext cx="2563091" cy="2509693"/>
        </a:xfrm>
        <a:prstGeom prst="rect">
          <a:avLst/>
        </a:prstGeom>
      </xdr:spPr>
    </xdr:pic>
    <xdr:clientData/>
  </xdr:twoCellAnchor>
  <xdr:twoCellAnchor editAs="oneCell">
    <xdr:from>
      <xdr:col>10</xdr:col>
      <xdr:colOff>34635</xdr:colOff>
      <xdr:row>335</xdr:row>
      <xdr:rowOff>311728</xdr:rowOff>
    </xdr:from>
    <xdr:to>
      <xdr:col>10</xdr:col>
      <xdr:colOff>3772080</xdr:colOff>
      <xdr:row>338</xdr:row>
      <xdr:rowOff>496358</xdr:rowOff>
    </xdr:to>
    <xdr:pic>
      <xdr:nvPicPr>
        <xdr:cNvPr id="16" name="Picture 15">
          <a:extLst>
            <a:ext uri="{FF2B5EF4-FFF2-40B4-BE49-F238E27FC236}">
              <a16:creationId xmlns:a16="http://schemas.microsoft.com/office/drawing/2014/main" id="{EDF1D60C-B667-02D8-D43A-AD7EB1619904}"/>
            </a:ext>
          </a:extLst>
        </xdr:cNvPr>
        <xdr:cNvPicPr>
          <a:picLocks noChangeAspect="1"/>
        </xdr:cNvPicPr>
      </xdr:nvPicPr>
      <xdr:blipFill>
        <a:blip xmlns:r="http://schemas.openxmlformats.org/officeDocument/2006/relationships" r:embed="rId15"/>
        <a:stretch>
          <a:fillRect/>
        </a:stretch>
      </xdr:blipFill>
      <xdr:spPr>
        <a:xfrm>
          <a:off x="18461180" y="144970501"/>
          <a:ext cx="3737445" cy="1691312"/>
        </a:xfrm>
        <a:prstGeom prst="rect">
          <a:avLst/>
        </a:prstGeom>
      </xdr:spPr>
    </xdr:pic>
    <xdr:clientData/>
  </xdr:twoCellAnchor>
  <xdr:twoCellAnchor editAs="oneCell">
    <xdr:from>
      <xdr:col>10</xdr:col>
      <xdr:colOff>1</xdr:colOff>
      <xdr:row>325</xdr:row>
      <xdr:rowOff>450274</xdr:rowOff>
    </xdr:from>
    <xdr:to>
      <xdr:col>10</xdr:col>
      <xdr:colOff>2092713</xdr:colOff>
      <xdr:row>329</xdr:row>
      <xdr:rowOff>381000</xdr:rowOff>
    </xdr:to>
    <xdr:pic>
      <xdr:nvPicPr>
        <xdr:cNvPr id="17" name="Picture 16">
          <a:extLst>
            <a:ext uri="{FF2B5EF4-FFF2-40B4-BE49-F238E27FC236}">
              <a16:creationId xmlns:a16="http://schemas.microsoft.com/office/drawing/2014/main" id="{DD1BBC41-3977-CBEB-F8C3-52B2B9B450FF}"/>
            </a:ext>
          </a:extLst>
        </xdr:cNvPr>
        <xdr:cNvPicPr>
          <a:picLocks noChangeAspect="1"/>
        </xdr:cNvPicPr>
      </xdr:nvPicPr>
      <xdr:blipFill>
        <a:blip xmlns:r="http://schemas.openxmlformats.org/officeDocument/2006/relationships" r:embed="rId16"/>
        <a:stretch>
          <a:fillRect/>
        </a:stretch>
      </xdr:blipFill>
      <xdr:spPr>
        <a:xfrm>
          <a:off x="18426546" y="139376729"/>
          <a:ext cx="2092712" cy="2078180"/>
        </a:xfrm>
        <a:prstGeom prst="rect">
          <a:avLst/>
        </a:prstGeom>
      </xdr:spPr>
    </xdr:pic>
    <xdr:clientData/>
  </xdr:twoCellAnchor>
  <xdr:twoCellAnchor editAs="oneCell">
    <xdr:from>
      <xdr:col>10</xdr:col>
      <xdr:colOff>2095501</xdr:colOff>
      <xdr:row>327</xdr:row>
      <xdr:rowOff>499006</xdr:rowOff>
    </xdr:from>
    <xdr:to>
      <xdr:col>11</xdr:col>
      <xdr:colOff>2</xdr:colOff>
      <xdr:row>330</xdr:row>
      <xdr:rowOff>838664</xdr:rowOff>
    </xdr:to>
    <xdr:pic>
      <xdr:nvPicPr>
        <xdr:cNvPr id="18" name="Picture 17">
          <a:extLst>
            <a:ext uri="{FF2B5EF4-FFF2-40B4-BE49-F238E27FC236}">
              <a16:creationId xmlns:a16="http://schemas.microsoft.com/office/drawing/2014/main" id="{AF38AC05-A5B8-8EBF-458C-3F0499AE649A}"/>
            </a:ext>
          </a:extLst>
        </xdr:cNvPr>
        <xdr:cNvPicPr>
          <a:picLocks noChangeAspect="1"/>
        </xdr:cNvPicPr>
      </xdr:nvPicPr>
      <xdr:blipFill>
        <a:blip xmlns:r="http://schemas.openxmlformats.org/officeDocument/2006/relationships" r:embed="rId17"/>
        <a:stretch>
          <a:fillRect/>
        </a:stretch>
      </xdr:blipFill>
      <xdr:spPr>
        <a:xfrm>
          <a:off x="20522046" y="140429915"/>
          <a:ext cx="2961410" cy="2192704"/>
        </a:xfrm>
        <a:prstGeom prst="rect">
          <a:avLst/>
        </a:prstGeom>
      </xdr:spPr>
    </xdr:pic>
    <xdr:clientData/>
  </xdr:twoCellAnchor>
  <xdr:twoCellAnchor editAs="oneCell">
    <xdr:from>
      <xdr:col>9</xdr:col>
      <xdr:colOff>1385453</xdr:colOff>
      <xdr:row>329</xdr:row>
      <xdr:rowOff>363682</xdr:rowOff>
    </xdr:from>
    <xdr:to>
      <xdr:col>10</xdr:col>
      <xdr:colOff>2117997</xdr:colOff>
      <xdr:row>332</xdr:row>
      <xdr:rowOff>190500</xdr:rowOff>
    </xdr:to>
    <xdr:pic>
      <xdr:nvPicPr>
        <xdr:cNvPr id="19" name="Picture 18">
          <a:extLst>
            <a:ext uri="{FF2B5EF4-FFF2-40B4-BE49-F238E27FC236}">
              <a16:creationId xmlns:a16="http://schemas.microsoft.com/office/drawing/2014/main" id="{DCEE0BD9-FB58-1FA7-C09B-F1EDB772014A}"/>
            </a:ext>
          </a:extLst>
        </xdr:cNvPr>
        <xdr:cNvPicPr>
          <a:picLocks noChangeAspect="1"/>
        </xdr:cNvPicPr>
      </xdr:nvPicPr>
      <xdr:blipFill>
        <a:blip xmlns:r="http://schemas.openxmlformats.org/officeDocument/2006/relationships" r:embed="rId18"/>
        <a:stretch>
          <a:fillRect/>
        </a:stretch>
      </xdr:blipFill>
      <xdr:spPr>
        <a:xfrm>
          <a:off x="18409226" y="141437591"/>
          <a:ext cx="2127696" cy="2112818"/>
        </a:xfrm>
        <a:prstGeom prst="rect">
          <a:avLst/>
        </a:prstGeom>
      </xdr:spPr>
    </xdr:pic>
    <xdr:clientData/>
  </xdr:twoCellAnchor>
  <xdr:twoCellAnchor editAs="oneCell">
    <xdr:from>
      <xdr:col>10</xdr:col>
      <xdr:colOff>17318</xdr:colOff>
      <xdr:row>341</xdr:row>
      <xdr:rowOff>17318</xdr:rowOff>
    </xdr:from>
    <xdr:to>
      <xdr:col>10</xdr:col>
      <xdr:colOff>2155248</xdr:colOff>
      <xdr:row>344</xdr:row>
      <xdr:rowOff>1373910</xdr:rowOff>
    </xdr:to>
    <xdr:pic>
      <xdr:nvPicPr>
        <xdr:cNvPr id="20" name="Picture 19">
          <a:extLst>
            <a:ext uri="{FF2B5EF4-FFF2-40B4-BE49-F238E27FC236}">
              <a16:creationId xmlns:a16="http://schemas.microsoft.com/office/drawing/2014/main" id="{0D7CE5E4-D56A-A433-1ABA-98E26410F547}"/>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8443863" y="147689454"/>
          <a:ext cx="2147455" cy="2863273"/>
        </a:xfrm>
        <a:prstGeom prst="rect">
          <a:avLst/>
        </a:prstGeom>
      </xdr:spPr>
    </xdr:pic>
    <xdr:clientData/>
  </xdr:twoCellAnchor>
  <xdr:twoCellAnchor editAs="oneCell">
    <xdr:from>
      <xdr:col>10</xdr:col>
      <xdr:colOff>2511136</xdr:colOff>
      <xdr:row>47</xdr:row>
      <xdr:rowOff>17319</xdr:rowOff>
    </xdr:from>
    <xdr:to>
      <xdr:col>10</xdr:col>
      <xdr:colOff>5012748</xdr:colOff>
      <xdr:row>53</xdr:row>
      <xdr:rowOff>361836</xdr:rowOff>
    </xdr:to>
    <xdr:pic>
      <xdr:nvPicPr>
        <xdr:cNvPr id="21" name="Picture 20">
          <a:extLst>
            <a:ext uri="{FF2B5EF4-FFF2-40B4-BE49-F238E27FC236}">
              <a16:creationId xmlns:a16="http://schemas.microsoft.com/office/drawing/2014/main" id="{A80E66B6-B0B9-ED46-8C7C-B1F4C1A34F83}"/>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20937681" y="24435955"/>
          <a:ext cx="2511137" cy="3348183"/>
        </a:xfrm>
        <a:prstGeom prst="rect">
          <a:avLst/>
        </a:prstGeom>
      </xdr:spPr>
    </xdr:pic>
    <xdr:clientData/>
  </xdr:twoCellAnchor>
  <xdr:twoCellAnchor editAs="oneCell">
    <xdr:from>
      <xdr:col>10</xdr:col>
      <xdr:colOff>0</xdr:colOff>
      <xdr:row>348</xdr:row>
      <xdr:rowOff>1</xdr:rowOff>
    </xdr:from>
    <xdr:to>
      <xdr:col>10</xdr:col>
      <xdr:colOff>2441863</xdr:colOff>
      <xdr:row>352</xdr:row>
      <xdr:rowOff>17319</xdr:rowOff>
    </xdr:to>
    <xdr:pic>
      <xdr:nvPicPr>
        <xdr:cNvPr id="22" name="Picture 21">
          <a:extLst>
            <a:ext uri="{FF2B5EF4-FFF2-40B4-BE49-F238E27FC236}">
              <a16:creationId xmlns:a16="http://schemas.microsoft.com/office/drawing/2014/main" id="{4F39FB6C-6B8C-02EC-715E-3B155A45EE62}"/>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8426545" y="152867592"/>
          <a:ext cx="2441863" cy="3255818"/>
        </a:xfrm>
        <a:prstGeom prst="rect">
          <a:avLst/>
        </a:prstGeom>
      </xdr:spPr>
    </xdr:pic>
    <xdr:clientData/>
  </xdr:twoCellAnchor>
  <xdr:twoCellAnchor editAs="oneCell">
    <xdr:from>
      <xdr:col>9</xdr:col>
      <xdr:colOff>1368137</xdr:colOff>
      <xdr:row>323</xdr:row>
      <xdr:rowOff>0</xdr:rowOff>
    </xdr:from>
    <xdr:to>
      <xdr:col>10</xdr:col>
      <xdr:colOff>2722016</xdr:colOff>
      <xdr:row>325</xdr:row>
      <xdr:rowOff>473306</xdr:rowOff>
    </xdr:to>
    <xdr:pic>
      <xdr:nvPicPr>
        <xdr:cNvPr id="23" name="Picture 22">
          <a:extLst>
            <a:ext uri="{FF2B5EF4-FFF2-40B4-BE49-F238E27FC236}">
              <a16:creationId xmlns:a16="http://schemas.microsoft.com/office/drawing/2014/main" id="{E02F627A-CF6E-05E8-964B-84DD1AA2F7C3}"/>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8391910" y="137333182"/>
          <a:ext cx="2747126" cy="2060864"/>
        </a:xfrm>
        <a:prstGeom prst="rect">
          <a:avLst/>
        </a:prstGeom>
      </xdr:spPr>
    </xdr:pic>
    <xdr:clientData/>
  </xdr:twoCellAnchor>
  <xdr:twoCellAnchor editAs="oneCell">
    <xdr:from>
      <xdr:col>10</xdr:col>
      <xdr:colOff>2718956</xdr:colOff>
      <xdr:row>323</xdr:row>
      <xdr:rowOff>17319</xdr:rowOff>
    </xdr:from>
    <xdr:to>
      <xdr:col>10</xdr:col>
      <xdr:colOff>5012229</xdr:colOff>
      <xdr:row>327</xdr:row>
      <xdr:rowOff>479195</xdr:rowOff>
    </xdr:to>
    <xdr:pic>
      <xdr:nvPicPr>
        <xdr:cNvPr id="24" name="Picture 23">
          <a:extLst>
            <a:ext uri="{FF2B5EF4-FFF2-40B4-BE49-F238E27FC236}">
              <a16:creationId xmlns:a16="http://schemas.microsoft.com/office/drawing/2014/main" id="{0DB29F3D-CB75-7CFE-91FD-F09F33B02317}"/>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21145501" y="137350501"/>
          <a:ext cx="2298988" cy="3065318"/>
        </a:xfrm>
        <a:prstGeom prst="rect">
          <a:avLst/>
        </a:prstGeom>
      </xdr:spPr>
    </xdr:pic>
    <xdr:clientData/>
  </xdr:twoCellAnchor>
  <xdr:twoCellAnchor editAs="oneCell">
    <xdr:from>
      <xdr:col>9</xdr:col>
      <xdr:colOff>1385453</xdr:colOff>
      <xdr:row>335</xdr:row>
      <xdr:rowOff>311728</xdr:rowOff>
    </xdr:from>
    <xdr:to>
      <xdr:col>10</xdr:col>
      <xdr:colOff>3712506</xdr:colOff>
      <xdr:row>338</xdr:row>
      <xdr:rowOff>496358</xdr:rowOff>
    </xdr:to>
    <xdr:pic>
      <xdr:nvPicPr>
        <xdr:cNvPr id="25" name="Picture 24">
          <a:extLst>
            <a:ext uri="{FF2B5EF4-FFF2-40B4-BE49-F238E27FC236}">
              <a16:creationId xmlns:a16="http://schemas.microsoft.com/office/drawing/2014/main" id="{464DA0A0-0A3A-22D9-FF3E-D64832FB8EA7}"/>
            </a:ext>
          </a:extLst>
        </xdr:cNvPr>
        <xdr:cNvPicPr>
          <a:picLocks noChangeAspect="1"/>
        </xdr:cNvPicPr>
      </xdr:nvPicPr>
      <xdr:blipFill>
        <a:blip xmlns:r="http://schemas.openxmlformats.org/officeDocument/2006/relationships" r:embed="rId15"/>
        <a:stretch>
          <a:fillRect/>
        </a:stretch>
      </xdr:blipFill>
      <xdr:spPr>
        <a:xfrm>
          <a:off x="18409226" y="145178319"/>
          <a:ext cx="3737445" cy="1691312"/>
        </a:xfrm>
        <a:prstGeom prst="rect">
          <a:avLst/>
        </a:prstGeom>
      </xdr:spPr>
    </xdr:pic>
    <xdr:clientData/>
  </xdr:twoCellAnchor>
  <xdr:twoCellAnchor editAs="oneCell">
    <xdr:from>
      <xdr:col>10</xdr:col>
      <xdr:colOff>2043547</xdr:colOff>
      <xdr:row>327</xdr:row>
      <xdr:rowOff>499006</xdr:rowOff>
    </xdr:from>
    <xdr:to>
      <xdr:col>10</xdr:col>
      <xdr:colOff>5012577</xdr:colOff>
      <xdr:row>330</xdr:row>
      <xdr:rowOff>838664</xdr:rowOff>
    </xdr:to>
    <xdr:pic>
      <xdr:nvPicPr>
        <xdr:cNvPr id="26" name="Picture 25">
          <a:extLst>
            <a:ext uri="{FF2B5EF4-FFF2-40B4-BE49-F238E27FC236}">
              <a16:creationId xmlns:a16="http://schemas.microsoft.com/office/drawing/2014/main" id="{C65BD029-6FBA-07C5-D2FB-7D240BAC08B6}"/>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20470092" y="140429915"/>
          <a:ext cx="2961410" cy="2192704"/>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356"/>
  <sheetViews>
    <sheetView tabSelected="1" topLeftCell="A341" zoomScale="55" zoomScaleNormal="55" zoomScaleSheetLayoutView="78" zoomScalePageLayoutView="106" workbookViewId="0">
      <selection activeCell="D348" sqref="D348:G348"/>
    </sheetView>
  </sheetViews>
  <sheetFormatPr defaultColWidth="9.109375" defaultRowHeight="24.9" customHeight="1" x14ac:dyDescent="0.3"/>
  <cols>
    <col min="1" max="1" width="26.44140625" style="133" customWidth="1"/>
    <col min="2" max="2" width="37.109375" style="133" customWidth="1"/>
    <col min="3" max="3" width="38.88671875" style="8" customWidth="1"/>
    <col min="4" max="4" width="22.5546875" style="8" customWidth="1"/>
    <col min="5" max="5" width="40.5546875" style="8" customWidth="1"/>
    <col min="6" max="6" width="20.44140625" style="8" customWidth="1"/>
    <col min="7" max="7" width="36.5546875" style="8" customWidth="1"/>
    <col min="8" max="8" width="15" style="131" bestFit="1" customWidth="1"/>
    <col min="9" max="9" width="20" style="132" customWidth="1"/>
    <col min="10" max="10" width="21.109375" style="131" customWidth="1"/>
    <col min="11" max="11" width="75.88671875" style="8" customWidth="1"/>
    <col min="12" max="16384" width="9.109375" style="8"/>
  </cols>
  <sheetData>
    <row r="1" spans="1:12" ht="50.1" customHeight="1" thickBot="1" x14ac:dyDescent="0.3">
      <c r="A1" s="366" t="s">
        <v>0</v>
      </c>
      <c r="B1" s="367"/>
      <c r="C1" s="367"/>
      <c r="D1" s="367"/>
      <c r="E1" s="367"/>
      <c r="F1" s="367"/>
      <c r="G1" s="367"/>
      <c r="H1" s="225"/>
      <c r="I1" s="226"/>
      <c r="J1" s="225"/>
      <c r="K1" s="225"/>
      <c r="L1" s="118"/>
    </row>
    <row r="2" spans="1:12" ht="50.1" customHeight="1" thickBot="1" x14ac:dyDescent="0.3">
      <c r="A2" s="227" t="s">
        <v>1</v>
      </c>
      <c r="B2" s="397" t="s">
        <v>277</v>
      </c>
      <c r="C2" s="398"/>
      <c r="D2" s="398"/>
      <c r="E2" s="398"/>
      <c r="F2" s="399"/>
      <c r="G2" s="228"/>
      <c r="H2" s="229"/>
      <c r="I2" s="230"/>
      <c r="J2" s="231"/>
      <c r="K2" s="61" t="s">
        <v>2</v>
      </c>
      <c r="L2" s="120"/>
    </row>
    <row r="3" spans="1:12" ht="50.1" customHeight="1" x14ac:dyDescent="0.25">
      <c r="A3" s="227" t="s">
        <v>3</v>
      </c>
      <c r="B3" s="397" t="s">
        <v>278</v>
      </c>
      <c r="C3" s="398"/>
      <c r="D3" s="398"/>
      <c r="E3" s="398"/>
      <c r="F3" s="399"/>
      <c r="G3" s="228"/>
      <c r="H3" s="229"/>
      <c r="I3" s="230"/>
      <c r="J3" s="231"/>
      <c r="K3" s="440" t="e" vm="1">
        <v>#VALUE!</v>
      </c>
      <c r="L3" s="120"/>
    </row>
    <row r="4" spans="1:12" ht="50.1" customHeight="1" thickBot="1" x14ac:dyDescent="0.3">
      <c r="A4" s="232" t="s">
        <v>4</v>
      </c>
      <c r="B4" s="401" t="s">
        <v>279</v>
      </c>
      <c r="C4" s="402"/>
      <c r="D4" s="402"/>
      <c r="E4" s="402"/>
      <c r="F4" s="402"/>
      <c r="G4" s="233"/>
      <c r="H4" s="234"/>
      <c r="I4" s="234"/>
      <c r="J4" s="235"/>
      <c r="K4" s="441"/>
      <c r="L4" s="120"/>
    </row>
    <row r="5" spans="1:12" ht="39.9" customHeight="1" x14ac:dyDescent="0.25">
      <c r="A5" s="325"/>
      <c r="B5" s="325"/>
      <c r="C5" s="326"/>
      <c r="D5" s="409" t="s">
        <v>5</v>
      </c>
      <c r="E5" s="410"/>
      <c r="F5" s="411"/>
      <c r="G5" s="335" t="s">
        <v>293</v>
      </c>
      <c r="H5" s="336"/>
      <c r="I5" s="336"/>
      <c r="J5" s="337"/>
      <c r="K5" s="441"/>
      <c r="L5" s="120"/>
    </row>
    <row r="6" spans="1:12" ht="39.9" customHeight="1" thickBot="1" x14ac:dyDescent="0.3">
      <c r="A6" s="327"/>
      <c r="B6" s="327"/>
      <c r="C6" s="328"/>
      <c r="D6" s="412"/>
      <c r="E6" s="413"/>
      <c r="F6" s="414"/>
      <c r="G6" s="335"/>
      <c r="H6" s="336"/>
      <c r="I6" s="336"/>
      <c r="J6" s="337"/>
      <c r="K6" s="441"/>
      <c r="L6" s="120"/>
    </row>
    <row r="7" spans="1:12" ht="39.9" customHeight="1" thickBot="1" x14ac:dyDescent="0.3">
      <c r="A7" s="48" t="s">
        <v>7</v>
      </c>
      <c r="B7" s="417" t="s">
        <v>8</v>
      </c>
      <c r="C7" s="358"/>
      <c r="D7" s="254" t="s">
        <v>9</v>
      </c>
      <c r="E7" s="357"/>
      <c r="F7" s="358"/>
      <c r="G7" s="338"/>
      <c r="H7" s="339"/>
      <c r="I7" s="339"/>
      <c r="J7" s="340"/>
      <c r="K7" s="441"/>
      <c r="L7" s="120"/>
    </row>
    <row r="8" spans="1:12" ht="39.9" customHeight="1" x14ac:dyDescent="0.25">
      <c r="A8" s="329" t="s">
        <v>10</v>
      </c>
      <c r="B8" s="390" t="s">
        <v>11</v>
      </c>
      <c r="C8" s="391"/>
      <c r="D8" s="359" t="s">
        <v>12</v>
      </c>
      <c r="E8" s="360"/>
      <c r="F8" s="360"/>
      <c r="G8" s="341" t="s">
        <v>13</v>
      </c>
      <c r="H8" s="342"/>
      <c r="I8" s="343"/>
      <c r="J8" s="344"/>
      <c r="K8" s="441"/>
      <c r="L8" s="120"/>
    </row>
    <row r="9" spans="1:12" ht="39.9" customHeight="1" x14ac:dyDescent="0.25">
      <c r="A9" s="330"/>
      <c r="B9" s="403" t="s">
        <v>14</v>
      </c>
      <c r="C9" s="404"/>
      <c r="D9" s="416" t="s">
        <v>15</v>
      </c>
      <c r="E9" s="416"/>
      <c r="F9" s="416"/>
      <c r="G9" s="345">
        <v>8</v>
      </c>
      <c r="H9" s="346"/>
      <c r="I9" s="347"/>
      <c r="J9" s="348"/>
      <c r="K9" s="441"/>
      <c r="L9" s="120"/>
    </row>
    <row r="10" spans="1:12" ht="39.9" customHeight="1" thickBot="1" x14ac:dyDescent="0.3">
      <c r="A10" s="331"/>
      <c r="B10" s="405" t="s">
        <v>16</v>
      </c>
      <c r="C10" s="406"/>
      <c r="D10" s="415" t="s">
        <v>17</v>
      </c>
      <c r="E10" s="415"/>
      <c r="F10" s="415"/>
      <c r="G10" s="349" t="s">
        <v>18</v>
      </c>
      <c r="H10" s="350"/>
      <c r="I10" s="351"/>
      <c r="J10" s="352"/>
      <c r="K10" s="441"/>
      <c r="L10" s="120"/>
    </row>
    <row r="11" spans="1:12" ht="39.9" customHeight="1" x14ac:dyDescent="0.25">
      <c r="A11" s="329" t="s">
        <v>19</v>
      </c>
      <c r="B11" s="407" t="s">
        <v>20</v>
      </c>
      <c r="C11" s="408"/>
      <c r="D11" s="360" t="s">
        <v>21</v>
      </c>
      <c r="E11" s="360"/>
      <c r="F11" s="360"/>
      <c r="G11" s="341" t="s">
        <v>22</v>
      </c>
      <c r="H11" s="342"/>
      <c r="I11" s="343"/>
      <c r="J11" s="344"/>
      <c r="K11" s="45"/>
      <c r="L11" s="120"/>
    </row>
    <row r="12" spans="1:12" ht="39.9" customHeight="1" x14ac:dyDescent="0.25">
      <c r="A12" s="361"/>
      <c r="B12" s="364" t="s">
        <v>23</v>
      </c>
      <c r="C12" s="365"/>
      <c r="D12" s="388" t="str">
        <f>IF(D7="Gold","Heavy domestic type no less than 32oz per sq yard pile height no less than 7mm and no greater than 9mm colour to carry stain warrantee colour",IF(D7="Silver","Heavy domestic with minimum pile per m sq and as specified",IF(D7="Bronze","Mid domestic type pile height no less than 7mm")))</f>
        <v>Mid domestic type pile height no less than 7mm</v>
      </c>
      <c r="E12" s="389"/>
      <c r="F12" s="389"/>
      <c r="G12" s="353" t="s">
        <v>24</v>
      </c>
      <c r="H12" s="354"/>
      <c r="I12" s="355"/>
      <c r="J12" s="356"/>
      <c r="K12" s="45"/>
      <c r="L12" s="120"/>
    </row>
    <row r="13" spans="1:12" ht="39.9" customHeight="1" thickBot="1" x14ac:dyDescent="0.3">
      <c r="A13" s="331"/>
      <c r="B13" s="362" t="s">
        <v>25</v>
      </c>
      <c r="C13" s="363"/>
      <c r="D13" s="396" t="str">
        <f>IF(D7="Gold","Cloudnine",IF(D7="Silver","Cloudnine",IF(D7="Bronze","Cloudnine")))</f>
        <v>Cloudnine</v>
      </c>
      <c r="E13" s="396"/>
      <c r="F13" s="396"/>
      <c r="G13" s="349"/>
      <c r="H13" s="350"/>
      <c r="I13" s="351"/>
      <c r="J13" s="352"/>
      <c r="K13" s="45"/>
      <c r="L13" s="120"/>
    </row>
    <row r="14" spans="1:12" ht="39.9" customHeight="1" x14ac:dyDescent="0.25">
      <c r="A14" s="370" t="s">
        <v>26</v>
      </c>
      <c r="B14" s="390" t="s">
        <v>11</v>
      </c>
      <c r="C14" s="391"/>
      <c r="D14" s="393" t="s">
        <v>27</v>
      </c>
      <c r="E14" s="394"/>
      <c r="F14" s="395"/>
      <c r="G14" s="341"/>
      <c r="H14" s="342"/>
      <c r="I14" s="343"/>
      <c r="J14" s="344"/>
      <c r="K14" s="45"/>
      <c r="L14" s="120"/>
    </row>
    <row r="15" spans="1:12" ht="39.9" customHeight="1" thickBot="1" x14ac:dyDescent="0.3">
      <c r="A15" s="392"/>
      <c r="B15" s="362" t="s">
        <v>16</v>
      </c>
      <c r="C15" s="363"/>
      <c r="D15" s="384" t="s">
        <v>27</v>
      </c>
      <c r="E15" s="385"/>
      <c r="F15" s="386"/>
      <c r="G15" s="349" t="s">
        <v>28</v>
      </c>
      <c r="H15" s="350"/>
      <c r="I15" s="351"/>
      <c r="J15" s="352"/>
      <c r="K15" s="45"/>
      <c r="L15" s="120"/>
    </row>
    <row r="16" spans="1:12" ht="39.9" customHeight="1" x14ac:dyDescent="0.25">
      <c r="A16" s="370" t="s">
        <v>29</v>
      </c>
      <c r="B16" s="49" t="s">
        <v>30</v>
      </c>
      <c r="C16" s="50" t="s">
        <v>31</v>
      </c>
      <c r="D16" s="359" t="str">
        <f>IF(D7="Gold","16-18mm carcus",IF(D7="Silver","16-18mm carcus",IF(D7="Bronze","14mm carcus")))</f>
        <v>14mm carcus</v>
      </c>
      <c r="E16" s="360"/>
      <c r="F16" s="360"/>
      <c r="G16" s="341" t="s">
        <v>32</v>
      </c>
      <c r="H16" s="342"/>
      <c r="I16" s="343"/>
      <c r="J16" s="344"/>
      <c r="K16" s="45"/>
      <c r="L16" s="120"/>
    </row>
    <row r="17" spans="1:12" ht="39.9" customHeight="1" thickBot="1" x14ac:dyDescent="0.3">
      <c r="A17" s="371"/>
      <c r="B17" s="51" t="s">
        <v>33</v>
      </c>
      <c r="C17" s="52"/>
      <c r="D17" s="396" t="s">
        <v>34</v>
      </c>
      <c r="E17" s="396"/>
      <c r="F17" s="396"/>
      <c r="G17" s="349"/>
      <c r="H17" s="350"/>
      <c r="I17" s="351"/>
      <c r="J17" s="352"/>
      <c r="K17" s="45"/>
      <c r="L17" s="120"/>
    </row>
    <row r="18" spans="1:12" ht="24.9" customHeight="1" x14ac:dyDescent="0.3">
      <c r="A18" s="53"/>
      <c r="B18" s="54"/>
      <c r="C18" s="47"/>
      <c r="D18" s="55"/>
      <c r="E18" s="55"/>
      <c r="F18" s="55"/>
      <c r="G18" s="55"/>
      <c r="H18" s="55"/>
      <c r="I18" s="55"/>
      <c r="J18" s="45"/>
      <c r="K18" s="45"/>
      <c r="L18" s="120"/>
    </row>
    <row r="19" spans="1:12" ht="24.9" customHeight="1" x14ac:dyDescent="0.3">
      <c r="A19" s="53"/>
      <c r="B19" s="54"/>
      <c r="C19" s="47"/>
      <c r="D19" s="55"/>
      <c r="E19" s="55"/>
      <c r="F19" s="55"/>
      <c r="G19" s="55"/>
      <c r="H19" s="55"/>
      <c r="I19" s="55"/>
      <c r="J19" s="45"/>
      <c r="K19" s="45"/>
      <c r="L19" s="120"/>
    </row>
    <row r="20" spans="1:12" ht="39.9" customHeight="1" x14ac:dyDescent="0.25">
      <c r="A20" s="56"/>
      <c r="B20" s="56"/>
      <c r="C20" s="57"/>
      <c r="D20" s="58"/>
      <c r="E20" s="58"/>
      <c r="F20" s="58"/>
      <c r="G20" s="58"/>
      <c r="H20" s="45"/>
      <c r="I20" s="46"/>
      <c r="J20" s="45"/>
      <c r="K20" s="45"/>
      <c r="L20" s="120"/>
    </row>
    <row r="21" spans="1:12" ht="39.9" customHeight="1" thickBot="1" x14ac:dyDescent="0.35">
      <c r="A21" s="59"/>
      <c r="B21" s="54"/>
      <c r="C21" s="47"/>
      <c r="D21" s="60"/>
      <c r="E21" s="60"/>
      <c r="F21" s="60"/>
      <c r="G21" s="60"/>
      <c r="H21" s="45"/>
      <c r="I21" s="46"/>
      <c r="J21" s="45"/>
      <c r="K21" s="45"/>
      <c r="L21" s="120"/>
    </row>
    <row r="22" spans="1:12" ht="39.9" customHeight="1" thickBot="1" x14ac:dyDescent="0.3">
      <c r="A22" s="179" t="s">
        <v>35</v>
      </c>
      <c r="B22" s="180" t="s">
        <v>8</v>
      </c>
      <c r="C22" s="181" t="s">
        <v>36</v>
      </c>
      <c r="D22" s="254" t="s">
        <v>37</v>
      </c>
      <c r="E22" s="255"/>
      <c r="F22" s="255"/>
      <c r="G22" s="256"/>
      <c r="H22" s="62" t="s">
        <v>38</v>
      </c>
      <c r="I22" s="62" t="s">
        <v>39</v>
      </c>
      <c r="J22" s="63"/>
      <c r="K22" s="45"/>
      <c r="L22" s="120"/>
    </row>
    <row r="23" spans="1:12" ht="39.9" customHeight="1" thickBot="1" x14ac:dyDescent="0.3">
      <c r="A23" s="296" t="s">
        <v>40</v>
      </c>
      <c r="B23" s="297"/>
      <c r="C23" s="297"/>
      <c r="D23" s="297"/>
      <c r="E23" s="297"/>
      <c r="F23" s="297"/>
      <c r="G23" s="387"/>
      <c r="H23" s="64" t="s">
        <v>41</v>
      </c>
      <c r="I23" s="65" t="s">
        <v>42</v>
      </c>
      <c r="J23" s="45"/>
      <c r="K23" s="61" t="s">
        <v>43</v>
      </c>
      <c r="L23" s="120"/>
    </row>
    <row r="24" spans="1:12" ht="38.25" customHeight="1" x14ac:dyDescent="0.25">
      <c r="A24" s="298" t="s">
        <v>44</v>
      </c>
      <c r="B24" s="66" t="s">
        <v>45</v>
      </c>
      <c r="C24" s="201" t="s">
        <v>46</v>
      </c>
      <c r="D24" s="319"/>
      <c r="E24" s="319"/>
      <c r="F24" s="319"/>
      <c r="G24" s="320"/>
      <c r="H24" s="33"/>
      <c r="I24" s="67" t="s">
        <v>47</v>
      </c>
      <c r="J24" s="45"/>
      <c r="L24" s="120"/>
    </row>
    <row r="25" spans="1:12" ht="38.25" customHeight="1" x14ac:dyDescent="0.25">
      <c r="A25" s="279"/>
      <c r="B25" s="68" t="s">
        <v>11</v>
      </c>
      <c r="C25" s="202" t="s">
        <v>46</v>
      </c>
      <c r="D25" s="266"/>
      <c r="E25" s="266"/>
      <c r="F25" s="266"/>
      <c r="G25" s="267"/>
      <c r="H25" s="34"/>
      <c r="I25" s="69" t="s">
        <v>47</v>
      </c>
      <c r="J25" s="45"/>
      <c r="L25" s="120"/>
    </row>
    <row r="26" spans="1:12" ht="38.25" customHeight="1" x14ac:dyDescent="0.25">
      <c r="A26" s="279"/>
      <c r="B26" s="68" t="s">
        <v>16</v>
      </c>
      <c r="C26" s="202" t="s">
        <v>46</v>
      </c>
      <c r="D26" s="271"/>
      <c r="E26" s="271"/>
      <c r="F26" s="271"/>
      <c r="G26" s="272"/>
      <c r="H26" s="34"/>
      <c r="I26" s="69" t="s">
        <v>47</v>
      </c>
      <c r="J26" s="45"/>
      <c r="L26" s="120"/>
    </row>
    <row r="27" spans="1:12" ht="38.25" customHeight="1" x14ac:dyDescent="0.25">
      <c r="A27" s="279"/>
      <c r="B27" s="68" t="s">
        <v>48</v>
      </c>
      <c r="C27" s="202" t="s">
        <v>46</v>
      </c>
      <c r="D27" s="266"/>
      <c r="E27" s="266"/>
      <c r="F27" s="266"/>
      <c r="G27" s="267"/>
      <c r="H27" s="34"/>
      <c r="I27" s="69" t="s">
        <v>47</v>
      </c>
      <c r="J27" s="45"/>
      <c r="K27"/>
      <c r="L27" s="120"/>
    </row>
    <row r="28" spans="1:12" ht="39.9" customHeight="1" x14ac:dyDescent="0.25">
      <c r="A28" s="279"/>
      <c r="B28" s="68" t="s">
        <v>49</v>
      </c>
      <c r="C28" s="202" t="s">
        <v>46</v>
      </c>
      <c r="D28" s="266"/>
      <c r="E28" s="266"/>
      <c r="F28" s="266"/>
      <c r="G28" s="267"/>
      <c r="H28" s="34"/>
      <c r="I28" s="69" t="s">
        <v>47</v>
      </c>
      <c r="J28" s="45"/>
      <c r="L28" s="120"/>
    </row>
    <row r="29" spans="1:12" ht="39.9" customHeight="1" x14ac:dyDescent="0.25">
      <c r="A29" s="279"/>
      <c r="B29" s="68" t="s">
        <v>50</v>
      </c>
      <c r="C29" s="202" t="s">
        <v>46</v>
      </c>
      <c r="D29" s="266"/>
      <c r="E29" s="266"/>
      <c r="F29" s="266"/>
      <c r="G29" s="267"/>
      <c r="H29" s="34"/>
      <c r="I29" s="69" t="s">
        <v>47</v>
      </c>
      <c r="J29" s="45"/>
      <c r="L29" s="120"/>
    </row>
    <row r="30" spans="1:12" ht="39.9" customHeight="1" x14ac:dyDescent="0.25">
      <c r="A30" s="280"/>
      <c r="B30" s="70" t="s">
        <v>51</v>
      </c>
      <c r="C30" s="203" t="s">
        <v>46</v>
      </c>
      <c r="D30" s="268"/>
      <c r="E30" s="269"/>
      <c r="F30" s="269"/>
      <c r="G30" s="270"/>
      <c r="H30" s="34"/>
      <c r="I30" s="69" t="s">
        <v>47</v>
      </c>
      <c r="J30" s="45"/>
      <c r="K30"/>
      <c r="L30" s="120"/>
    </row>
    <row r="31" spans="1:12" ht="39.9" customHeight="1" x14ac:dyDescent="0.25">
      <c r="A31" s="280"/>
      <c r="B31" s="70" t="s">
        <v>52</v>
      </c>
      <c r="C31" s="203" t="s">
        <v>46</v>
      </c>
      <c r="D31" s="266"/>
      <c r="E31" s="266"/>
      <c r="F31" s="266"/>
      <c r="G31" s="267"/>
      <c r="H31" s="34"/>
      <c r="I31" s="69" t="s">
        <v>47</v>
      </c>
      <c r="J31" s="45"/>
      <c r="K31"/>
      <c r="L31" s="120"/>
    </row>
    <row r="32" spans="1:12" ht="39.9" customHeight="1" thickBot="1" x14ac:dyDescent="0.3">
      <c r="A32" s="280"/>
      <c r="B32" s="70" t="s">
        <v>282</v>
      </c>
      <c r="C32" s="203" t="s">
        <v>46</v>
      </c>
      <c r="D32" s="268"/>
      <c r="E32" s="269"/>
      <c r="F32" s="269"/>
      <c r="G32" s="270"/>
      <c r="H32" s="34"/>
      <c r="I32" s="69"/>
      <c r="J32" s="45"/>
      <c r="L32" s="120"/>
    </row>
    <row r="33" spans="1:12" ht="101.25" customHeight="1" thickBot="1" x14ac:dyDescent="0.3">
      <c r="A33" s="280"/>
      <c r="B33" s="70" t="s">
        <v>60</v>
      </c>
      <c r="C33" s="203" t="s">
        <v>280</v>
      </c>
      <c r="D33" s="268" t="s">
        <v>299</v>
      </c>
      <c r="E33" s="269"/>
      <c r="F33" s="269"/>
      <c r="G33" s="270"/>
      <c r="H33" s="34">
        <v>3000</v>
      </c>
      <c r="I33" s="69" t="s">
        <v>47</v>
      </c>
      <c r="J33" s="71" t="s">
        <v>54</v>
      </c>
      <c r="K33" s="45"/>
      <c r="L33" s="120"/>
    </row>
    <row r="34" spans="1:12" ht="39.9" customHeight="1" thickBot="1" x14ac:dyDescent="0.3">
      <c r="A34" s="281"/>
      <c r="B34" s="72" t="s">
        <v>53</v>
      </c>
      <c r="C34" s="204" t="s">
        <v>46</v>
      </c>
      <c r="D34" s="266"/>
      <c r="E34" s="266"/>
      <c r="F34" s="266"/>
      <c r="G34" s="267"/>
      <c r="H34" s="35"/>
      <c r="I34" s="73" t="s">
        <v>47</v>
      </c>
      <c r="J34" s="74">
        <f>SUM(H24:H34)</f>
        <v>3000</v>
      </c>
      <c r="K34" s="45"/>
      <c r="L34" s="120"/>
    </row>
    <row r="35" spans="1:12" ht="39.9" customHeight="1" x14ac:dyDescent="0.25">
      <c r="A35" s="306" t="s">
        <v>55</v>
      </c>
      <c r="B35" s="75" t="s">
        <v>45</v>
      </c>
      <c r="C35" s="76" t="s">
        <v>280</v>
      </c>
      <c r="D35" s="261" t="s">
        <v>286</v>
      </c>
      <c r="E35" s="261"/>
      <c r="F35" s="261"/>
      <c r="G35" s="262"/>
      <c r="H35" s="36">
        <v>500</v>
      </c>
      <c r="I35" s="77" t="s">
        <v>47</v>
      </c>
      <c r="J35" s="45"/>
      <c r="K35"/>
      <c r="L35" s="120"/>
    </row>
    <row r="36" spans="1:12" ht="40.200000000000003" customHeight="1" x14ac:dyDescent="0.25">
      <c r="A36" s="307"/>
      <c r="B36" s="78" t="s">
        <v>11</v>
      </c>
      <c r="C36" s="79" t="s">
        <v>46</v>
      </c>
      <c r="D36" s="287"/>
      <c r="E36" s="287"/>
      <c r="F36" s="287"/>
      <c r="G36" s="288"/>
      <c r="H36" s="37"/>
      <c r="I36" s="80" t="s">
        <v>47</v>
      </c>
      <c r="J36" s="45"/>
      <c r="L36" s="120"/>
    </row>
    <row r="37" spans="1:12" ht="39.9" customHeight="1" x14ac:dyDescent="0.25">
      <c r="A37" s="307"/>
      <c r="B37" s="78" t="s">
        <v>16</v>
      </c>
      <c r="C37" s="79" t="s">
        <v>46</v>
      </c>
      <c r="D37" s="287"/>
      <c r="E37" s="287"/>
      <c r="F37" s="287"/>
      <c r="G37" s="288"/>
      <c r="H37" s="37"/>
      <c r="I37" s="80" t="s">
        <v>47</v>
      </c>
      <c r="J37" s="45"/>
      <c r="L37" s="120"/>
    </row>
    <row r="38" spans="1:12" ht="39.9" customHeight="1" x14ac:dyDescent="0.25">
      <c r="A38" s="307"/>
      <c r="B38" s="78" t="s">
        <v>48</v>
      </c>
      <c r="C38" s="79" t="s">
        <v>46</v>
      </c>
      <c r="D38" s="287"/>
      <c r="E38" s="287"/>
      <c r="F38" s="287"/>
      <c r="G38" s="288"/>
      <c r="H38" s="37"/>
      <c r="I38" s="80" t="s">
        <v>47</v>
      </c>
      <c r="J38" s="45"/>
      <c r="L38" s="120"/>
    </row>
    <row r="39" spans="1:12" ht="39.9" customHeight="1" x14ac:dyDescent="0.25">
      <c r="A39" s="307"/>
      <c r="B39" s="78" t="s">
        <v>49</v>
      </c>
      <c r="C39" s="79" t="s">
        <v>46</v>
      </c>
      <c r="D39" s="315"/>
      <c r="E39" s="315"/>
      <c r="F39" s="315"/>
      <c r="G39" s="312"/>
      <c r="H39" s="37"/>
      <c r="I39" s="80" t="s">
        <v>47</v>
      </c>
      <c r="J39" s="45"/>
      <c r="L39" s="120"/>
    </row>
    <row r="40" spans="1:12" ht="39.9" customHeight="1" x14ac:dyDescent="0.25">
      <c r="A40" s="307"/>
      <c r="B40" s="78" t="s">
        <v>50</v>
      </c>
      <c r="C40" s="79" t="s">
        <v>280</v>
      </c>
      <c r="D40" s="312" t="s">
        <v>281</v>
      </c>
      <c r="E40" s="313"/>
      <c r="F40" s="313"/>
      <c r="G40" s="314"/>
      <c r="H40" s="37">
        <v>465</v>
      </c>
      <c r="I40" s="80" t="s">
        <v>47</v>
      </c>
      <c r="J40" s="45"/>
      <c r="K40"/>
      <c r="L40" s="120"/>
    </row>
    <row r="41" spans="1:12" ht="39.9" customHeight="1" x14ac:dyDescent="0.25">
      <c r="A41" s="307"/>
      <c r="B41" s="78" t="s">
        <v>51</v>
      </c>
      <c r="C41" s="79" t="s">
        <v>46</v>
      </c>
      <c r="D41" s="263"/>
      <c r="E41" s="264"/>
      <c r="F41" s="264"/>
      <c r="G41" s="265"/>
      <c r="H41" s="37"/>
      <c r="I41" s="80" t="s">
        <v>47</v>
      </c>
      <c r="J41" s="45"/>
      <c r="L41" s="120"/>
    </row>
    <row r="42" spans="1:12" ht="39.9" customHeight="1" x14ac:dyDescent="0.25">
      <c r="A42" s="307"/>
      <c r="B42" s="78" t="s">
        <v>53</v>
      </c>
      <c r="C42" s="79" t="s">
        <v>46</v>
      </c>
      <c r="D42" s="263"/>
      <c r="E42" s="264"/>
      <c r="F42" s="264"/>
      <c r="G42" s="265"/>
      <c r="H42" s="37"/>
      <c r="I42" s="80" t="s">
        <v>47</v>
      </c>
      <c r="J42" s="45"/>
      <c r="L42" s="120"/>
    </row>
    <row r="43" spans="1:12" ht="39.9" customHeight="1" x14ac:dyDescent="0.25">
      <c r="A43" s="307"/>
      <c r="B43" s="78" t="s">
        <v>53</v>
      </c>
      <c r="C43" s="79" t="s">
        <v>46</v>
      </c>
      <c r="D43" s="316"/>
      <c r="E43" s="317"/>
      <c r="F43" s="317"/>
      <c r="G43" s="318"/>
      <c r="H43" s="37"/>
      <c r="I43" s="80" t="s">
        <v>47</v>
      </c>
      <c r="J43" s="45"/>
      <c r="L43" s="120"/>
    </row>
    <row r="44" spans="1:12" ht="39.9" customHeight="1" x14ac:dyDescent="0.25">
      <c r="A44" s="307"/>
      <c r="B44" s="78" t="s">
        <v>53</v>
      </c>
      <c r="C44" s="79" t="s">
        <v>46</v>
      </c>
      <c r="D44" s="316"/>
      <c r="E44" s="317"/>
      <c r="F44" s="317"/>
      <c r="G44" s="318"/>
      <c r="H44" s="37"/>
      <c r="I44" s="80" t="s">
        <v>47</v>
      </c>
      <c r="J44" s="45"/>
      <c r="L44" s="120"/>
    </row>
    <row r="45" spans="1:12" ht="39.9" customHeight="1" thickBot="1" x14ac:dyDescent="0.3">
      <c r="A45" s="307"/>
      <c r="B45" s="78" t="s">
        <v>53</v>
      </c>
      <c r="C45" s="79" t="s">
        <v>46</v>
      </c>
      <c r="D45" s="315"/>
      <c r="E45" s="315"/>
      <c r="F45" s="315"/>
      <c r="G45" s="312"/>
      <c r="H45" s="37"/>
      <c r="I45" s="80" t="s">
        <v>47</v>
      </c>
      <c r="J45" s="45"/>
      <c r="L45" s="120"/>
    </row>
    <row r="46" spans="1:12" ht="39.9" customHeight="1" thickBot="1" x14ac:dyDescent="0.3">
      <c r="A46" s="307"/>
      <c r="B46" s="78" t="s">
        <v>53</v>
      </c>
      <c r="C46" s="79" t="s">
        <v>46</v>
      </c>
      <c r="D46" s="315"/>
      <c r="E46" s="315"/>
      <c r="F46" s="315"/>
      <c r="G46" s="312"/>
      <c r="H46" s="37"/>
      <c r="I46" s="80" t="s">
        <v>47</v>
      </c>
      <c r="J46" s="81" t="s">
        <v>54</v>
      </c>
      <c r="K46" s="45"/>
      <c r="L46" s="120"/>
    </row>
    <row r="47" spans="1:12" ht="39.9" customHeight="1" thickBot="1" x14ac:dyDescent="0.3">
      <c r="A47" s="308"/>
      <c r="B47" s="82" t="s">
        <v>53</v>
      </c>
      <c r="C47" s="83" t="s">
        <v>46</v>
      </c>
      <c r="D47" s="382"/>
      <c r="E47" s="382"/>
      <c r="F47" s="382"/>
      <c r="G47" s="383"/>
      <c r="H47" s="38"/>
      <c r="I47" s="84" t="s">
        <v>47</v>
      </c>
      <c r="J47" s="85">
        <f>SUM(H35:H47)</f>
        <v>965</v>
      </c>
      <c r="K47" s="45"/>
      <c r="L47" s="120"/>
    </row>
    <row r="48" spans="1:12" ht="39.9" customHeight="1" x14ac:dyDescent="0.25">
      <c r="A48" s="278" t="s">
        <v>137</v>
      </c>
      <c r="B48" s="66" t="s">
        <v>45</v>
      </c>
      <c r="C48" s="201" t="s">
        <v>46</v>
      </c>
      <c r="D48" s="319"/>
      <c r="E48" s="319"/>
      <c r="F48" s="319"/>
      <c r="G48" s="320"/>
      <c r="H48" s="33"/>
      <c r="I48" s="67" t="s">
        <v>47</v>
      </c>
      <c r="J48" s="45"/>
      <c r="K48"/>
      <c r="L48" s="120"/>
    </row>
    <row r="49" spans="1:12" ht="37.950000000000003" customHeight="1" x14ac:dyDescent="0.25">
      <c r="A49" s="279"/>
      <c r="B49" s="68" t="s">
        <v>11</v>
      </c>
      <c r="C49" s="202" t="s">
        <v>280</v>
      </c>
      <c r="D49" s="271" t="s">
        <v>288</v>
      </c>
      <c r="E49" s="271"/>
      <c r="F49" s="271"/>
      <c r="G49" s="272"/>
      <c r="H49" s="34">
        <v>800</v>
      </c>
      <c r="I49" s="69" t="s">
        <v>47</v>
      </c>
      <c r="J49" s="45"/>
      <c r="L49" s="120"/>
    </row>
    <row r="50" spans="1:12" ht="39.9" customHeight="1" x14ac:dyDescent="0.25">
      <c r="A50" s="279"/>
      <c r="B50" s="68" t="s">
        <v>16</v>
      </c>
      <c r="C50" s="202" t="s">
        <v>46</v>
      </c>
      <c r="D50" s="271"/>
      <c r="E50" s="271"/>
      <c r="F50" s="271"/>
      <c r="G50" s="272"/>
      <c r="H50" s="34"/>
      <c r="I50" s="69" t="s">
        <v>47</v>
      </c>
      <c r="J50" s="45"/>
      <c r="L50" s="120"/>
    </row>
    <row r="51" spans="1:12" ht="39.9" customHeight="1" x14ac:dyDescent="0.25">
      <c r="A51" s="279"/>
      <c r="B51" s="68" t="s">
        <v>48</v>
      </c>
      <c r="C51" s="202" t="s">
        <v>46</v>
      </c>
      <c r="D51" s="266"/>
      <c r="E51" s="266"/>
      <c r="F51" s="266"/>
      <c r="G51" s="267"/>
      <c r="H51" s="34"/>
      <c r="I51" s="69" t="s">
        <v>47</v>
      </c>
      <c r="J51" s="45"/>
      <c r="L51" s="120"/>
    </row>
    <row r="52" spans="1:12" ht="39.9" customHeight="1" x14ac:dyDescent="0.25">
      <c r="A52" s="279"/>
      <c r="B52" s="68" t="s">
        <v>49</v>
      </c>
      <c r="C52" s="202" t="s">
        <v>46</v>
      </c>
      <c r="D52" s="266"/>
      <c r="E52" s="266"/>
      <c r="F52" s="266"/>
      <c r="G52" s="267"/>
      <c r="H52" s="34"/>
      <c r="I52" s="69" t="s">
        <v>47</v>
      </c>
      <c r="J52" s="45"/>
      <c r="L52" s="120"/>
    </row>
    <row r="53" spans="1:12" ht="39.9" customHeight="1" x14ac:dyDescent="0.25">
      <c r="A53" s="279"/>
      <c r="B53" s="68" t="s">
        <v>57</v>
      </c>
      <c r="C53" s="202" t="s">
        <v>46</v>
      </c>
      <c r="D53" s="266"/>
      <c r="E53" s="266"/>
      <c r="F53" s="266"/>
      <c r="G53" s="267"/>
      <c r="H53" s="34"/>
      <c r="I53" s="69" t="s">
        <v>47</v>
      </c>
      <c r="J53" s="45"/>
      <c r="K53"/>
      <c r="L53" s="120"/>
    </row>
    <row r="54" spans="1:12" ht="39.9" customHeight="1" x14ac:dyDescent="0.25">
      <c r="A54" s="279"/>
      <c r="B54" s="70" t="s">
        <v>51</v>
      </c>
      <c r="C54" s="203" t="s">
        <v>46</v>
      </c>
      <c r="D54" s="268"/>
      <c r="E54" s="269"/>
      <c r="F54" s="269"/>
      <c r="G54" s="270"/>
      <c r="H54" s="34"/>
      <c r="I54" s="69" t="s">
        <v>47</v>
      </c>
      <c r="J54" s="45"/>
      <c r="L54" s="120"/>
    </row>
    <row r="55" spans="1:12" ht="39.9" customHeight="1" x14ac:dyDescent="0.25">
      <c r="A55" s="279"/>
      <c r="B55" s="70" t="s">
        <v>52</v>
      </c>
      <c r="C55" s="203" t="s">
        <v>46</v>
      </c>
      <c r="D55" s="266"/>
      <c r="E55" s="266"/>
      <c r="F55" s="266"/>
      <c r="G55" s="267"/>
      <c r="H55" s="34"/>
      <c r="I55" s="69" t="s">
        <v>47</v>
      </c>
      <c r="J55" s="45"/>
      <c r="L55" s="120"/>
    </row>
    <row r="56" spans="1:12" ht="39.9" customHeight="1" thickBot="1" x14ac:dyDescent="0.3">
      <c r="A56" s="279"/>
      <c r="B56" s="70" t="s">
        <v>58</v>
      </c>
      <c r="C56" s="203" t="s">
        <v>46</v>
      </c>
      <c r="D56" s="268"/>
      <c r="E56" s="269"/>
      <c r="F56" s="269"/>
      <c r="G56" s="270"/>
      <c r="H56" s="34"/>
      <c r="I56" s="69" t="s">
        <v>47</v>
      </c>
      <c r="J56" s="45"/>
      <c r="L56" s="120"/>
    </row>
    <row r="57" spans="1:12" ht="39.9" customHeight="1" thickBot="1" x14ac:dyDescent="0.3">
      <c r="A57" s="280"/>
      <c r="B57" s="68" t="s">
        <v>53</v>
      </c>
      <c r="C57" s="202" t="s">
        <v>46</v>
      </c>
      <c r="D57" s="266"/>
      <c r="E57" s="266"/>
      <c r="F57" s="266"/>
      <c r="G57" s="267"/>
      <c r="H57" s="34"/>
      <c r="I57" s="69" t="s">
        <v>47</v>
      </c>
      <c r="J57" s="86" t="s">
        <v>54</v>
      </c>
      <c r="K57" s="45"/>
      <c r="L57" s="120"/>
    </row>
    <row r="58" spans="1:12" ht="39.9" customHeight="1" thickBot="1" x14ac:dyDescent="0.3">
      <c r="A58" s="281"/>
      <c r="B58" s="72" t="s">
        <v>53</v>
      </c>
      <c r="C58" s="205" t="s">
        <v>46</v>
      </c>
      <c r="D58" s="271"/>
      <c r="E58" s="271"/>
      <c r="F58" s="271"/>
      <c r="G58" s="272"/>
      <c r="H58" s="39"/>
      <c r="I58" s="87" t="s">
        <v>47</v>
      </c>
      <c r="J58" s="74">
        <f>SUM(H48:H58)</f>
        <v>800</v>
      </c>
      <c r="K58" s="45"/>
      <c r="L58" s="120"/>
    </row>
    <row r="59" spans="1:12" ht="39.9" customHeight="1" x14ac:dyDescent="0.25">
      <c r="A59" s="306" t="s">
        <v>59</v>
      </c>
      <c r="B59" s="75" t="s">
        <v>45</v>
      </c>
      <c r="C59" s="76" t="s">
        <v>46</v>
      </c>
      <c r="D59" s="261"/>
      <c r="E59" s="261"/>
      <c r="F59" s="261"/>
      <c r="G59" s="262"/>
      <c r="H59" s="36"/>
      <c r="I59" s="77" t="s">
        <v>47</v>
      </c>
      <c r="J59" s="45"/>
      <c r="K59"/>
      <c r="L59" s="120"/>
    </row>
    <row r="60" spans="1:12" ht="39" customHeight="1" x14ac:dyDescent="0.25">
      <c r="A60" s="307"/>
      <c r="B60" s="78" t="s">
        <v>11</v>
      </c>
      <c r="C60" s="79" t="s">
        <v>46</v>
      </c>
      <c r="D60" s="287"/>
      <c r="E60" s="287"/>
      <c r="F60" s="287"/>
      <c r="G60" s="288"/>
      <c r="H60" s="37"/>
      <c r="I60" s="80" t="s">
        <v>47</v>
      </c>
      <c r="J60" s="45"/>
      <c r="L60" s="120"/>
    </row>
    <row r="61" spans="1:12" ht="39.9" customHeight="1" x14ac:dyDescent="0.25">
      <c r="A61" s="307"/>
      <c r="B61" s="78" t="s">
        <v>16</v>
      </c>
      <c r="C61" s="79" t="s">
        <v>46</v>
      </c>
      <c r="D61" s="287"/>
      <c r="E61" s="287"/>
      <c r="F61" s="287"/>
      <c r="G61" s="288"/>
      <c r="H61" s="37"/>
      <c r="I61" s="80" t="s">
        <v>47</v>
      </c>
      <c r="J61" s="45"/>
      <c r="L61" s="120"/>
    </row>
    <row r="62" spans="1:12" ht="39.9" customHeight="1" x14ac:dyDescent="0.25">
      <c r="A62" s="307"/>
      <c r="B62" s="78" t="s">
        <v>48</v>
      </c>
      <c r="C62" s="79" t="s">
        <v>46</v>
      </c>
      <c r="D62" s="275"/>
      <c r="E62" s="275"/>
      <c r="F62" s="275"/>
      <c r="G62" s="263"/>
      <c r="H62" s="37"/>
      <c r="I62" s="80" t="s">
        <v>47</v>
      </c>
      <c r="J62" s="45"/>
      <c r="L62" s="120"/>
    </row>
    <row r="63" spans="1:12" ht="39.9" customHeight="1" x14ac:dyDescent="0.25">
      <c r="A63" s="307"/>
      <c r="B63" s="78" t="s">
        <v>49</v>
      </c>
      <c r="C63" s="79" t="s">
        <v>46</v>
      </c>
      <c r="D63" s="275"/>
      <c r="E63" s="275"/>
      <c r="F63" s="275"/>
      <c r="G63" s="263"/>
      <c r="H63" s="37"/>
      <c r="I63" s="80" t="s">
        <v>47</v>
      </c>
      <c r="J63" s="45"/>
      <c r="L63" s="120"/>
    </row>
    <row r="64" spans="1:12" ht="39.9" customHeight="1" x14ac:dyDescent="0.25">
      <c r="A64" s="307"/>
      <c r="B64" s="78" t="s">
        <v>50</v>
      </c>
      <c r="C64" s="79" t="s">
        <v>46</v>
      </c>
      <c r="D64" s="275"/>
      <c r="E64" s="275"/>
      <c r="F64" s="275"/>
      <c r="G64" s="263"/>
      <c r="H64" s="37"/>
      <c r="I64" s="80" t="s">
        <v>47</v>
      </c>
      <c r="J64" s="45"/>
      <c r="L64" s="120"/>
    </row>
    <row r="65" spans="1:12" ht="39.9" customHeight="1" x14ac:dyDescent="0.25">
      <c r="A65" s="307"/>
      <c r="B65" s="78" t="s">
        <v>51</v>
      </c>
      <c r="C65" s="79" t="s">
        <v>46</v>
      </c>
      <c r="D65" s="275"/>
      <c r="E65" s="275"/>
      <c r="F65" s="275"/>
      <c r="G65" s="263"/>
      <c r="H65" s="37"/>
      <c r="I65" s="80" t="s">
        <v>47</v>
      </c>
      <c r="J65" s="45"/>
      <c r="L65" s="120"/>
    </row>
    <row r="66" spans="1:12" ht="39.9" customHeight="1" x14ac:dyDescent="0.25">
      <c r="A66" s="307"/>
      <c r="B66" s="78" t="s">
        <v>52</v>
      </c>
      <c r="C66" s="79" t="s">
        <v>46</v>
      </c>
      <c r="D66" s="263"/>
      <c r="E66" s="264"/>
      <c r="F66" s="264"/>
      <c r="G66" s="265"/>
      <c r="H66" s="37"/>
      <c r="I66" s="80" t="s">
        <v>47</v>
      </c>
      <c r="J66" s="45"/>
      <c r="L66" s="120"/>
    </row>
    <row r="67" spans="1:12" ht="39.9" customHeight="1" thickBot="1" x14ac:dyDescent="0.3">
      <c r="A67" s="307"/>
      <c r="B67" s="78" t="s">
        <v>60</v>
      </c>
      <c r="C67" s="79" t="s">
        <v>280</v>
      </c>
      <c r="D67" s="263" t="s">
        <v>315</v>
      </c>
      <c r="E67" s="264"/>
      <c r="F67" s="264"/>
      <c r="G67" s="265"/>
      <c r="H67" s="37">
        <v>250</v>
      </c>
      <c r="I67" s="80" t="s">
        <v>47</v>
      </c>
      <c r="J67" s="45"/>
      <c r="L67" s="120"/>
    </row>
    <row r="68" spans="1:12" ht="39.9" customHeight="1" thickBot="1" x14ac:dyDescent="0.3">
      <c r="A68" s="307"/>
      <c r="B68" s="78" t="s">
        <v>53</v>
      </c>
      <c r="C68" s="79" t="s">
        <v>46</v>
      </c>
      <c r="D68" s="263"/>
      <c r="E68" s="264"/>
      <c r="F68" s="264"/>
      <c r="G68" s="265"/>
      <c r="H68" s="37"/>
      <c r="I68" s="80" t="s">
        <v>47</v>
      </c>
      <c r="J68" s="81" t="s">
        <v>54</v>
      </c>
      <c r="K68" s="45"/>
      <c r="L68" s="120"/>
    </row>
    <row r="69" spans="1:12" ht="39.9" customHeight="1" thickBot="1" x14ac:dyDescent="0.3">
      <c r="A69" s="308"/>
      <c r="B69" s="82" t="s">
        <v>53</v>
      </c>
      <c r="C69" s="83" t="s">
        <v>46</v>
      </c>
      <c r="D69" s="289"/>
      <c r="E69" s="289"/>
      <c r="F69" s="289"/>
      <c r="G69" s="295"/>
      <c r="H69" s="40"/>
      <c r="I69" s="88" t="s">
        <v>47</v>
      </c>
      <c r="J69" s="85">
        <f>SUM(H59:H69)</f>
        <v>250</v>
      </c>
      <c r="K69" s="45"/>
      <c r="L69" s="120"/>
    </row>
    <row r="70" spans="1:12" ht="39.9" customHeight="1" x14ac:dyDescent="0.25">
      <c r="A70" s="278" t="s">
        <v>127</v>
      </c>
      <c r="B70" s="66" t="s">
        <v>45</v>
      </c>
      <c r="C70" s="201" t="s">
        <v>46</v>
      </c>
      <c r="D70" s="319"/>
      <c r="E70" s="319"/>
      <c r="F70" s="319"/>
      <c r="G70" s="320"/>
      <c r="H70" s="33"/>
      <c r="I70" s="67" t="s">
        <v>47</v>
      </c>
      <c r="J70" s="45"/>
      <c r="K70"/>
      <c r="L70" s="120"/>
    </row>
    <row r="71" spans="1:12" ht="39.6" customHeight="1" x14ac:dyDescent="0.25">
      <c r="A71" s="279"/>
      <c r="B71" s="68" t="s">
        <v>11</v>
      </c>
      <c r="C71" s="202" t="s">
        <v>46</v>
      </c>
      <c r="D71" s="266"/>
      <c r="E71" s="266"/>
      <c r="F71" s="266"/>
      <c r="G71" s="267"/>
      <c r="H71" s="34"/>
      <c r="I71" s="69" t="s">
        <v>47</v>
      </c>
      <c r="J71" s="45"/>
      <c r="L71" s="120"/>
    </row>
    <row r="72" spans="1:12" ht="39.9" customHeight="1" x14ac:dyDescent="0.25">
      <c r="A72" s="279"/>
      <c r="B72" s="68" t="s">
        <v>16</v>
      </c>
      <c r="C72" s="202" t="s">
        <v>46</v>
      </c>
      <c r="D72" s="271"/>
      <c r="E72" s="271"/>
      <c r="F72" s="271"/>
      <c r="G72" s="272"/>
      <c r="H72" s="34"/>
      <c r="I72" s="69" t="s">
        <v>47</v>
      </c>
      <c r="J72" s="45"/>
      <c r="L72" s="120"/>
    </row>
    <row r="73" spans="1:12" ht="39.9" customHeight="1" x14ac:dyDescent="0.25">
      <c r="A73" s="279"/>
      <c r="B73" s="68" t="s">
        <v>48</v>
      </c>
      <c r="C73" s="202" t="s">
        <v>46</v>
      </c>
      <c r="D73" s="266"/>
      <c r="E73" s="266"/>
      <c r="F73" s="266"/>
      <c r="G73" s="267"/>
      <c r="H73" s="34"/>
      <c r="I73" s="69" t="s">
        <v>47</v>
      </c>
      <c r="J73" s="45"/>
      <c r="L73" s="120"/>
    </row>
    <row r="74" spans="1:12" ht="39.9" customHeight="1" x14ac:dyDescent="0.25">
      <c r="A74" s="279"/>
      <c r="B74" s="68" t="s">
        <v>49</v>
      </c>
      <c r="C74" s="202" t="s">
        <v>46</v>
      </c>
      <c r="D74" s="266"/>
      <c r="E74" s="266"/>
      <c r="F74" s="266"/>
      <c r="G74" s="267"/>
      <c r="H74" s="34"/>
      <c r="I74" s="69" t="s">
        <v>47</v>
      </c>
      <c r="J74" s="45"/>
      <c r="L74" s="120"/>
    </row>
    <row r="75" spans="1:12" ht="39.9" customHeight="1" x14ac:dyDescent="0.25">
      <c r="A75" s="279"/>
      <c r="B75" s="68" t="s">
        <v>50</v>
      </c>
      <c r="C75" s="202" t="s">
        <v>46</v>
      </c>
      <c r="D75" s="266"/>
      <c r="E75" s="266"/>
      <c r="F75" s="266"/>
      <c r="G75" s="267"/>
      <c r="H75" s="34"/>
      <c r="I75" s="69" t="s">
        <v>47</v>
      </c>
      <c r="J75" s="45"/>
      <c r="L75" s="120"/>
    </row>
    <row r="76" spans="1:12" ht="39.9" customHeight="1" x14ac:dyDescent="0.25">
      <c r="A76" s="279"/>
      <c r="B76" s="70" t="s">
        <v>51</v>
      </c>
      <c r="C76" s="203" t="s">
        <v>46</v>
      </c>
      <c r="D76" s="268"/>
      <c r="E76" s="269"/>
      <c r="F76" s="269"/>
      <c r="G76" s="270"/>
      <c r="H76" s="34"/>
      <c r="I76" s="69" t="s">
        <v>47</v>
      </c>
      <c r="J76" s="45"/>
      <c r="L76" s="120"/>
    </row>
    <row r="77" spans="1:12" ht="39.9" customHeight="1" x14ac:dyDescent="0.25">
      <c r="A77" s="279"/>
      <c r="B77" s="70" t="s">
        <v>52</v>
      </c>
      <c r="C77" s="203" t="s">
        <v>46</v>
      </c>
      <c r="D77" s="268"/>
      <c r="E77" s="269"/>
      <c r="F77" s="269"/>
      <c r="G77" s="270"/>
      <c r="H77" s="34"/>
      <c r="I77" s="69" t="s">
        <v>47</v>
      </c>
      <c r="J77" s="45"/>
      <c r="K77"/>
      <c r="L77" s="120"/>
    </row>
    <row r="78" spans="1:12" ht="39.9" customHeight="1" x14ac:dyDescent="0.25">
      <c r="A78" s="279"/>
      <c r="B78" s="70" t="s">
        <v>292</v>
      </c>
      <c r="C78" s="203" t="s">
        <v>280</v>
      </c>
      <c r="D78" s="268" t="s">
        <v>312</v>
      </c>
      <c r="E78" s="269"/>
      <c r="F78" s="269"/>
      <c r="G78" s="270"/>
      <c r="H78" s="34">
        <v>2000</v>
      </c>
      <c r="I78" s="69" t="s">
        <v>47</v>
      </c>
      <c r="J78" s="45"/>
      <c r="L78" s="120"/>
    </row>
    <row r="79" spans="1:12" ht="39.9" customHeight="1" x14ac:dyDescent="0.25">
      <c r="A79" s="279"/>
      <c r="B79" s="70" t="s">
        <v>53</v>
      </c>
      <c r="C79" s="203" t="s">
        <v>46</v>
      </c>
      <c r="D79" s="268"/>
      <c r="E79" s="269"/>
      <c r="F79" s="269"/>
      <c r="G79" s="270"/>
      <c r="H79" s="34"/>
      <c r="I79" s="69" t="s">
        <v>47</v>
      </c>
      <c r="J79" s="45"/>
      <c r="L79" s="120"/>
    </row>
    <row r="80" spans="1:12" ht="39.9" customHeight="1" x14ac:dyDescent="0.25">
      <c r="A80" s="279"/>
      <c r="B80" s="70" t="s">
        <v>53</v>
      </c>
      <c r="C80" s="203" t="s">
        <v>46</v>
      </c>
      <c r="D80" s="268"/>
      <c r="E80" s="269"/>
      <c r="F80" s="269"/>
      <c r="G80" s="270"/>
      <c r="H80" s="34"/>
      <c r="I80" s="69" t="s">
        <v>47</v>
      </c>
      <c r="J80" s="45"/>
      <c r="L80" s="120"/>
    </row>
    <row r="81" spans="1:12" ht="39.9" customHeight="1" x14ac:dyDescent="0.25">
      <c r="A81" s="279"/>
      <c r="B81" s="70" t="s">
        <v>53</v>
      </c>
      <c r="C81" s="203" t="s">
        <v>46</v>
      </c>
      <c r="D81" s="268"/>
      <c r="E81" s="269"/>
      <c r="F81" s="269"/>
      <c r="G81" s="270"/>
      <c r="H81" s="34"/>
      <c r="I81" s="69" t="s">
        <v>47</v>
      </c>
      <c r="J81" s="45"/>
      <c r="L81" s="120"/>
    </row>
    <row r="82" spans="1:12" ht="39.9" customHeight="1" x14ac:dyDescent="0.25">
      <c r="A82" s="279"/>
      <c r="B82" s="70" t="s">
        <v>53</v>
      </c>
      <c r="C82" s="203" t="s">
        <v>46</v>
      </c>
      <c r="D82" s="268"/>
      <c r="E82" s="269"/>
      <c r="F82" s="269"/>
      <c r="G82" s="270"/>
      <c r="H82" s="34"/>
      <c r="I82" s="69" t="s">
        <v>47</v>
      </c>
      <c r="J82" s="45"/>
      <c r="L82" s="120"/>
    </row>
    <row r="83" spans="1:12" ht="39.9" customHeight="1" x14ac:dyDescent="0.25">
      <c r="A83" s="279"/>
      <c r="B83" s="70" t="s">
        <v>53</v>
      </c>
      <c r="C83" s="203" t="s">
        <v>46</v>
      </c>
      <c r="D83" s="268"/>
      <c r="E83" s="269"/>
      <c r="F83" s="269"/>
      <c r="G83" s="270"/>
      <c r="H83" s="34"/>
      <c r="I83" s="69" t="s">
        <v>47</v>
      </c>
      <c r="J83" s="45"/>
      <c r="L83" s="120"/>
    </row>
    <row r="84" spans="1:12" ht="39.9" customHeight="1" thickBot="1" x14ac:dyDescent="0.3">
      <c r="A84" s="279"/>
      <c r="B84" s="70" t="s">
        <v>53</v>
      </c>
      <c r="C84" s="203" t="s">
        <v>46</v>
      </c>
      <c r="D84" s="266"/>
      <c r="E84" s="266"/>
      <c r="F84" s="266"/>
      <c r="G84" s="267"/>
      <c r="H84" s="34"/>
      <c r="I84" s="69" t="s">
        <v>47</v>
      </c>
      <c r="J84" s="45"/>
      <c r="K84" s="131"/>
      <c r="L84" s="120"/>
    </row>
    <row r="85" spans="1:12" ht="39.9" customHeight="1" thickBot="1" x14ac:dyDescent="0.3">
      <c r="A85" s="279"/>
      <c r="B85" s="70" t="s">
        <v>53</v>
      </c>
      <c r="C85" s="203" t="s">
        <v>46</v>
      </c>
      <c r="D85" s="268"/>
      <c r="E85" s="269"/>
      <c r="F85" s="269"/>
      <c r="G85" s="270"/>
      <c r="H85" s="34"/>
      <c r="I85" s="69" t="s">
        <v>47</v>
      </c>
      <c r="J85" s="71" t="s">
        <v>54</v>
      </c>
      <c r="K85" s="45"/>
      <c r="L85" s="120"/>
    </row>
    <row r="86" spans="1:12" ht="39.9" customHeight="1" thickBot="1" x14ac:dyDescent="0.3">
      <c r="A86" s="281"/>
      <c r="B86" s="72" t="s">
        <v>53</v>
      </c>
      <c r="C86" s="204" t="s">
        <v>46</v>
      </c>
      <c r="D86" s="273"/>
      <c r="E86" s="273"/>
      <c r="F86" s="273"/>
      <c r="G86" s="274"/>
      <c r="H86" s="35"/>
      <c r="I86" s="73" t="s">
        <v>47</v>
      </c>
      <c r="J86" s="74">
        <f>SUM(H70:H86)</f>
        <v>2000</v>
      </c>
      <c r="K86" s="45"/>
      <c r="L86" s="120"/>
    </row>
    <row r="87" spans="1:12" ht="39.9" customHeight="1" x14ac:dyDescent="0.25">
      <c r="A87" s="379" t="s">
        <v>126</v>
      </c>
      <c r="B87" s="75" t="s">
        <v>45</v>
      </c>
      <c r="C87" s="206" t="s">
        <v>46</v>
      </c>
      <c r="D87" s="287"/>
      <c r="E87" s="287"/>
      <c r="F87" s="287"/>
      <c r="G87" s="288"/>
      <c r="H87" s="36"/>
      <c r="I87" s="77" t="s">
        <v>47</v>
      </c>
      <c r="J87" s="45"/>
      <c r="K87"/>
      <c r="L87" s="120"/>
    </row>
    <row r="88" spans="1:12" ht="39.9" customHeight="1" x14ac:dyDescent="0.25">
      <c r="A88" s="380"/>
      <c r="B88" s="78" t="s">
        <v>11</v>
      </c>
      <c r="C88" s="79" t="s">
        <v>46</v>
      </c>
      <c r="D88" s="275"/>
      <c r="E88" s="275"/>
      <c r="F88" s="275"/>
      <c r="G88" s="263"/>
      <c r="H88" s="37"/>
      <c r="I88" s="80" t="s">
        <v>47</v>
      </c>
      <c r="J88" s="45"/>
      <c r="L88" s="120"/>
    </row>
    <row r="89" spans="1:12" ht="39.9" customHeight="1" x14ac:dyDescent="0.25">
      <c r="A89" s="380"/>
      <c r="B89" s="78" t="s">
        <v>16</v>
      </c>
      <c r="C89" s="79" t="s">
        <v>46</v>
      </c>
      <c r="D89" s="275"/>
      <c r="E89" s="275"/>
      <c r="F89" s="275"/>
      <c r="G89" s="263"/>
      <c r="H89" s="37"/>
      <c r="I89" s="80" t="s">
        <v>47</v>
      </c>
      <c r="J89" s="45"/>
      <c r="L89" s="120"/>
    </row>
    <row r="90" spans="1:12" ht="39.9" customHeight="1" x14ac:dyDescent="0.25">
      <c r="A90" s="380"/>
      <c r="B90" s="78" t="s">
        <v>48</v>
      </c>
      <c r="C90" s="79" t="s">
        <v>46</v>
      </c>
      <c r="D90" s="275"/>
      <c r="E90" s="275"/>
      <c r="F90" s="275"/>
      <c r="G90" s="263"/>
      <c r="H90" s="37"/>
      <c r="I90" s="80" t="s">
        <v>47</v>
      </c>
      <c r="J90" s="45"/>
      <c r="L90" s="120"/>
    </row>
    <row r="91" spans="1:12" ht="39.9" customHeight="1" x14ac:dyDescent="0.25">
      <c r="A91" s="380"/>
      <c r="B91" s="78" t="s">
        <v>49</v>
      </c>
      <c r="C91" s="79" t="s">
        <v>46</v>
      </c>
      <c r="D91" s="263"/>
      <c r="E91" s="264"/>
      <c r="F91" s="264"/>
      <c r="G91" s="265"/>
      <c r="H91" s="37"/>
      <c r="I91" s="80" t="s">
        <v>47</v>
      </c>
      <c r="J91" s="45"/>
      <c r="L91" s="120"/>
    </row>
    <row r="92" spans="1:12" ht="39.9" customHeight="1" x14ac:dyDescent="0.25">
      <c r="A92" s="380"/>
      <c r="B92" s="78" t="s">
        <v>52</v>
      </c>
      <c r="C92" s="79" t="s">
        <v>46</v>
      </c>
      <c r="D92" s="263"/>
      <c r="E92" s="264"/>
      <c r="F92" s="264"/>
      <c r="G92" s="265"/>
      <c r="H92" s="37"/>
      <c r="I92" s="80" t="s">
        <v>47</v>
      </c>
      <c r="J92" s="45"/>
      <c r="L92" s="120"/>
    </row>
    <row r="93" spans="1:12" ht="39.9" customHeight="1" x14ac:dyDescent="0.25">
      <c r="A93" s="380"/>
      <c r="B93" s="78" t="s">
        <v>294</v>
      </c>
      <c r="C93" s="79" t="s">
        <v>280</v>
      </c>
      <c r="D93" s="263" t="s">
        <v>295</v>
      </c>
      <c r="E93" s="264"/>
      <c r="F93" s="264"/>
      <c r="G93" s="265"/>
      <c r="H93" s="37">
        <v>375</v>
      </c>
      <c r="I93" s="80" t="s">
        <v>47</v>
      </c>
      <c r="J93" s="45"/>
      <c r="L93" s="120"/>
    </row>
    <row r="94" spans="1:12" ht="39.9" customHeight="1" x14ac:dyDescent="0.25">
      <c r="A94" s="380"/>
      <c r="B94" s="78" t="s">
        <v>53</v>
      </c>
      <c r="C94" s="79" t="s">
        <v>46</v>
      </c>
      <c r="D94" s="243"/>
      <c r="E94" s="244"/>
      <c r="F94" s="244"/>
      <c r="G94" s="244"/>
      <c r="H94" s="37"/>
      <c r="I94" s="80" t="s">
        <v>47</v>
      </c>
      <c r="J94" s="45"/>
      <c r="K94"/>
      <c r="L94" s="120"/>
    </row>
    <row r="95" spans="1:12" ht="39.9" customHeight="1" x14ac:dyDescent="0.25">
      <c r="A95" s="380"/>
      <c r="B95" s="78" t="s">
        <v>53</v>
      </c>
      <c r="C95" s="79" t="s">
        <v>46</v>
      </c>
      <c r="D95" s="243"/>
      <c r="E95" s="244"/>
      <c r="F95" s="244"/>
      <c r="G95" s="244"/>
      <c r="H95" s="37"/>
      <c r="I95" s="80" t="s">
        <v>47</v>
      </c>
      <c r="J95" s="45"/>
      <c r="L95" s="120"/>
    </row>
    <row r="96" spans="1:12" ht="39.9" customHeight="1" x14ac:dyDescent="0.25">
      <c r="A96" s="380"/>
      <c r="B96" s="78" t="s">
        <v>53</v>
      </c>
      <c r="C96" s="79" t="s">
        <v>46</v>
      </c>
      <c r="D96" s="243"/>
      <c r="E96" s="244"/>
      <c r="F96" s="244"/>
      <c r="G96" s="244"/>
      <c r="H96" s="37"/>
      <c r="I96" s="80" t="s">
        <v>47</v>
      </c>
      <c r="J96" s="45"/>
      <c r="L96" s="120"/>
    </row>
    <row r="97" spans="1:12" ht="39.9" customHeight="1" x14ac:dyDescent="0.25">
      <c r="A97" s="380"/>
      <c r="B97" s="78" t="s">
        <v>53</v>
      </c>
      <c r="C97" s="79" t="s">
        <v>46</v>
      </c>
      <c r="D97" s="243"/>
      <c r="E97" s="244"/>
      <c r="F97" s="244"/>
      <c r="G97" s="244"/>
      <c r="H97" s="37"/>
      <c r="I97" s="80" t="s">
        <v>47</v>
      </c>
      <c r="J97" s="45"/>
      <c r="L97" s="120"/>
    </row>
    <row r="98" spans="1:12" ht="39.9" customHeight="1" thickBot="1" x14ac:dyDescent="0.3">
      <c r="A98" s="380"/>
      <c r="B98" s="78" t="s">
        <v>53</v>
      </c>
      <c r="C98" s="79" t="s">
        <v>46</v>
      </c>
      <c r="D98" s="275"/>
      <c r="E98" s="275"/>
      <c r="F98" s="275"/>
      <c r="G98" s="263"/>
      <c r="H98" s="37"/>
      <c r="I98" s="80" t="s">
        <v>47</v>
      </c>
      <c r="J98" s="45"/>
      <c r="L98" s="120"/>
    </row>
    <row r="99" spans="1:12" ht="39.9" customHeight="1" thickBot="1" x14ac:dyDescent="0.3">
      <c r="A99" s="380"/>
      <c r="B99" s="78" t="s">
        <v>53</v>
      </c>
      <c r="C99" s="79" t="s">
        <v>46</v>
      </c>
      <c r="D99" s="275"/>
      <c r="E99" s="275"/>
      <c r="F99" s="275"/>
      <c r="G99" s="263"/>
      <c r="H99" s="37"/>
      <c r="I99" s="80" t="s">
        <v>47</v>
      </c>
      <c r="J99" s="81" t="s">
        <v>54</v>
      </c>
      <c r="K99" s="45"/>
      <c r="L99" s="120"/>
    </row>
    <row r="100" spans="1:12" ht="39.9" customHeight="1" thickBot="1" x14ac:dyDescent="0.3">
      <c r="A100" s="381"/>
      <c r="B100" s="82" t="s">
        <v>53</v>
      </c>
      <c r="C100" s="83" t="s">
        <v>46</v>
      </c>
      <c r="D100" s="289"/>
      <c r="E100" s="289"/>
      <c r="F100" s="289"/>
      <c r="G100" s="295"/>
      <c r="H100" s="37"/>
      <c r="I100" s="80" t="s">
        <v>47</v>
      </c>
      <c r="J100" s="85">
        <f>SUM(H87:H100)</f>
        <v>375</v>
      </c>
      <c r="K100" s="45"/>
      <c r="L100" s="120"/>
    </row>
    <row r="101" spans="1:12" ht="39.9" customHeight="1" x14ac:dyDescent="0.25">
      <c r="A101" s="284" t="s">
        <v>63</v>
      </c>
      <c r="B101" s="66" t="s">
        <v>45</v>
      </c>
      <c r="C101" s="201" t="s">
        <v>46</v>
      </c>
      <c r="D101" s="319"/>
      <c r="E101" s="319"/>
      <c r="F101" s="319"/>
      <c r="G101" s="320"/>
      <c r="H101" s="33"/>
      <c r="I101" s="67" t="s">
        <v>47</v>
      </c>
      <c r="J101" s="45"/>
      <c r="K101"/>
      <c r="L101" s="120"/>
    </row>
    <row r="102" spans="1:12" ht="39.9" customHeight="1" x14ac:dyDescent="0.25">
      <c r="A102" s="285"/>
      <c r="B102" s="68" t="s">
        <v>11</v>
      </c>
      <c r="C102" s="202" t="s">
        <v>46</v>
      </c>
      <c r="D102" s="266"/>
      <c r="E102" s="266"/>
      <c r="F102" s="266"/>
      <c r="G102" s="267"/>
      <c r="H102" s="34"/>
      <c r="I102" s="69" t="s">
        <v>47</v>
      </c>
      <c r="J102" s="45"/>
      <c r="L102" s="120"/>
    </row>
    <row r="103" spans="1:12" ht="39.9" customHeight="1" x14ac:dyDescent="0.25">
      <c r="A103" s="285"/>
      <c r="B103" s="68" t="s">
        <v>16</v>
      </c>
      <c r="C103" s="202" t="s">
        <v>46</v>
      </c>
      <c r="D103" s="271"/>
      <c r="E103" s="271"/>
      <c r="F103" s="271"/>
      <c r="G103" s="272"/>
      <c r="H103" s="34"/>
      <c r="I103" s="69" t="s">
        <v>47</v>
      </c>
      <c r="J103" s="45"/>
      <c r="L103" s="120"/>
    </row>
    <row r="104" spans="1:12" ht="39.9" customHeight="1" x14ac:dyDescent="0.25">
      <c r="A104" s="285"/>
      <c r="B104" s="68" t="s">
        <v>48</v>
      </c>
      <c r="C104" s="202" t="s">
        <v>46</v>
      </c>
      <c r="D104" s="266"/>
      <c r="E104" s="266"/>
      <c r="F104" s="266"/>
      <c r="G104" s="267"/>
      <c r="H104" s="34"/>
      <c r="I104" s="69" t="s">
        <v>47</v>
      </c>
      <c r="J104" s="45"/>
      <c r="L104" s="120"/>
    </row>
    <row r="105" spans="1:12" ht="39.9" customHeight="1" x14ac:dyDescent="0.25">
      <c r="A105" s="285"/>
      <c r="B105" s="68" t="s">
        <v>49</v>
      </c>
      <c r="C105" s="202" t="s">
        <v>46</v>
      </c>
      <c r="D105" s="266"/>
      <c r="E105" s="266"/>
      <c r="F105" s="266"/>
      <c r="G105" s="267"/>
      <c r="H105" s="34"/>
      <c r="I105" s="69" t="s">
        <v>47</v>
      </c>
      <c r="J105" s="45"/>
      <c r="L105" s="120"/>
    </row>
    <row r="106" spans="1:12" ht="39.9" customHeight="1" x14ac:dyDescent="0.25">
      <c r="A106" s="285"/>
      <c r="B106" s="68" t="s">
        <v>64</v>
      </c>
      <c r="C106" s="202" t="s">
        <v>46</v>
      </c>
      <c r="D106" s="266"/>
      <c r="E106" s="266"/>
      <c r="F106" s="266"/>
      <c r="G106" s="267"/>
      <c r="H106" s="34"/>
      <c r="I106" s="69" t="s">
        <v>47</v>
      </c>
      <c r="J106" s="45"/>
      <c r="K106"/>
      <c r="L106" s="120"/>
    </row>
    <row r="107" spans="1:12" ht="39.9" customHeight="1" x14ac:dyDescent="0.25">
      <c r="A107" s="285"/>
      <c r="B107" s="70" t="s">
        <v>51</v>
      </c>
      <c r="C107" s="202" t="s">
        <v>46</v>
      </c>
      <c r="D107" s="266"/>
      <c r="E107" s="266"/>
      <c r="F107" s="266"/>
      <c r="G107" s="267"/>
      <c r="H107" s="34"/>
      <c r="I107" s="69" t="s">
        <v>47</v>
      </c>
      <c r="J107" s="45"/>
      <c r="L107" s="120"/>
    </row>
    <row r="108" spans="1:12" ht="39.9" customHeight="1" x14ac:dyDescent="0.25">
      <c r="A108" s="285"/>
      <c r="B108" s="70" t="s">
        <v>52</v>
      </c>
      <c r="C108" s="202" t="s">
        <v>46</v>
      </c>
      <c r="D108" s="266"/>
      <c r="E108" s="266"/>
      <c r="F108" s="266"/>
      <c r="G108" s="267"/>
      <c r="H108" s="34"/>
      <c r="I108" s="69" t="s">
        <v>47</v>
      </c>
      <c r="J108" s="45"/>
      <c r="L108" s="120"/>
    </row>
    <row r="109" spans="1:12" ht="39.9" customHeight="1" x14ac:dyDescent="0.25">
      <c r="A109" s="285"/>
      <c r="B109" s="70" t="s">
        <v>53</v>
      </c>
      <c r="C109" s="203" t="s">
        <v>46</v>
      </c>
      <c r="D109" s="268"/>
      <c r="E109" s="269"/>
      <c r="F109" s="269"/>
      <c r="G109" s="270"/>
      <c r="H109" s="34"/>
      <c r="I109" s="69" t="s">
        <v>47</v>
      </c>
      <c r="J109" s="45"/>
      <c r="L109" s="120"/>
    </row>
    <row r="110" spans="1:12" ht="39.9" customHeight="1" thickBot="1" x14ac:dyDescent="0.3">
      <c r="A110" s="285"/>
      <c r="B110" s="70" t="s">
        <v>53</v>
      </c>
      <c r="C110" s="203" t="s">
        <v>46</v>
      </c>
      <c r="D110" s="266"/>
      <c r="E110" s="266"/>
      <c r="F110" s="266"/>
      <c r="G110" s="267"/>
      <c r="H110" s="34"/>
      <c r="I110" s="69" t="s">
        <v>47</v>
      </c>
      <c r="J110" s="45"/>
      <c r="L110" s="120"/>
    </row>
    <row r="111" spans="1:12" ht="39.9" customHeight="1" thickBot="1" x14ac:dyDescent="0.3">
      <c r="A111" s="285"/>
      <c r="B111" s="70" t="s">
        <v>53</v>
      </c>
      <c r="C111" s="203" t="s">
        <v>46</v>
      </c>
      <c r="D111" s="268"/>
      <c r="E111" s="269"/>
      <c r="F111" s="269"/>
      <c r="G111" s="270"/>
      <c r="H111" s="34"/>
      <c r="I111" s="69" t="s">
        <v>47</v>
      </c>
      <c r="J111" s="71" t="s">
        <v>54</v>
      </c>
      <c r="K111" s="45"/>
      <c r="L111" s="120"/>
    </row>
    <row r="112" spans="1:12" ht="39.9" customHeight="1" thickBot="1" x14ac:dyDescent="0.3">
      <c r="A112" s="286"/>
      <c r="B112" s="72" t="s">
        <v>53</v>
      </c>
      <c r="C112" s="204" t="s">
        <v>46</v>
      </c>
      <c r="D112" s="273"/>
      <c r="E112" s="273"/>
      <c r="F112" s="273"/>
      <c r="G112" s="274"/>
      <c r="H112" s="35"/>
      <c r="I112" s="73" t="s">
        <v>47</v>
      </c>
      <c r="J112" s="71">
        <f>SUM(H101:H112)</f>
        <v>0</v>
      </c>
      <c r="K112" s="45"/>
      <c r="L112" s="120"/>
    </row>
    <row r="113" spans="1:12" ht="39.9" hidden="1" customHeight="1" x14ac:dyDescent="0.25">
      <c r="A113" s="284" t="s">
        <v>65</v>
      </c>
      <c r="B113" s="75" t="s">
        <v>45</v>
      </c>
      <c r="C113" s="206" t="s">
        <v>46</v>
      </c>
      <c r="D113" s="287"/>
      <c r="E113" s="287"/>
      <c r="F113" s="287"/>
      <c r="G113" s="288"/>
      <c r="H113" s="36"/>
      <c r="I113" s="77" t="s">
        <v>47</v>
      </c>
      <c r="J113" s="45"/>
      <c r="L113" s="120"/>
    </row>
    <row r="114" spans="1:12" ht="39.9" hidden="1" customHeight="1" x14ac:dyDescent="0.25">
      <c r="A114" s="285"/>
      <c r="B114" s="78" t="s">
        <v>11</v>
      </c>
      <c r="C114" s="79" t="s">
        <v>46</v>
      </c>
      <c r="D114" s="275"/>
      <c r="E114" s="275"/>
      <c r="F114" s="275"/>
      <c r="G114" s="263"/>
      <c r="H114" s="37"/>
      <c r="I114" s="80" t="s">
        <v>47</v>
      </c>
      <c r="J114" s="45"/>
      <c r="L114" s="120"/>
    </row>
    <row r="115" spans="1:12" ht="39.9" hidden="1" customHeight="1" x14ac:dyDescent="0.25">
      <c r="A115" s="285"/>
      <c r="B115" s="78" t="s">
        <v>16</v>
      </c>
      <c r="C115" s="79" t="s">
        <v>46</v>
      </c>
      <c r="D115" s="275"/>
      <c r="E115" s="275"/>
      <c r="F115" s="275"/>
      <c r="G115" s="263"/>
      <c r="H115" s="37"/>
      <c r="I115" s="80" t="s">
        <v>47</v>
      </c>
      <c r="J115" s="45"/>
      <c r="L115" s="120"/>
    </row>
    <row r="116" spans="1:12" ht="39.9" hidden="1" customHeight="1" x14ac:dyDescent="0.25">
      <c r="A116" s="285"/>
      <c r="B116" s="78" t="s">
        <v>48</v>
      </c>
      <c r="C116" s="79" t="s">
        <v>46</v>
      </c>
      <c r="D116" s="275"/>
      <c r="E116" s="275"/>
      <c r="F116" s="275"/>
      <c r="G116" s="263"/>
      <c r="H116" s="37"/>
      <c r="I116" s="80" t="s">
        <v>47</v>
      </c>
      <c r="J116" s="45"/>
      <c r="L116" s="120"/>
    </row>
    <row r="117" spans="1:12" ht="39.9" hidden="1" customHeight="1" x14ac:dyDescent="0.25">
      <c r="A117" s="285"/>
      <c r="B117" s="78" t="s">
        <v>49</v>
      </c>
      <c r="C117" s="79" t="s">
        <v>46</v>
      </c>
      <c r="D117" s="263"/>
      <c r="E117" s="264"/>
      <c r="F117" s="264"/>
      <c r="G117" s="265"/>
      <c r="H117" s="37"/>
      <c r="I117" s="80" t="s">
        <v>47</v>
      </c>
      <c r="J117" s="45"/>
      <c r="L117" s="120"/>
    </row>
    <row r="118" spans="1:12" ht="39.9" hidden="1" customHeight="1" x14ac:dyDescent="0.25">
      <c r="A118" s="285"/>
      <c r="B118" s="78" t="s">
        <v>64</v>
      </c>
      <c r="C118" s="79" t="s">
        <v>46</v>
      </c>
      <c r="D118" s="263"/>
      <c r="E118" s="264"/>
      <c r="F118" s="264"/>
      <c r="G118" s="265"/>
      <c r="H118" s="37"/>
      <c r="I118" s="80" t="s">
        <v>47</v>
      </c>
      <c r="J118" s="45"/>
      <c r="L118" s="120"/>
    </row>
    <row r="119" spans="1:12" ht="39.9" hidden="1" customHeight="1" x14ac:dyDescent="0.25">
      <c r="A119" s="285"/>
      <c r="B119" s="78" t="s">
        <v>51</v>
      </c>
      <c r="C119" s="79" t="s">
        <v>46</v>
      </c>
      <c r="D119" s="263"/>
      <c r="E119" s="264"/>
      <c r="F119" s="264"/>
      <c r="G119" s="265"/>
      <c r="H119" s="37"/>
      <c r="I119" s="80" t="s">
        <v>47</v>
      </c>
      <c r="J119" s="45"/>
      <c r="L119" s="120"/>
    </row>
    <row r="120" spans="1:12" ht="39.9" hidden="1" customHeight="1" thickBot="1" x14ac:dyDescent="0.3">
      <c r="A120" s="285"/>
      <c r="B120" s="78" t="s">
        <v>52</v>
      </c>
      <c r="C120" s="79" t="s">
        <v>46</v>
      </c>
      <c r="D120" s="275"/>
      <c r="E120" s="275"/>
      <c r="F120" s="275"/>
      <c r="G120" s="263"/>
      <c r="H120" s="37"/>
      <c r="I120" s="80" t="s">
        <v>47</v>
      </c>
      <c r="J120" s="45"/>
      <c r="L120" s="120"/>
    </row>
    <row r="121" spans="1:12" ht="39.9" hidden="1" customHeight="1" thickBot="1" x14ac:dyDescent="0.3">
      <c r="A121" s="285"/>
      <c r="B121" s="78" t="s">
        <v>53</v>
      </c>
      <c r="C121" s="79" t="s">
        <v>46</v>
      </c>
      <c r="D121" s="275"/>
      <c r="E121" s="275"/>
      <c r="F121" s="275"/>
      <c r="G121" s="263"/>
      <c r="H121" s="37"/>
      <c r="I121" s="80" t="s">
        <v>47</v>
      </c>
      <c r="J121" s="81" t="s">
        <v>54</v>
      </c>
      <c r="K121" s="45"/>
      <c r="L121" s="120"/>
    </row>
    <row r="122" spans="1:12" ht="39.9" hidden="1" customHeight="1" thickBot="1" x14ac:dyDescent="0.3">
      <c r="A122" s="286"/>
      <c r="B122" s="82" t="s">
        <v>53</v>
      </c>
      <c r="C122" s="83" t="s">
        <v>46</v>
      </c>
      <c r="D122" s="289"/>
      <c r="E122" s="289"/>
      <c r="F122" s="289"/>
      <c r="G122" s="295"/>
      <c r="H122" s="37"/>
      <c r="I122" s="80" t="s">
        <v>47</v>
      </c>
      <c r="J122" s="81">
        <f>SUM(H113:H122)</f>
        <v>0</v>
      </c>
      <c r="K122" s="45"/>
      <c r="L122" s="120"/>
    </row>
    <row r="123" spans="1:12" ht="39.9" hidden="1" customHeight="1" x14ac:dyDescent="0.25">
      <c r="A123" s="284" t="s">
        <v>66</v>
      </c>
      <c r="B123" s="66" t="s">
        <v>45</v>
      </c>
      <c r="C123" s="201" t="s">
        <v>46</v>
      </c>
      <c r="D123" s="282" t="s">
        <v>67</v>
      </c>
      <c r="E123" s="282"/>
      <c r="F123" s="282"/>
      <c r="G123" s="283"/>
      <c r="H123" s="33"/>
      <c r="I123" s="67" t="s">
        <v>47</v>
      </c>
      <c r="J123" s="45"/>
      <c r="L123" s="120"/>
    </row>
    <row r="124" spans="1:12" ht="39.9" hidden="1" customHeight="1" x14ac:dyDescent="0.25">
      <c r="A124" s="285"/>
      <c r="B124" s="68" t="s">
        <v>11</v>
      </c>
      <c r="C124" s="202" t="s">
        <v>46</v>
      </c>
      <c r="D124" s="266"/>
      <c r="E124" s="266"/>
      <c r="F124" s="266"/>
      <c r="G124" s="267"/>
      <c r="H124" s="34"/>
      <c r="I124" s="69" t="s">
        <v>47</v>
      </c>
      <c r="J124" s="45"/>
      <c r="L124" s="120"/>
    </row>
    <row r="125" spans="1:12" ht="39.9" hidden="1" customHeight="1" x14ac:dyDescent="0.25">
      <c r="A125" s="285"/>
      <c r="B125" s="68" t="s">
        <v>16</v>
      </c>
      <c r="C125" s="202" t="s">
        <v>46</v>
      </c>
      <c r="D125" s="271"/>
      <c r="E125" s="271"/>
      <c r="F125" s="271"/>
      <c r="G125" s="272"/>
      <c r="H125" s="34"/>
      <c r="I125" s="69" t="s">
        <v>47</v>
      </c>
      <c r="J125" s="45"/>
      <c r="L125" s="120"/>
    </row>
    <row r="126" spans="1:12" ht="39.9" hidden="1" customHeight="1" x14ac:dyDescent="0.25">
      <c r="A126" s="285"/>
      <c r="B126" s="68" t="s">
        <v>48</v>
      </c>
      <c r="C126" s="202" t="s">
        <v>46</v>
      </c>
      <c r="D126" s="266"/>
      <c r="E126" s="266"/>
      <c r="F126" s="266"/>
      <c r="G126" s="267"/>
      <c r="H126" s="34"/>
      <c r="I126" s="69" t="s">
        <v>47</v>
      </c>
      <c r="J126" s="45"/>
      <c r="L126" s="120"/>
    </row>
    <row r="127" spans="1:12" ht="39.9" hidden="1" customHeight="1" x14ac:dyDescent="0.25">
      <c r="A127" s="285"/>
      <c r="B127" s="68" t="s">
        <v>49</v>
      </c>
      <c r="C127" s="202" t="s">
        <v>46</v>
      </c>
      <c r="D127" s="266"/>
      <c r="E127" s="266"/>
      <c r="F127" s="266"/>
      <c r="G127" s="267"/>
      <c r="H127" s="34"/>
      <c r="I127" s="69" t="s">
        <v>47</v>
      </c>
      <c r="J127" s="45"/>
      <c r="L127" s="120"/>
    </row>
    <row r="128" spans="1:12" ht="39.9" hidden="1" customHeight="1" x14ac:dyDescent="0.25">
      <c r="A128" s="285"/>
      <c r="B128" s="68" t="s">
        <v>50</v>
      </c>
      <c r="C128" s="202" t="s">
        <v>46</v>
      </c>
      <c r="D128" s="266"/>
      <c r="E128" s="266"/>
      <c r="F128" s="266"/>
      <c r="G128" s="267"/>
      <c r="H128" s="34"/>
      <c r="I128" s="69" t="s">
        <v>47</v>
      </c>
      <c r="J128" s="45"/>
      <c r="L128" s="120"/>
    </row>
    <row r="129" spans="1:12" ht="39.9" hidden="1" customHeight="1" x14ac:dyDescent="0.25">
      <c r="A129" s="285"/>
      <c r="B129" s="70" t="s">
        <v>51</v>
      </c>
      <c r="C129" s="203" t="s">
        <v>46</v>
      </c>
      <c r="D129" s="268"/>
      <c r="E129" s="269"/>
      <c r="F129" s="269"/>
      <c r="G129" s="270"/>
      <c r="H129" s="34"/>
      <c r="I129" s="69" t="s">
        <v>47</v>
      </c>
      <c r="J129" s="45"/>
      <c r="L129" s="120"/>
    </row>
    <row r="130" spans="1:12" ht="39.9" hidden="1" customHeight="1" thickBot="1" x14ac:dyDescent="0.3">
      <c r="A130" s="285"/>
      <c r="B130" s="70" t="s">
        <v>52</v>
      </c>
      <c r="C130" s="203" t="s">
        <v>46</v>
      </c>
      <c r="D130" s="266"/>
      <c r="E130" s="266"/>
      <c r="F130" s="266"/>
      <c r="G130" s="267"/>
      <c r="H130" s="34"/>
      <c r="I130" s="69" t="s">
        <v>47</v>
      </c>
      <c r="J130" s="45"/>
      <c r="L130" s="120"/>
    </row>
    <row r="131" spans="1:12" ht="39.9" hidden="1" customHeight="1" thickBot="1" x14ac:dyDescent="0.3">
      <c r="A131" s="285"/>
      <c r="B131" s="70" t="s">
        <v>53</v>
      </c>
      <c r="C131" s="203" t="s">
        <v>46</v>
      </c>
      <c r="D131" s="268"/>
      <c r="E131" s="269"/>
      <c r="F131" s="269"/>
      <c r="G131" s="270"/>
      <c r="H131" s="34"/>
      <c r="I131" s="69" t="s">
        <v>47</v>
      </c>
      <c r="J131" s="71" t="s">
        <v>54</v>
      </c>
      <c r="K131" s="45"/>
      <c r="L131" s="120"/>
    </row>
    <row r="132" spans="1:12" ht="39.9" hidden="1" customHeight="1" thickBot="1" x14ac:dyDescent="0.3">
      <c r="A132" s="286"/>
      <c r="B132" s="72" t="s">
        <v>53</v>
      </c>
      <c r="C132" s="204" t="s">
        <v>46</v>
      </c>
      <c r="D132" s="273"/>
      <c r="E132" s="273"/>
      <c r="F132" s="273"/>
      <c r="G132" s="274"/>
      <c r="H132" s="35"/>
      <c r="I132" s="73" t="s">
        <v>47</v>
      </c>
      <c r="J132" s="71">
        <f>SUM(H123:H132)</f>
        <v>0</v>
      </c>
      <c r="K132" s="45"/>
      <c r="L132" s="120"/>
    </row>
    <row r="133" spans="1:12" ht="39.9" hidden="1" customHeight="1" x14ac:dyDescent="0.25">
      <c r="A133" s="284" t="s">
        <v>53</v>
      </c>
      <c r="B133" s="89" t="s">
        <v>45</v>
      </c>
      <c r="C133" s="76" t="s">
        <v>46</v>
      </c>
      <c r="D133" s="261"/>
      <c r="E133" s="261"/>
      <c r="F133" s="261"/>
      <c r="G133" s="262"/>
      <c r="H133" s="36"/>
      <c r="I133" s="77" t="s">
        <v>47</v>
      </c>
      <c r="J133" s="45"/>
      <c r="L133" s="120"/>
    </row>
    <row r="134" spans="1:12" ht="39.9" hidden="1" customHeight="1" x14ac:dyDescent="0.25">
      <c r="A134" s="285"/>
      <c r="B134" s="90" t="s">
        <v>11</v>
      </c>
      <c r="C134" s="79" t="s">
        <v>46</v>
      </c>
      <c r="D134" s="275"/>
      <c r="E134" s="275"/>
      <c r="F134" s="275"/>
      <c r="G134" s="276"/>
      <c r="H134" s="37"/>
      <c r="I134" s="80" t="s">
        <v>47</v>
      </c>
      <c r="J134" s="45"/>
      <c r="L134" s="120"/>
    </row>
    <row r="135" spans="1:12" ht="39.9" hidden="1" customHeight="1" x14ac:dyDescent="0.25">
      <c r="A135" s="285"/>
      <c r="B135" s="90" t="s">
        <v>16</v>
      </c>
      <c r="C135" s="79" t="s">
        <v>46</v>
      </c>
      <c r="D135" s="287"/>
      <c r="E135" s="287"/>
      <c r="F135" s="287"/>
      <c r="G135" s="291"/>
      <c r="H135" s="37"/>
      <c r="I135" s="80" t="s">
        <v>47</v>
      </c>
      <c r="J135" s="45"/>
      <c r="L135" s="120"/>
    </row>
    <row r="136" spans="1:12" ht="39.9" hidden="1" customHeight="1" x14ac:dyDescent="0.25">
      <c r="A136" s="285"/>
      <c r="B136" s="90" t="s">
        <v>48</v>
      </c>
      <c r="C136" s="79" t="s">
        <v>46</v>
      </c>
      <c r="D136" s="275"/>
      <c r="E136" s="275"/>
      <c r="F136" s="275"/>
      <c r="G136" s="276"/>
      <c r="H136" s="37"/>
      <c r="I136" s="80" t="s">
        <v>47</v>
      </c>
      <c r="J136" s="45"/>
      <c r="L136" s="120"/>
    </row>
    <row r="137" spans="1:12" ht="39.9" hidden="1" customHeight="1" x14ac:dyDescent="0.25">
      <c r="A137" s="285"/>
      <c r="B137" s="90" t="s">
        <v>49</v>
      </c>
      <c r="C137" s="79" t="s">
        <v>46</v>
      </c>
      <c r="D137" s="275"/>
      <c r="E137" s="275"/>
      <c r="F137" s="275"/>
      <c r="G137" s="276"/>
      <c r="H137" s="37"/>
      <c r="I137" s="80" t="s">
        <v>47</v>
      </c>
      <c r="J137" s="45"/>
      <c r="L137" s="120"/>
    </row>
    <row r="138" spans="1:12" ht="39.9" hidden="1" customHeight="1" x14ac:dyDescent="0.25">
      <c r="A138" s="285"/>
      <c r="B138" s="90" t="s">
        <v>64</v>
      </c>
      <c r="C138" s="79" t="s">
        <v>46</v>
      </c>
      <c r="D138" s="275"/>
      <c r="E138" s="275"/>
      <c r="F138" s="275"/>
      <c r="G138" s="276"/>
      <c r="H138" s="37"/>
      <c r="I138" s="80" t="s">
        <v>47</v>
      </c>
      <c r="J138" s="45"/>
      <c r="L138" s="120"/>
    </row>
    <row r="139" spans="1:12" ht="39.9" hidden="1" customHeight="1" x14ac:dyDescent="0.25">
      <c r="A139" s="285"/>
      <c r="B139" s="91" t="s">
        <v>51</v>
      </c>
      <c r="C139" s="207" t="s">
        <v>46</v>
      </c>
      <c r="D139" s="263"/>
      <c r="E139" s="264"/>
      <c r="F139" s="264"/>
      <c r="G139" s="265"/>
      <c r="H139" s="37"/>
      <c r="I139" s="80" t="s">
        <v>47</v>
      </c>
      <c r="J139" s="45"/>
      <c r="L139" s="120"/>
    </row>
    <row r="140" spans="1:12" ht="39.9" hidden="1" customHeight="1" thickBot="1" x14ac:dyDescent="0.3">
      <c r="A140" s="285"/>
      <c r="B140" s="91" t="s">
        <v>52</v>
      </c>
      <c r="C140" s="207" t="s">
        <v>46</v>
      </c>
      <c r="D140" s="275"/>
      <c r="E140" s="275"/>
      <c r="F140" s="275"/>
      <c r="G140" s="276"/>
      <c r="H140" s="37"/>
      <c r="I140" s="80" t="s">
        <v>47</v>
      </c>
      <c r="J140" s="45"/>
      <c r="L140" s="120"/>
    </row>
    <row r="141" spans="1:12" ht="39.9" hidden="1" customHeight="1" thickBot="1" x14ac:dyDescent="0.3">
      <c r="A141" s="285"/>
      <c r="B141" s="91" t="s">
        <v>53</v>
      </c>
      <c r="C141" s="207" t="s">
        <v>46</v>
      </c>
      <c r="D141" s="263"/>
      <c r="E141" s="264"/>
      <c r="F141" s="264"/>
      <c r="G141" s="265"/>
      <c r="H141" s="37"/>
      <c r="I141" s="80" t="s">
        <v>47</v>
      </c>
      <c r="J141" s="81" t="s">
        <v>54</v>
      </c>
      <c r="K141" s="45"/>
      <c r="L141" s="120"/>
    </row>
    <row r="142" spans="1:12" ht="39.9" hidden="1" customHeight="1" thickBot="1" x14ac:dyDescent="0.3">
      <c r="A142" s="286"/>
      <c r="B142" s="92" t="s">
        <v>53</v>
      </c>
      <c r="C142" s="83" t="s">
        <v>46</v>
      </c>
      <c r="D142" s="289"/>
      <c r="E142" s="289"/>
      <c r="F142" s="289"/>
      <c r="G142" s="290"/>
      <c r="H142" s="38"/>
      <c r="I142" s="84" t="s">
        <v>47</v>
      </c>
      <c r="J142" s="81">
        <f>SUM(H133:H142)</f>
        <v>0</v>
      </c>
      <c r="K142" s="45"/>
      <c r="L142" s="120"/>
    </row>
    <row r="143" spans="1:12" ht="39.9" hidden="1" customHeight="1" x14ac:dyDescent="0.25">
      <c r="A143" s="284" t="s">
        <v>68</v>
      </c>
      <c r="B143" s="66" t="s">
        <v>45</v>
      </c>
      <c r="C143" s="201" t="s">
        <v>46</v>
      </c>
      <c r="D143" s="319"/>
      <c r="E143" s="319"/>
      <c r="F143" s="319"/>
      <c r="G143" s="320"/>
      <c r="H143" s="33"/>
      <c r="I143" s="67" t="s">
        <v>47</v>
      </c>
      <c r="J143" s="45"/>
      <c r="L143" s="120"/>
    </row>
    <row r="144" spans="1:12" ht="39.9" hidden="1" customHeight="1" x14ac:dyDescent="0.25">
      <c r="A144" s="285"/>
      <c r="B144" s="68" t="s">
        <v>11</v>
      </c>
      <c r="C144" s="202" t="s">
        <v>46</v>
      </c>
      <c r="D144" s="266"/>
      <c r="E144" s="266"/>
      <c r="F144" s="266"/>
      <c r="G144" s="267"/>
      <c r="H144" s="34"/>
      <c r="I144" s="69" t="s">
        <v>47</v>
      </c>
      <c r="J144" s="45"/>
      <c r="L144" s="120"/>
    </row>
    <row r="145" spans="1:12" ht="39.9" hidden="1" customHeight="1" x14ac:dyDescent="0.25">
      <c r="A145" s="285"/>
      <c r="B145" s="68" t="s">
        <v>16</v>
      </c>
      <c r="C145" s="202" t="s">
        <v>46</v>
      </c>
      <c r="D145" s="271"/>
      <c r="E145" s="271"/>
      <c r="F145" s="271"/>
      <c r="G145" s="272"/>
      <c r="H145" s="34"/>
      <c r="I145" s="69" t="s">
        <v>47</v>
      </c>
      <c r="J145" s="45"/>
      <c r="L145" s="120"/>
    </row>
    <row r="146" spans="1:12" ht="39.9" hidden="1" customHeight="1" x14ac:dyDescent="0.25">
      <c r="A146" s="285"/>
      <c r="B146" s="68" t="s">
        <v>48</v>
      </c>
      <c r="C146" s="202" t="s">
        <v>46</v>
      </c>
      <c r="D146" s="266"/>
      <c r="E146" s="266"/>
      <c r="F146" s="266"/>
      <c r="G146" s="267"/>
      <c r="H146" s="34"/>
      <c r="I146" s="69" t="s">
        <v>47</v>
      </c>
      <c r="J146" s="45"/>
      <c r="L146" s="120"/>
    </row>
    <row r="147" spans="1:12" ht="39.9" hidden="1" customHeight="1" x14ac:dyDescent="0.25">
      <c r="A147" s="285"/>
      <c r="B147" s="68" t="s">
        <v>49</v>
      </c>
      <c r="C147" s="202" t="s">
        <v>46</v>
      </c>
      <c r="D147" s="266"/>
      <c r="E147" s="266"/>
      <c r="F147" s="266"/>
      <c r="G147" s="267"/>
      <c r="H147" s="34"/>
      <c r="I147" s="69" t="s">
        <v>47</v>
      </c>
      <c r="J147" s="45"/>
      <c r="L147" s="120"/>
    </row>
    <row r="148" spans="1:12" ht="39.9" hidden="1" customHeight="1" x14ac:dyDescent="0.25">
      <c r="A148" s="285"/>
      <c r="B148" s="68" t="s">
        <v>64</v>
      </c>
      <c r="C148" s="202" t="s">
        <v>46</v>
      </c>
      <c r="D148" s="266"/>
      <c r="E148" s="266"/>
      <c r="F148" s="266"/>
      <c r="G148" s="267"/>
      <c r="H148" s="34"/>
      <c r="I148" s="69" t="s">
        <v>47</v>
      </c>
      <c r="J148" s="45"/>
      <c r="L148" s="120"/>
    </row>
    <row r="149" spans="1:12" ht="39.9" hidden="1" customHeight="1" x14ac:dyDescent="0.25">
      <c r="A149" s="285"/>
      <c r="B149" s="70" t="s">
        <v>51</v>
      </c>
      <c r="C149" s="203" t="s">
        <v>46</v>
      </c>
      <c r="D149" s="268"/>
      <c r="E149" s="269"/>
      <c r="F149" s="269"/>
      <c r="G149" s="270"/>
      <c r="H149" s="34"/>
      <c r="I149" s="69" t="s">
        <v>47</v>
      </c>
      <c r="J149" s="45"/>
      <c r="L149" s="120"/>
    </row>
    <row r="150" spans="1:12" ht="39.9" hidden="1" customHeight="1" thickBot="1" x14ac:dyDescent="0.3">
      <c r="A150" s="285"/>
      <c r="B150" s="70" t="s">
        <v>52</v>
      </c>
      <c r="C150" s="203" t="s">
        <v>46</v>
      </c>
      <c r="D150" s="266"/>
      <c r="E150" s="266"/>
      <c r="F150" s="266"/>
      <c r="G150" s="267"/>
      <c r="H150" s="34"/>
      <c r="I150" s="69" t="s">
        <v>47</v>
      </c>
      <c r="J150" s="45"/>
      <c r="L150" s="120"/>
    </row>
    <row r="151" spans="1:12" ht="39.9" hidden="1" customHeight="1" thickBot="1" x14ac:dyDescent="0.3">
      <c r="A151" s="285"/>
      <c r="B151" s="70" t="s">
        <v>53</v>
      </c>
      <c r="C151" s="203" t="s">
        <v>46</v>
      </c>
      <c r="D151" s="268"/>
      <c r="E151" s="269"/>
      <c r="F151" s="269"/>
      <c r="G151" s="270"/>
      <c r="H151" s="34"/>
      <c r="I151" s="69" t="s">
        <v>47</v>
      </c>
      <c r="J151" s="71" t="s">
        <v>54</v>
      </c>
      <c r="K151" s="45"/>
      <c r="L151" s="120"/>
    </row>
    <row r="152" spans="1:12" ht="39.9" hidden="1" customHeight="1" thickBot="1" x14ac:dyDescent="0.3">
      <c r="A152" s="286"/>
      <c r="B152" s="72" t="s">
        <v>53</v>
      </c>
      <c r="C152" s="204" t="s">
        <v>46</v>
      </c>
      <c r="D152" s="273"/>
      <c r="E152" s="273"/>
      <c r="F152" s="273"/>
      <c r="G152" s="274"/>
      <c r="H152" s="35"/>
      <c r="I152" s="73" t="s">
        <v>47</v>
      </c>
      <c r="J152" s="71">
        <f>SUM(H143:H152)</f>
        <v>0</v>
      </c>
      <c r="K152" s="45"/>
      <c r="L152" s="120"/>
    </row>
    <row r="153" spans="1:12" ht="39.9" hidden="1" customHeight="1" x14ac:dyDescent="0.25">
      <c r="A153" s="284" t="s">
        <v>69</v>
      </c>
      <c r="B153" s="89" t="s">
        <v>45</v>
      </c>
      <c r="C153" s="76" t="s">
        <v>46</v>
      </c>
      <c r="D153" s="261"/>
      <c r="E153" s="261"/>
      <c r="F153" s="261"/>
      <c r="G153" s="262"/>
      <c r="H153" s="36"/>
      <c r="I153" s="77" t="s">
        <v>47</v>
      </c>
      <c r="J153" s="45"/>
      <c r="L153" s="120"/>
    </row>
    <row r="154" spans="1:12" ht="39.9" hidden="1" customHeight="1" x14ac:dyDescent="0.25">
      <c r="A154" s="285"/>
      <c r="B154" s="90" t="s">
        <v>11</v>
      </c>
      <c r="C154" s="79" t="s">
        <v>46</v>
      </c>
      <c r="D154" s="275"/>
      <c r="E154" s="275"/>
      <c r="F154" s="275"/>
      <c r="G154" s="276"/>
      <c r="H154" s="37"/>
      <c r="I154" s="80" t="s">
        <v>47</v>
      </c>
      <c r="J154" s="45"/>
      <c r="L154" s="120"/>
    </row>
    <row r="155" spans="1:12" ht="39.9" hidden="1" customHeight="1" x14ac:dyDescent="0.25">
      <c r="A155" s="285"/>
      <c r="B155" s="90" t="s">
        <v>16</v>
      </c>
      <c r="C155" s="79" t="s">
        <v>46</v>
      </c>
      <c r="D155" s="287"/>
      <c r="E155" s="287"/>
      <c r="F155" s="287"/>
      <c r="G155" s="291"/>
      <c r="H155" s="37"/>
      <c r="I155" s="80" t="s">
        <v>47</v>
      </c>
      <c r="J155" s="45"/>
      <c r="L155" s="120"/>
    </row>
    <row r="156" spans="1:12" ht="39.9" hidden="1" customHeight="1" x14ac:dyDescent="0.25">
      <c r="A156" s="285"/>
      <c r="B156" s="90" t="s">
        <v>48</v>
      </c>
      <c r="C156" s="79" t="s">
        <v>46</v>
      </c>
      <c r="D156" s="275"/>
      <c r="E156" s="275"/>
      <c r="F156" s="275"/>
      <c r="G156" s="276"/>
      <c r="H156" s="37"/>
      <c r="I156" s="80" t="s">
        <v>47</v>
      </c>
      <c r="J156" s="45"/>
      <c r="L156" s="120"/>
    </row>
    <row r="157" spans="1:12" ht="39.9" hidden="1" customHeight="1" x14ac:dyDescent="0.25">
      <c r="A157" s="285"/>
      <c r="B157" s="90" t="s">
        <v>49</v>
      </c>
      <c r="C157" s="79" t="s">
        <v>46</v>
      </c>
      <c r="D157" s="275"/>
      <c r="E157" s="275"/>
      <c r="F157" s="275"/>
      <c r="G157" s="276"/>
      <c r="H157" s="37"/>
      <c r="I157" s="80" t="s">
        <v>47</v>
      </c>
      <c r="J157" s="45"/>
      <c r="L157" s="120"/>
    </row>
    <row r="158" spans="1:12" ht="39.9" hidden="1" customHeight="1" x14ac:dyDescent="0.25">
      <c r="A158" s="285"/>
      <c r="B158" s="90" t="s">
        <v>50</v>
      </c>
      <c r="C158" s="79" t="s">
        <v>46</v>
      </c>
      <c r="D158" s="275"/>
      <c r="E158" s="275"/>
      <c r="F158" s="275"/>
      <c r="G158" s="276"/>
      <c r="H158" s="37"/>
      <c r="I158" s="80" t="s">
        <v>47</v>
      </c>
      <c r="J158" s="45"/>
      <c r="L158" s="120"/>
    </row>
    <row r="159" spans="1:12" ht="39.9" hidden="1" customHeight="1" x14ac:dyDescent="0.25">
      <c r="A159" s="285"/>
      <c r="B159" s="91" t="s">
        <v>51</v>
      </c>
      <c r="C159" s="207" t="s">
        <v>46</v>
      </c>
      <c r="D159" s="263"/>
      <c r="E159" s="264"/>
      <c r="F159" s="264"/>
      <c r="G159" s="265"/>
      <c r="H159" s="37"/>
      <c r="I159" s="80" t="s">
        <v>47</v>
      </c>
      <c r="J159" s="45"/>
      <c r="L159" s="120"/>
    </row>
    <row r="160" spans="1:12" ht="39.9" hidden="1" customHeight="1" thickBot="1" x14ac:dyDescent="0.3">
      <c r="A160" s="285"/>
      <c r="B160" s="91" t="s">
        <v>52</v>
      </c>
      <c r="C160" s="207" t="s">
        <v>46</v>
      </c>
      <c r="D160" s="275"/>
      <c r="E160" s="275"/>
      <c r="F160" s="275"/>
      <c r="G160" s="276"/>
      <c r="H160" s="37"/>
      <c r="I160" s="80" t="s">
        <v>47</v>
      </c>
      <c r="J160" s="45"/>
      <c r="L160" s="120"/>
    </row>
    <row r="161" spans="1:12" ht="39.9" hidden="1" customHeight="1" thickBot="1" x14ac:dyDescent="0.3">
      <c r="A161" s="285"/>
      <c r="B161" s="91" t="s">
        <v>53</v>
      </c>
      <c r="C161" s="207" t="s">
        <v>46</v>
      </c>
      <c r="D161" s="263"/>
      <c r="E161" s="264"/>
      <c r="F161" s="264"/>
      <c r="G161" s="265"/>
      <c r="H161" s="37"/>
      <c r="I161" s="80" t="s">
        <v>47</v>
      </c>
      <c r="J161" s="81" t="s">
        <v>54</v>
      </c>
      <c r="K161" s="45"/>
      <c r="L161" s="120"/>
    </row>
    <row r="162" spans="1:12" ht="39.9" hidden="1" customHeight="1" thickBot="1" x14ac:dyDescent="0.3">
      <c r="A162" s="286"/>
      <c r="B162" s="92" t="s">
        <v>53</v>
      </c>
      <c r="C162" s="83" t="s">
        <v>46</v>
      </c>
      <c r="D162" s="289"/>
      <c r="E162" s="289"/>
      <c r="F162" s="289"/>
      <c r="G162" s="290"/>
      <c r="H162" s="38"/>
      <c r="I162" s="84" t="s">
        <v>47</v>
      </c>
      <c r="J162" s="81">
        <f>SUM(H153:H162)</f>
        <v>0</v>
      </c>
      <c r="K162" s="45"/>
      <c r="L162" s="120"/>
    </row>
    <row r="163" spans="1:12" ht="39.9" customHeight="1" thickBot="1" x14ac:dyDescent="0.3">
      <c r="A163" s="296" t="s">
        <v>70</v>
      </c>
      <c r="B163" s="297"/>
      <c r="C163" s="297"/>
      <c r="D163" s="297"/>
      <c r="E163" s="297"/>
      <c r="F163" s="297"/>
      <c r="G163" s="297"/>
      <c r="H163" s="297"/>
      <c r="I163" s="297"/>
      <c r="J163" s="45"/>
      <c r="K163"/>
      <c r="L163" s="120"/>
    </row>
    <row r="164" spans="1:12" ht="39.9" customHeight="1" x14ac:dyDescent="0.25">
      <c r="A164" s="298" t="s">
        <v>71</v>
      </c>
      <c r="B164" s="66" t="s">
        <v>45</v>
      </c>
      <c r="C164" s="201" t="s">
        <v>46</v>
      </c>
      <c r="D164" s="319"/>
      <c r="E164" s="319"/>
      <c r="F164" s="319"/>
      <c r="G164" s="320"/>
      <c r="H164" s="33"/>
      <c r="I164" s="67" t="s">
        <v>47</v>
      </c>
      <c r="J164" s="45"/>
      <c r="L164" s="120"/>
    </row>
    <row r="165" spans="1:12" ht="39.9" customHeight="1" x14ac:dyDescent="0.25">
      <c r="A165" s="279"/>
      <c r="B165" s="68" t="s">
        <v>11</v>
      </c>
      <c r="C165" s="202" t="s">
        <v>46</v>
      </c>
      <c r="D165" s="266"/>
      <c r="E165" s="266"/>
      <c r="F165" s="266"/>
      <c r="G165" s="267"/>
      <c r="H165" s="34"/>
      <c r="I165" s="69" t="s">
        <v>47</v>
      </c>
      <c r="J165" s="45"/>
      <c r="L165" s="120"/>
    </row>
    <row r="166" spans="1:12" ht="39.9" customHeight="1" x14ac:dyDescent="0.25">
      <c r="A166" s="279"/>
      <c r="B166" s="68" t="s">
        <v>16</v>
      </c>
      <c r="C166" s="202" t="s">
        <v>46</v>
      </c>
      <c r="D166" s="271"/>
      <c r="E166" s="271"/>
      <c r="F166" s="271"/>
      <c r="G166" s="272"/>
      <c r="H166" s="34"/>
      <c r="I166" s="69" t="s">
        <v>47</v>
      </c>
      <c r="J166" s="45"/>
      <c r="L166" s="120"/>
    </row>
    <row r="167" spans="1:12" ht="39.9" customHeight="1" x14ac:dyDescent="0.25">
      <c r="A167" s="279"/>
      <c r="B167" s="68" t="s">
        <v>48</v>
      </c>
      <c r="C167" s="202" t="s">
        <v>46</v>
      </c>
      <c r="D167" s="266"/>
      <c r="E167" s="266"/>
      <c r="F167" s="266"/>
      <c r="G167" s="267"/>
      <c r="H167" s="34"/>
      <c r="I167" s="69" t="s">
        <v>47</v>
      </c>
      <c r="J167" s="45"/>
      <c r="L167" s="120"/>
    </row>
    <row r="168" spans="1:12" ht="39.9" customHeight="1" x14ac:dyDescent="0.25">
      <c r="A168" s="279"/>
      <c r="B168" s="68" t="s">
        <v>49</v>
      </c>
      <c r="C168" s="202" t="s">
        <v>46</v>
      </c>
      <c r="D168" s="266"/>
      <c r="E168" s="266"/>
      <c r="F168" s="266"/>
      <c r="G168" s="267"/>
      <c r="H168" s="34"/>
      <c r="I168" s="69" t="s">
        <v>47</v>
      </c>
      <c r="J168" s="45"/>
      <c r="L168" s="120"/>
    </row>
    <row r="169" spans="1:12" ht="39.9" customHeight="1" x14ac:dyDescent="0.25">
      <c r="A169" s="279"/>
      <c r="B169" s="68" t="s">
        <v>50</v>
      </c>
      <c r="C169" s="202" t="s">
        <v>46</v>
      </c>
      <c r="D169" s="266"/>
      <c r="E169" s="266"/>
      <c r="F169" s="266"/>
      <c r="G169" s="267"/>
      <c r="H169" s="34"/>
      <c r="I169" s="69" t="s">
        <v>47</v>
      </c>
      <c r="J169" s="45"/>
      <c r="L169" s="120"/>
    </row>
    <row r="170" spans="1:12" ht="39.9" customHeight="1" x14ac:dyDescent="0.25">
      <c r="A170" s="279"/>
      <c r="B170" s="70" t="s">
        <v>51</v>
      </c>
      <c r="C170" s="202" t="s">
        <v>46</v>
      </c>
      <c r="D170" s="268"/>
      <c r="E170" s="269"/>
      <c r="F170" s="269"/>
      <c r="G170" s="270"/>
      <c r="H170" s="34"/>
      <c r="I170" s="69" t="s">
        <v>47</v>
      </c>
      <c r="J170" s="45"/>
      <c r="L170" s="120"/>
    </row>
    <row r="171" spans="1:12" ht="39.9" customHeight="1" thickBot="1" x14ac:dyDescent="0.3">
      <c r="A171" s="279"/>
      <c r="B171" s="70" t="s">
        <v>52</v>
      </c>
      <c r="C171" s="202" t="s">
        <v>46</v>
      </c>
      <c r="D171" s="266"/>
      <c r="E171" s="266"/>
      <c r="F171" s="266"/>
      <c r="G171" s="267"/>
      <c r="H171" s="34"/>
      <c r="I171" s="69" t="s">
        <v>47</v>
      </c>
      <c r="J171" s="45"/>
      <c r="L171" s="120"/>
    </row>
    <row r="172" spans="1:12" ht="39.9" customHeight="1" thickBot="1" x14ac:dyDescent="0.3">
      <c r="A172" s="279"/>
      <c r="B172" s="70" t="s">
        <v>53</v>
      </c>
      <c r="C172" s="202" t="s">
        <v>46</v>
      </c>
      <c r="D172" s="266"/>
      <c r="E172" s="266"/>
      <c r="F172" s="266"/>
      <c r="G172" s="267"/>
      <c r="H172" s="34"/>
      <c r="I172" s="69" t="s">
        <v>47</v>
      </c>
      <c r="J172" s="71" t="s">
        <v>54</v>
      </c>
      <c r="K172" s="45"/>
      <c r="L172" s="120"/>
    </row>
    <row r="173" spans="1:12" ht="39.9" customHeight="1" thickBot="1" x14ac:dyDescent="0.3">
      <c r="A173" s="281"/>
      <c r="B173" s="72" t="s">
        <v>53</v>
      </c>
      <c r="C173" s="204" t="s">
        <v>46</v>
      </c>
      <c r="D173" s="273"/>
      <c r="E173" s="273"/>
      <c r="F173" s="273"/>
      <c r="G173" s="274"/>
      <c r="H173" s="35"/>
      <c r="I173" s="73" t="s">
        <v>47</v>
      </c>
      <c r="J173" s="74">
        <f>SUM(H164:H173)</f>
        <v>0</v>
      </c>
      <c r="K173" s="45"/>
      <c r="L173" s="120"/>
    </row>
    <row r="174" spans="1:12" ht="39.9" customHeight="1" x14ac:dyDescent="0.25">
      <c r="A174" s="306" t="s">
        <v>72</v>
      </c>
      <c r="B174" s="75" t="s">
        <v>45</v>
      </c>
      <c r="C174" s="76" t="s">
        <v>46</v>
      </c>
      <c r="D174" s="261"/>
      <c r="E174" s="261"/>
      <c r="F174" s="261"/>
      <c r="G174" s="262"/>
      <c r="H174" s="36"/>
      <c r="I174" s="77" t="s">
        <v>47</v>
      </c>
      <c r="J174" s="45"/>
      <c r="K174"/>
      <c r="L174" s="120"/>
    </row>
    <row r="175" spans="1:12" ht="39.9" customHeight="1" x14ac:dyDescent="0.25">
      <c r="A175" s="307"/>
      <c r="B175" s="78" t="s">
        <v>11</v>
      </c>
      <c r="C175" s="79" t="s">
        <v>280</v>
      </c>
      <c r="D175" s="275" t="s">
        <v>287</v>
      </c>
      <c r="E175" s="275"/>
      <c r="F175" s="275"/>
      <c r="G175" s="276"/>
      <c r="H175" s="37">
        <v>300</v>
      </c>
      <c r="I175" s="80" t="s">
        <v>47</v>
      </c>
      <c r="J175" s="45"/>
      <c r="L175" s="120"/>
    </row>
    <row r="176" spans="1:12" ht="39.9" customHeight="1" x14ac:dyDescent="0.25">
      <c r="A176" s="307"/>
      <c r="B176" s="78" t="s">
        <v>16</v>
      </c>
      <c r="C176" s="79" t="s">
        <v>46</v>
      </c>
      <c r="D176" s="287"/>
      <c r="E176" s="287"/>
      <c r="F176" s="287"/>
      <c r="G176" s="291"/>
      <c r="H176" s="37"/>
      <c r="I176" s="80" t="s">
        <v>47</v>
      </c>
      <c r="J176" s="45"/>
      <c r="L176" s="120"/>
    </row>
    <row r="177" spans="1:12" ht="39.9" customHeight="1" x14ac:dyDescent="0.25">
      <c r="A177" s="307"/>
      <c r="B177" s="78" t="s">
        <v>48</v>
      </c>
      <c r="C177" s="79" t="s">
        <v>46</v>
      </c>
      <c r="D177" s="275"/>
      <c r="E177" s="275"/>
      <c r="F177" s="275"/>
      <c r="G177" s="263"/>
      <c r="H177" s="37"/>
      <c r="I177" s="80" t="s">
        <v>47</v>
      </c>
      <c r="J177" s="45"/>
      <c r="L177" s="120"/>
    </row>
    <row r="178" spans="1:12" ht="39.9" customHeight="1" x14ac:dyDescent="0.25">
      <c r="A178" s="307"/>
      <c r="B178" s="78" t="s">
        <v>49</v>
      </c>
      <c r="C178" s="79" t="s">
        <v>46</v>
      </c>
      <c r="D178" s="263"/>
      <c r="E178" s="264"/>
      <c r="F178" s="264"/>
      <c r="G178" s="265"/>
      <c r="H178" s="37"/>
      <c r="I178" s="80" t="s">
        <v>47</v>
      </c>
      <c r="J178" s="45"/>
      <c r="L178" s="120"/>
    </row>
    <row r="179" spans="1:12" ht="39.9" customHeight="1" x14ac:dyDescent="0.25">
      <c r="A179" s="307"/>
      <c r="B179" s="78" t="s">
        <v>50</v>
      </c>
      <c r="C179" s="79" t="s">
        <v>46</v>
      </c>
      <c r="D179" s="263"/>
      <c r="E179" s="264"/>
      <c r="F179" s="264"/>
      <c r="G179" s="265"/>
      <c r="H179" s="37"/>
      <c r="I179" s="80" t="s">
        <v>47</v>
      </c>
      <c r="J179" s="45"/>
      <c r="L179" s="120"/>
    </row>
    <row r="180" spans="1:12" ht="39.9" customHeight="1" x14ac:dyDescent="0.25">
      <c r="A180" s="307"/>
      <c r="B180" s="78" t="s">
        <v>51</v>
      </c>
      <c r="C180" s="79" t="s">
        <v>46</v>
      </c>
      <c r="D180" s="263"/>
      <c r="E180" s="264"/>
      <c r="F180" s="264"/>
      <c r="G180" s="265"/>
      <c r="H180" s="37"/>
      <c r="I180" s="80" t="s">
        <v>47</v>
      </c>
      <c r="J180" s="45"/>
      <c r="L180" s="120"/>
    </row>
    <row r="181" spans="1:12" ht="39.9" customHeight="1" thickBot="1" x14ac:dyDescent="0.3">
      <c r="A181" s="307"/>
      <c r="B181" s="78" t="s">
        <v>52</v>
      </c>
      <c r="C181" s="79" t="s">
        <v>46</v>
      </c>
      <c r="D181" s="275"/>
      <c r="E181" s="275"/>
      <c r="F181" s="275"/>
      <c r="G181" s="263"/>
      <c r="H181" s="37"/>
      <c r="I181" s="80" t="s">
        <v>47</v>
      </c>
      <c r="J181" s="45"/>
      <c r="L181" s="120"/>
    </row>
    <row r="182" spans="1:12" ht="39.9" customHeight="1" thickBot="1" x14ac:dyDescent="0.3">
      <c r="A182" s="307"/>
      <c r="B182" s="78" t="s">
        <v>73</v>
      </c>
      <c r="C182" s="79" t="s">
        <v>46</v>
      </c>
      <c r="D182" s="275"/>
      <c r="E182" s="275"/>
      <c r="F182" s="275"/>
      <c r="G182" s="263"/>
      <c r="H182" s="37"/>
      <c r="I182" s="80" t="s">
        <v>47</v>
      </c>
      <c r="J182" s="81" t="s">
        <v>54</v>
      </c>
      <c r="K182" s="45"/>
      <c r="L182" s="120"/>
    </row>
    <row r="183" spans="1:12" ht="39.9" customHeight="1" thickBot="1" x14ac:dyDescent="0.3">
      <c r="A183" s="308"/>
      <c r="B183" s="82" t="s">
        <v>53</v>
      </c>
      <c r="C183" s="83" t="s">
        <v>46</v>
      </c>
      <c r="D183" s="289"/>
      <c r="E183" s="289"/>
      <c r="F183" s="289"/>
      <c r="G183" s="295"/>
      <c r="H183" s="38"/>
      <c r="I183" s="84" t="s">
        <v>47</v>
      </c>
      <c r="J183" s="85">
        <f>SUM(H174:H183)</f>
        <v>300</v>
      </c>
      <c r="K183" s="45"/>
      <c r="L183" s="120"/>
    </row>
    <row r="184" spans="1:12" ht="39.9" customHeight="1" x14ac:dyDescent="0.25">
      <c r="A184" s="278" t="s">
        <v>74</v>
      </c>
      <c r="B184" s="93" t="s">
        <v>45</v>
      </c>
      <c r="C184" s="201" t="s">
        <v>46</v>
      </c>
      <c r="D184" s="319"/>
      <c r="E184" s="319"/>
      <c r="F184" s="319"/>
      <c r="G184" s="320"/>
      <c r="H184" s="33"/>
      <c r="I184" s="67" t="s">
        <v>47</v>
      </c>
      <c r="J184" s="45"/>
      <c r="K184"/>
      <c r="L184" s="120"/>
    </row>
    <row r="185" spans="1:12" ht="39.9" customHeight="1" x14ac:dyDescent="0.25">
      <c r="A185" s="279"/>
      <c r="B185" s="94" t="s">
        <v>11</v>
      </c>
      <c r="C185" s="202" t="s">
        <v>46</v>
      </c>
      <c r="D185" s="266"/>
      <c r="E185" s="266"/>
      <c r="F185" s="266"/>
      <c r="G185" s="267"/>
      <c r="H185" s="34"/>
      <c r="I185" s="69" t="s">
        <v>47</v>
      </c>
      <c r="J185" s="45"/>
      <c r="L185" s="120"/>
    </row>
    <row r="186" spans="1:12" ht="39.9" customHeight="1" x14ac:dyDescent="0.25">
      <c r="A186" s="279"/>
      <c r="B186" s="94" t="s">
        <v>16</v>
      </c>
      <c r="C186" s="202" t="s">
        <v>46</v>
      </c>
      <c r="D186" s="271"/>
      <c r="E186" s="271"/>
      <c r="F186" s="271"/>
      <c r="G186" s="272"/>
      <c r="H186" s="34"/>
      <c r="I186" s="69" t="s">
        <v>47</v>
      </c>
      <c r="J186" s="45"/>
      <c r="L186" s="120"/>
    </row>
    <row r="187" spans="1:12" ht="39.9" customHeight="1" x14ac:dyDescent="0.25">
      <c r="A187" s="279"/>
      <c r="B187" s="94" t="s">
        <v>48</v>
      </c>
      <c r="C187" s="202" t="s">
        <v>46</v>
      </c>
      <c r="D187" s="266"/>
      <c r="E187" s="266"/>
      <c r="F187" s="266"/>
      <c r="G187" s="268"/>
      <c r="H187" s="34"/>
      <c r="I187" s="69" t="s">
        <v>47</v>
      </c>
      <c r="J187" s="45"/>
      <c r="L187" s="120"/>
    </row>
    <row r="188" spans="1:12" ht="39.9" customHeight="1" x14ac:dyDescent="0.25">
      <c r="A188" s="279"/>
      <c r="B188" s="94" t="s">
        <v>49</v>
      </c>
      <c r="C188" s="202" t="s">
        <v>46</v>
      </c>
      <c r="D188" s="268"/>
      <c r="E188" s="269"/>
      <c r="F188" s="269"/>
      <c r="G188" s="270"/>
      <c r="H188" s="34"/>
      <c r="I188" s="69" t="s">
        <v>47</v>
      </c>
      <c r="J188" s="45"/>
      <c r="L188" s="120"/>
    </row>
    <row r="189" spans="1:12" ht="39.9" customHeight="1" x14ac:dyDescent="0.25">
      <c r="A189" s="279"/>
      <c r="B189" s="94" t="s">
        <v>50</v>
      </c>
      <c r="C189" s="202" t="s">
        <v>46</v>
      </c>
      <c r="D189" s="268"/>
      <c r="E189" s="269"/>
      <c r="F189" s="269"/>
      <c r="G189" s="270"/>
      <c r="H189" s="34"/>
      <c r="I189" s="69" t="s">
        <v>47</v>
      </c>
      <c r="J189" s="45"/>
      <c r="L189" s="120"/>
    </row>
    <row r="190" spans="1:12" ht="39.9" customHeight="1" x14ac:dyDescent="0.25">
      <c r="A190" s="279"/>
      <c r="B190" s="94" t="s">
        <v>51</v>
      </c>
      <c r="C190" s="202" t="s">
        <v>46</v>
      </c>
      <c r="D190" s="268"/>
      <c r="E190" s="269"/>
      <c r="F190" s="269"/>
      <c r="G190" s="270"/>
      <c r="H190" s="34"/>
      <c r="I190" s="69" t="s">
        <v>47</v>
      </c>
      <c r="J190" s="45"/>
      <c r="L190" s="120"/>
    </row>
    <row r="191" spans="1:12" ht="39.9" customHeight="1" thickBot="1" x14ac:dyDescent="0.3">
      <c r="A191" s="279"/>
      <c r="B191" s="94" t="s">
        <v>52</v>
      </c>
      <c r="C191" s="202" t="s">
        <v>46</v>
      </c>
      <c r="D191" s="266"/>
      <c r="E191" s="266"/>
      <c r="F191" s="266"/>
      <c r="G191" s="268"/>
      <c r="H191" s="34"/>
      <c r="I191" s="69" t="s">
        <v>47</v>
      </c>
      <c r="J191" s="45"/>
      <c r="L191" s="120"/>
    </row>
    <row r="192" spans="1:12" ht="39.9" customHeight="1" thickBot="1" x14ac:dyDescent="0.3">
      <c r="A192" s="279"/>
      <c r="B192" s="94" t="s">
        <v>73</v>
      </c>
      <c r="C192" s="202" t="s">
        <v>46</v>
      </c>
      <c r="D192" s="266"/>
      <c r="E192" s="266"/>
      <c r="F192" s="266"/>
      <c r="G192" s="268"/>
      <c r="H192" s="34"/>
      <c r="I192" s="69" t="s">
        <v>47</v>
      </c>
      <c r="J192" s="71" t="s">
        <v>54</v>
      </c>
      <c r="K192" s="45"/>
      <c r="L192" s="120"/>
    </row>
    <row r="193" spans="1:12" ht="39.9" customHeight="1" thickBot="1" x14ac:dyDescent="0.3">
      <c r="A193" s="281"/>
      <c r="B193" s="95" t="s">
        <v>53</v>
      </c>
      <c r="C193" s="204" t="s">
        <v>46</v>
      </c>
      <c r="D193" s="273"/>
      <c r="E193" s="273"/>
      <c r="F193" s="273"/>
      <c r="G193" s="277"/>
      <c r="H193" s="35"/>
      <c r="I193" s="73" t="s">
        <v>47</v>
      </c>
      <c r="J193" s="74">
        <f>SUM(H184:H193)</f>
        <v>0</v>
      </c>
      <c r="K193" s="45"/>
      <c r="L193" s="120"/>
    </row>
    <row r="194" spans="1:12" ht="39.9" customHeight="1" x14ac:dyDescent="0.25">
      <c r="A194" s="306" t="s">
        <v>75</v>
      </c>
      <c r="B194" s="75" t="s">
        <v>45</v>
      </c>
      <c r="C194" s="76" t="s">
        <v>46</v>
      </c>
      <c r="D194" s="261"/>
      <c r="E194" s="261"/>
      <c r="F194" s="261"/>
      <c r="G194" s="262"/>
      <c r="H194" s="36"/>
      <c r="I194" s="77" t="s">
        <v>47</v>
      </c>
      <c r="J194" s="45"/>
      <c r="K194"/>
      <c r="L194" s="120"/>
    </row>
    <row r="195" spans="1:12" ht="39" customHeight="1" x14ac:dyDescent="0.25">
      <c r="A195" s="307"/>
      <c r="B195" s="78" t="s">
        <v>11</v>
      </c>
      <c r="C195" s="79" t="s">
        <v>46</v>
      </c>
      <c r="D195" s="287"/>
      <c r="E195" s="287"/>
      <c r="F195" s="287"/>
      <c r="G195" s="288"/>
      <c r="H195" s="37"/>
      <c r="I195" s="80" t="s">
        <v>47</v>
      </c>
      <c r="J195" s="45"/>
      <c r="L195" s="120"/>
    </row>
    <row r="196" spans="1:12" ht="39.9" customHeight="1" x14ac:dyDescent="0.25">
      <c r="A196" s="307"/>
      <c r="B196" s="78" t="s">
        <v>16</v>
      </c>
      <c r="C196" s="79" t="s">
        <v>46</v>
      </c>
      <c r="D196" s="287"/>
      <c r="E196" s="287"/>
      <c r="F196" s="287"/>
      <c r="G196" s="291"/>
      <c r="H196" s="37"/>
      <c r="I196" s="80" t="s">
        <v>47</v>
      </c>
      <c r="J196" s="45"/>
      <c r="L196" s="120"/>
    </row>
    <row r="197" spans="1:12" ht="39.9" customHeight="1" x14ac:dyDescent="0.25">
      <c r="A197" s="307"/>
      <c r="B197" s="78" t="s">
        <v>48</v>
      </c>
      <c r="C197" s="79" t="s">
        <v>46</v>
      </c>
      <c r="D197" s="275"/>
      <c r="E197" s="275"/>
      <c r="F197" s="275"/>
      <c r="G197" s="263"/>
      <c r="H197" s="37"/>
      <c r="I197" s="80" t="s">
        <v>47</v>
      </c>
      <c r="J197" s="45"/>
      <c r="L197" s="120"/>
    </row>
    <row r="198" spans="1:12" ht="39.9" customHeight="1" x14ac:dyDescent="0.25">
      <c r="A198" s="307"/>
      <c r="B198" s="78" t="s">
        <v>49</v>
      </c>
      <c r="C198" s="79" t="s">
        <v>280</v>
      </c>
      <c r="D198" s="263" t="s">
        <v>283</v>
      </c>
      <c r="E198" s="264"/>
      <c r="F198" s="264"/>
      <c r="G198" s="265"/>
      <c r="H198" s="37">
        <v>2800</v>
      </c>
      <c r="I198" s="80" t="s">
        <v>47</v>
      </c>
      <c r="J198" s="45"/>
      <c r="L198" s="120"/>
    </row>
    <row r="199" spans="1:12" ht="39.9" customHeight="1" x14ac:dyDescent="0.25">
      <c r="A199" s="307"/>
      <c r="B199" s="78" t="s">
        <v>50</v>
      </c>
      <c r="C199" s="79" t="s">
        <v>46</v>
      </c>
      <c r="D199" s="263"/>
      <c r="E199" s="264"/>
      <c r="F199" s="264"/>
      <c r="G199" s="265"/>
      <c r="H199" s="37"/>
      <c r="I199" s="80" t="s">
        <v>47</v>
      </c>
      <c r="J199" s="45"/>
      <c r="L199" s="120"/>
    </row>
    <row r="200" spans="1:12" ht="39.9" customHeight="1" x14ac:dyDescent="0.25">
      <c r="A200" s="307"/>
      <c r="B200" s="78" t="s">
        <v>51</v>
      </c>
      <c r="C200" s="79" t="s">
        <v>46</v>
      </c>
      <c r="D200" s="263"/>
      <c r="E200" s="264"/>
      <c r="F200" s="264"/>
      <c r="G200" s="265"/>
      <c r="H200" s="37"/>
      <c r="I200" s="80" t="s">
        <v>47</v>
      </c>
      <c r="J200" s="45"/>
      <c r="L200" s="120"/>
    </row>
    <row r="201" spans="1:12" ht="39.9" customHeight="1" thickBot="1" x14ac:dyDescent="0.3">
      <c r="A201" s="307"/>
      <c r="B201" s="78" t="s">
        <v>52</v>
      </c>
      <c r="C201" s="79" t="s">
        <v>46</v>
      </c>
      <c r="D201" s="275"/>
      <c r="E201" s="275"/>
      <c r="F201" s="275"/>
      <c r="G201" s="263"/>
      <c r="H201" s="37"/>
      <c r="I201" s="80" t="s">
        <v>47</v>
      </c>
      <c r="J201" s="45"/>
      <c r="L201" s="120"/>
    </row>
    <row r="202" spans="1:12" ht="39.9" customHeight="1" thickBot="1" x14ac:dyDescent="0.3">
      <c r="A202" s="307"/>
      <c r="B202" s="78" t="s">
        <v>73</v>
      </c>
      <c r="C202" s="79" t="s">
        <v>46</v>
      </c>
      <c r="D202" s="275"/>
      <c r="E202" s="275"/>
      <c r="F202" s="275"/>
      <c r="G202" s="263"/>
      <c r="H202" s="37"/>
      <c r="I202" s="80" t="s">
        <v>47</v>
      </c>
      <c r="J202" s="81" t="s">
        <v>54</v>
      </c>
      <c r="K202" s="45"/>
      <c r="L202" s="120"/>
    </row>
    <row r="203" spans="1:12" ht="39.9" customHeight="1" thickBot="1" x14ac:dyDescent="0.3">
      <c r="A203" s="308"/>
      <c r="B203" s="82" t="s">
        <v>53</v>
      </c>
      <c r="C203" s="83" t="s">
        <v>46</v>
      </c>
      <c r="D203" s="289"/>
      <c r="E203" s="289"/>
      <c r="F203" s="289"/>
      <c r="G203" s="295"/>
      <c r="H203" s="38"/>
      <c r="I203" s="84" t="s">
        <v>47</v>
      </c>
      <c r="J203" s="85">
        <f>SUM(H194:H203)</f>
        <v>2800</v>
      </c>
      <c r="K203" s="45"/>
      <c r="L203" s="120"/>
    </row>
    <row r="204" spans="1:12" ht="39.9" customHeight="1" x14ac:dyDescent="0.25">
      <c r="A204" s="376" t="s">
        <v>72</v>
      </c>
      <c r="B204" s="66" t="s">
        <v>45</v>
      </c>
      <c r="C204" s="201" t="s">
        <v>46</v>
      </c>
      <c r="D204" s="319"/>
      <c r="E204" s="319"/>
      <c r="F204" s="319"/>
      <c r="G204" s="320"/>
      <c r="H204" s="33"/>
      <c r="I204" s="67" t="s">
        <v>47</v>
      </c>
      <c r="J204" s="45"/>
      <c r="K204" s="131"/>
      <c r="L204" s="120"/>
    </row>
    <row r="205" spans="1:12" ht="39.9" customHeight="1" x14ac:dyDescent="0.25">
      <c r="A205" s="377"/>
      <c r="B205" s="68" t="s">
        <v>11</v>
      </c>
      <c r="C205" s="202" t="s">
        <v>46</v>
      </c>
      <c r="D205" s="266"/>
      <c r="E205" s="266"/>
      <c r="F205" s="266"/>
      <c r="G205" s="267"/>
      <c r="H205" s="34"/>
      <c r="I205" s="69" t="s">
        <v>47</v>
      </c>
      <c r="J205" s="45"/>
      <c r="K205" s="131"/>
      <c r="L205" s="120"/>
    </row>
    <row r="206" spans="1:12" ht="39.9" customHeight="1" x14ac:dyDescent="0.25">
      <c r="A206" s="377"/>
      <c r="B206" s="68" t="s">
        <v>16</v>
      </c>
      <c r="C206" s="202" t="s">
        <v>46</v>
      </c>
      <c r="D206" s="271"/>
      <c r="E206" s="271"/>
      <c r="F206" s="271"/>
      <c r="G206" s="272"/>
      <c r="H206" s="34"/>
      <c r="I206" s="69" t="s">
        <v>47</v>
      </c>
      <c r="J206" s="45"/>
      <c r="K206" s="131"/>
      <c r="L206" s="120"/>
    </row>
    <row r="207" spans="1:12" ht="39.9" customHeight="1" x14ac:dyDescent="0.25">
      <c r="A207" s="377"/>
      <c r="B207" s="68" t="s">
        <v>48</v>
      </c>
      <c r="C207" s="202" t="s">
        <v>46</v>
      </c>
      <c r="D207" s="266"/>
      <c r="E207" s="266"/>
      <c r="F207" s="266"/>
      <c r="G207" s="267"/>
      <c r="H207" s="34"/>
      <c r="I207" s="69" t="s">
        <v>47</v>
      </c>
      <c r="J207" s="45"/>
      <c r="K207" s="131"/>
      <c r="L207" s="120"/>
    </row>
    <row r="208" spans="1:12" ht="39.9" customHeight="1" x14ac:dyDescent="0.25">
      <c r="A208" s="377"/>
      <c r="B208" s="68" t="s">
        <v>49</v>
      </c>
      <c r="C208" s="202" t="s">
        <v>46</v>
      </c>
      <c r="D208" s="266"/>
      <c r="E208" s="266"/>
      <c r="F208" s="266"/>
      <c r="G208" s="267"/>
      <c r="H208" s="34"/>
      <c r="I208" s="69" t="s">
        <v>47</v>
      </c>
      <c r="J208" s="45"/>
      <c r="K208" s="131"/>
      <c r="L208" s="120"/>
    </row>
    <row r="209" spans="1:12" ht="39.9" customHeight="1" x14ac:dyDescent="0.25">
      <c r="A209" s="377"/>
      <c r="B209" s="68" t="s">
        <v>50</v>
      </c>
      <c r="C209" s="202" t="s">
        <v>46</v>
      </c>
      <c r="D209" s="266"/>
      <c r="E209" s="266"/>
      <c r="F209" s="266"/>
      <c r="G209" s="267"/>
      <c r="H209" s="34"/>
      <c r="I209" s="69" t="s">
        <v>47</v>
      </c>
      <c r="J209" s="45"/>
      <c r="K209" s="131"/>
      <c r="L209" s="120"/>
    </row>
    <row r="210" spans="1:12" ht="39.9" customHeight="1" x14ac:dyDescent="0.25">
      <c r="A210" s="377"/>
      <c r="B210" s="70" t="s">
        <v>51</v>
      </c>
      <c r="C210" s="203" t="s">
        <v>46</v>
      </c>
      <c r="D210" s="268"/>
      <c r="E210" s="269"/>
      <c r="F210" s="269"/>
      <c r="G210" s="270"/>
      <c r="H210" s="34"/>
      <c r="I210" s="69" t="s">
        <v>47</v>
      </c>
      <c r="J210" s="45"/>
      <c r="K210" s="131"/>
      <c r="L210" s="120"/>
    </row>
    <row r="211" spans="1:12" ht="39.9" customHeight="1" thickBot="1" x14ac:dyDescent="0.3">
      <c r="A211" s="377"/>
      <c r="B211" s="70" t="s">
        <v>52</v>
      </c>
      <c r="C211" s="203" t="s">
        <v>46</v>
      </c>
      <c r="D211" s="266"/>
      <c r="E211" s="266"/>
      <c r="F211" s="266"/>
      <c r="G211" s="267"/>
      <c r="H211" s="34"/>
      <c r="I211" s="69" t="s">
        <v>47</v>
      </c>
      <c r="J211" s="45"/>
      <c r="K211" s="131"/>
      <c r="L211" s="120"/>
    </row>
    <row r="212" spans="1:12" ht="39.9" customHeight="1" thickBot="1" x14ac:dyDescent="0.3">
      <c r="A212" s="377"/>
      <c r="B212" s="70" t="s">
        <v>53</v>
      </c>
      <c r="C212" s="203" t="s">
        <v>46</v>
      </c>
      <c r="D212" s="268"/>
      <c r="E212" s="269"/>
      <c r="F212" s="269"/>
      <c r="G212" s="270"/>
      <c r="H212" s="34"/>
      <c r="I212" s="69" t="s">
        <v>47</v>
      </c>
      <c r="J212" s="71" t="s">
        <v>54</v>
      </c>
      <c r="K212" s="45"/>
      <c r="L212" s="120"/>
    </row>
    <row r="213" spans="1:12" ht="39.9" customHeight="1" thickBot="1" x14ac:dyDescent="0.3">
      <c r="A213" s="378"/>
      <c r="B213" s="72" t="s">
        <v>53</v>
      </c>
      <c r="C213" s="204" t="s">
        <v>46</v>
      </c>
      <c r="D213" s="273"/>
      <c r="E213" s="273"/>
      <c r="F213" s="273"/>
      <c r="G213" s="274"/>
      <c r="H213" s="35"/>
      <c r="I213" s="73" t="s">
        <v>47</v>
      </c>
      <c r="J213" s="74">
        <f>SUM(H204:H213)</f>
        <v>0</v>
      </c>
      <c r="K213" s="45"/>
      <c r="L213" s="120"/>
    </row>
    <row r="214" spans="1:12" ht="39.9" customHeight="1" x14ac:dyDescent="0.25">
      <c r="A214" s="400" t="s">
        <v>76</v>
      </c>
      <c r="B214" s="96" t="s">
        <v>45</v>
      </c>
      <c r="C214" s="76" t="s">
        <v>46</v>
      </c>
      <c r="D214" s="261"/>
      <c r="E214" s="261"/>
      <c r="F214" s="261"/>
      <c r="G214" s="324"/>
      <c r="H214" s="36"/>
      <c r="I214" s="77" t="s">
        <v>47</v>
      </c>
      <c r="J214" s="45"/>
      <c r="K214" s="131"/>
      <c r="L214" s="120"/>
    </row>
    <row r="215" spans="1:12" ht="39.9" customHeight="1" x14ac:dyDescent="0.25">
      <c r="A215" s="307"/>
      <c r="B215" s="78" t="s">
        <v>11</v>
      </c>
      <c r="C215" s="79" t="s">
        <v>46</v>
      </c>
      <c r="D215" s="275"/>
      <c r="E215" s="275"/>
      <c r="F215" s="275"/>
      <c r="G215" s="263"/>
      <c r="H215" s="37"/>
      <c r="I215" s="80" t="s">
        <v>47</v>
      </c>
      <c r="J215" s="45"/>
      <c r="K215" s="131"/>
      <c r="L215" s="120"/>
    </row>
    <row r="216" spans="1:12" ht="39.9" customHeight="1" x14ac:dyDescent="0.25">
      <c r="A216" s="307"/>
      <c r="B216" s="78" t="s">
        <v>16</v>
      </c>
      <c r="C216" s="79" t="s">
        <v>46</v>
      </c>
      <c r="D216" s="275"/>
      <c r="E216" s="275"/>
      <c r="F216" s="275"/>
      <c r="G216" s="263"/>
      <c r="H216" s="37"/>
      <c r="I216" s="80" t="s">
        <v>47</v>
      </c>
      <c r="J216" s="45"/>
      <c r="K216" s="131"/>
      <c r="L216" s="120"/>
    </row>
    <row r="217" spans="1:12" ht="39.9" customHeight="1" x14ac:dyDescent="0.25">
      <c r="A217" s="307"/>
      <c r="B217" s="78" t="s">
        <v>48</v>
      </c>
      <c r="C217" s="79" t="s">
        <v>46</v>
      </c>
      <c r="D217" s="263"/>
      <c r="E217" s="264"/>
      <c r="F217" s="264"/>
      <c r="G217" s="265"/>
      <c r="H217" s="37"/>
      <c r="I217" s="80" t="s">
        <v>47</v>
      </c>
      <c r="J217" s="45"/>
      <c r="K217" s="131"/>
      <c r="L217" s="120"/>
    </row>
    <row r="218" spans="1:12" ht="39.9" customHeight="1" x14ac:dyDescent="0.25">
      <c r="A218" s="307"/>
      <c r="B218" s="78" t="s">
        <v>49</v>
      </c>
      <c r="C218" s="79" t="s">
        <v>46</v>
      </c>
      <c r="D218" s="263"/>
      <c r="E218" s="264"/>
      <c r="F218" s="264"/>
      <c r="G218" s="265"/>
      <c r="H218" s="37"/>
      <c r="I218" s="80" t="s">
        <v>47</v>
      </c>
      <c r="J218" s="45"/>
      <c r="K218" s="131"/>
      <c r="L218" s="120"/>
    </row>
    <row r="219" spans="1:12" ht="39.9" customHeight="1" x14ac:dyDescent="0.25">
      <c r="A219" s="307"/>
      <c r="B219" s="78" t="s">
        <v>64</v>
      </c>
      <c r="C219" s="79" t="s">
        <v>46</v>
      </c>
      <c r="D219" s="263"/>
      <c r="E219" s="264"/>
      <c r="F219" s="264"/>
      <c r="G219" s="265"/>
      <c r="H219" s="37"/>
      <c r="I219" s="80" t="s">
        <v>47</v>
      </c>
      <c r="J219" s="45"/>
      <c r="K219" s="131"/>
      <c r="L219" s="120"/>
    </row>
    <row r="220" spans="1:12" ht="39.9" customHeight="1" x14ac:dyDescent="0.25">
      <c r="A220" s="307"/>
      <c r="B220" s="78" t="s">
        <v>51</v>
      </c>
      <c r="C220" s="79" t="s">
        <v>46</v>
      </c>
      <c r="D220" s="275"/>
      <c r="E220" s="275"/>
      <c r="F220" s="275"/>
      <c r="G220" s="263"/>
      <c r="H220" s="37"/>
      <c r="I220" s="80" t="s">
        <v>47</v>
      </c>
      <c r="J220" s="45"/>
      <c r="K220" s="131"/>
      <c r="L220" s="120"/>
    </row>
    <row r="221" spans="1:12" ht="39.9" customHeight="1" thickBot="1" x14ac:dyDescent="0.3">
      <c r="A221" s="307"/>
      <c r="B221" s="78" t="s">
        <v>52</v>
      </c>
      <c r="C221" s="79" t="s">
        <v>46</v>
      </c>
      <c r="D221" s="275"/>
      <c r="E221" s="275"/>
      <c r="F221" s="275"/>
      <c r="G221" s="263"/>
      <c r="H221" s="37"/>
      <c r="I221" s="80" t="s">
        <v>47</v>
      </c>
      <c r="J221" s="45"/>
      <c r="K221" s="131"/>
      <c r="L221" s="120"/>
    </row>
    <row r="222" spans="1:12" ht="39.9" customHeight="1" thickBot="1" x14ac:dyDescent="0.3">
      <c r="A222" s="307"/>
      <c r="B222" s="78" t="s">
        <v>73</v>
      </c>
      <c r="C222" s="79" t="s">
        <v>280</v>
      </c>
      <c r="D222" s="275"/>
      <c r="E222" s="275"/>
      <c r="F222" s="275"/>
      <c r="G222" s="263"/>
      <c r="H222" s="37"/>
      <c r="I222" s="80" t="s">
        <v>47</v>
      </c>
      <c r="J222" s="81" t="s">
        <v>54</v>
      </c>
      <c r="K222" s="45"/>
      <c r="L222" s="120"/>
    </row>
    <row r="223" spans="1:12" ht="39.9" customHeight="1" thickBot="1" x14ac:dyDescent="0.3">
      <c r="A223" s="308"/>
      <c r="B223" s="82" t="s">
        <v>53</v>
      </c>
      <c r="C223" s="83" t="s">
        <v>46</v>
      </c>
      <c r="D223" s="289"/>
      <c r="E223" s="289"/>
      <c r="F223" s="289"/>
      <c r="G223" s="295"/>
      <c r="H223" s="38"/>
      <c r="I223" s="84" t="s">
        <v>47</v>
      </c>
      <c r="J223" s="85">
        <f>SUM(H214:H223)</f>
        <v>0</v>
      </c>
      <c r="K223" s="45"/>
      <c r="L223" s="120"/>
    </row>
    <row r="224" spans="1:12" ht="39.9" customHeight="1" x14ac:dyDescent="0.25">
      <c r="A224" s="298" t="s">
        <v>74</v>
      </c>
      <c r="B224" s="66" t="s">
        <v>45</v>
      </c>
      <c r="C224" s="201" t="s">
        <v>46</v>
      </c>
      <c r="D224" s="319"/>
      <c r="E224" s="319"/>
      <c r="F224" s="319"/>
      <c r="G224" s="320"/>
      <c r="H224" s="33"/>
      <c r="I224" s="67" t="s">
        <v>47</v>
      </c>
      <c r="J224" s="45"/>
      <c r="K224" s="131"/>
      <c r="L224" s="120"/>
    </row>
    <row r="225" spans="1:12" ht="39.9" customHeight="1" x14ac:dyDescent="0.25">
      <c r="A225" s="279"/>
      <c r="B225" s="68" t="s">
        <v>11</v>
      </c>
      <c r="C225" s="202" t="s">
        <v>46</v>
      </c>
      <c r="D225" s="266"/>
      <c r="E225" s="266"/>
      <c r="F225" s="266"/>
      <c r="G225" s="267"/>
      <c r="H225" s="34"/>
      <c r="I225" s="69" t="s">
        <v>47</v>
      </c>
      <c r="J225" s="45"/>
      <c r="K225" s="131"/>
      <c r="L225" s="120"/>
    </row>
    <row r="226" spans="1:12" ht="39.9" customHeight="1" x14ac:dyDescent="0.25">
      <c r="A226" s="279"/>
      <c r="B226" s="68" t="s">
        <v>16</v>
      </c>
      <c r="C226" s="202" t="s">
        <v>46</v>
      </c>
      <c r="D226" s="271"/>
      <c r="E226" s="271"/>
      <c r="F226" s="271"/>
      <c r="G226" s="272"/>
      <c r="H226" s="34"/>
      <c r="I226" s="69" t="s">
        <v>47</v>
      </c>
      <c r="J226" s="45"/>
      <c r="K226" s="131"/>
      <c r="L226" s="120"/>
    </row>
    <row r="227" spans="1:12" ht="39.9" customHeight="1" x14ac:dyDescent="0.25">
      <c r="A227" s="279"/>
      <c r="B227" s="68" t="s">
        <v>48</v>
      </c>
      <c r="C227" s="202" t="s">
        <v>46</v>
      </c>
      <c r="D227" s="266"/>
      <c r="E227" s="266"/>
      <c r="F227" s="266"/>
      <c r="G227" s="267"/>
      <c r="H227" s="34"/>
      <c r="I227" s="69" t="s">
        <v>47</v>
      </c>
      <c r="J227" s="45"/>
      <c r="K227" s="131"/>
      <c r="L227" s="120"/>
    </row>
    <row r="228" spans="1:12" ht="39.9" customHeight="1" x14ac:dyDescent="0.25">
      <c r="A228" s="279"/>
      <c r="B228" s="68" t="s">
        <v>49</v>
      </c>
      <c r="C228" s="202" t="s">
        <v>46</v>
      </c>
      <c r="D228" s="266"/>
      <c r="E228" s="266"/>
      <c r="F228" s="266"/>
      <c r="G228" s="267"/>
      <c r="H228" s="34"/>
      <c r="I228" s="69" t="s">
        <v>47</v>
      </c>
      <c r="J228" s="45"/>
      <c r="K228" s="131"/>
      <c r="L228" s="120"/>
    </row>
    <row r="229" spans="1:12" ht="39.9" customHeight="1" x14ac:dyDescent="0.25">
      <c r="A229" s="279"/>
      <c r="B229" s="68" t="s">
        <v>64</v>
      </c>
      <c r="C229" s="202" t="s">
        <v>46</v>
      </c>
      <c r="D229" s="266"/>
      <c r="E229" s="266"/>
      <c r="F229" s="266"/>
      <c r="G229" s="267"/>
      <c r="H229" s="34"/>
      <c r="I229" s="69" t="s">
        <v>47</v>
      </c>
      <c r="J229" s="45"/>
      <c r="K229" s="131"/>
      <c r="L229" s="120"/>
    </row>
    <row r="230" spans="1:12" ht="39.9" customHeight="1" x14ac:dyDescent="0.25">
      <c r="A230" s="279"/>
      <c r="B230" s="70" t="s">
        <v>51</v>
      </c>
      <c r="C230" s="203" t="s">
        <v>46</v>
      </c>
      <c r="D230" s="268"/>
      <c r="E230" s="269"/>
      <c r="F230" s="269"/>
      <c r="G230" s="270"/>
      <c r="H230" s="34"/>
      <c r="I230" s="69" t="s">
        <v>47</v>
      </c>
      <c r="J230" s="45"/>
      <c r="K230" s="131"/>
      <c r="L230" s="120"/>
    </row>
    <row r="231" spans="1:12" ht="39.9" customHeight="1" x14ac:dyDescent="0.25">
      <c r="A231" s="279"/>
      <c r="B231" s="70" t="s">
        <v>52</v>
      </c>
      <c r="C231" s="203" t="s">
        <v>46</v>
      </c>
      <c r="D231" s="266"/>
      <c r="E231" s="266"/>
      <c r="F231" s="266"/>
      <c r="G231" s="267"/>
      <c r="H231" s="34"/>
      <c r="I231" s="69" t="s">
        <v>47</v>
      </c>
      <c r="J231" s="45"/>
      <c r="K231" s="131"/>
      <c r="L231" s="120"/>
    </row>
    <row r="232" spans="1:12" ht="39.9" customHeight="1" thickBot="1" x14ac:dyDescent="0.3">
      <c r="A232" s="279"/>
      <c r="B232" s="70" t="s">
        <v>73</v>
      </c>
      <c r="C232" s="203" t="s">
        <v>46</v>
      </c>
      <c r="D232" s="268"/>
      <c r="E232" s="269"/>
      <c r="F232" s="269"/>
      <c r="G232" s="270"/>
      <c r="H232" s="34"/>
      <c r="I232" s="69" t="s">
        <v>47</v>
      </c>
      <c r="J232" s="45"/>
      <c r="K232" s="131"/>
      <c r="L232" s="120"/>
    </row>
    <row r="233" spans="1:12" ht="39.9" customHeight="1" thickBot="1" x14ac:dyDescent="0.3">
      <c r="A233" s="279"/>
      <c r="B233" s="68" t="s">
        <v>53</v>
      </c>
      <c r="C233" s="202" t="s">
        <v>46</v>
      </c>
      <c r="D233" s="266"/>
      <c r="E233" s="266"/>
      <c r="F233" s="266"/>
      <c r="G233" s="267"/>
      <c r="H233" s="34"/>
      <c r="I233" s="69" t="s">
        <v>47</v>
      </c>
      <c r="J233" s="71" t="s">
        <v>54</v>
      </c>
      <c r="K233" s="45"/>
      <c r="L233" s="120"/>
    </row>
    <row r="234" spans="1:12" ht="39.9" customHeight="1" thickBot="1" x14ac:dyDescent="0.3">
      <c r="A234" s="281"/>
      <c r="B234" s="170" t="s">
        <v>53</v>
      </c>
      <c r="C234" s="205" t="s">
        <v>46</v>
      </c>
      <c r="D234" s="271"/>
      <c r="E234" s="271"/>
      <c r="F234" s="271"/>
      <c r="G234" s="272"/>
      <c r="H234" s="39"/>
      <c r="I234" s="87" t="s">
        <v>47</v>
      </c>
      <c r="J234" s="74">
        <f>SUM(H224:H234)</f>
        <v>0</v>
      </c>
      <c r="K234" s="45"/>
      <c r="L234" s="120"/>
    </row>
    <row r="235" spans="1:12" ht="39.9" customHeight="1" x14ac:dyDescent="0.25">
      <c r="A235" s="309" t="s">
        <v>65</v>
      </c>
      <c r="B235" s="89" t="s">
        <v>45</v>
      </c>
      <c r="C235" s="76" t="s">
        <v>46</v>
      </c>
      <c r="D235" s="261"/>
      <c r="E235" s="261"/>
      <c r="F235" s="261"/>
      <c r="G235" s="262"/>
      <c r="H235" s="36"/>
      <c r="I235" s="77" t="s">
        <v>47</v>
      </c>
      <c r="J235" s="45"/>
      <c r="K235" s="131"/>
      <c r="L235" s="120"/>
    </row>
    <row r="236" spans="1:12" ht="39.9" customHeight="1" x14ac:dyDescent="0.25">
      <c r="A236" s="310"/>
      <c r="B236" s="78" t="s">
        <v>11</v>
      </c>
      <c r="C236" s="79" t="s">
        <v>46</v>
      </c>
      <c r="D236" s="275"/>
      <c r="E236" s="275"/>
      <c r="F236" s="275"/>
      <c r="G236" s="276"/>
      <c r="H236" s="37"/>
      <c r="I236" s="80" t="s">
        <v>47</v>
      </c>
      <c r="J236" s="45"/>
      <c r="K236" s="131"/>
      <c r="L236" s="120"/>
    </row>
    <row r="237" spans="1:12" ht="39.9" customHeight="1" x14ac:dyDescent="0.25">
      <c r="A237" s="310"/>
      <c r="B237" s="78" t="s">
        <v>16</v>
      </c>
      <c r="C237" s="79" t="s">
        <v>46</v>
      </c>
      <c r="D237" s="287"/>
      <c r="E237" s="287"/>
      <c r="F237" s="287"/>
      <c r="G237" s="291"/>
      <c r="H237" s="37"/>
      <c r="I237" s="80" t="s">
        <v>47</v>
      </c>
      <c r="J237" s="45"/>
      <c r="K237" s="131"/>
      <c r="L237" s="120"/>
    </row>
    <row r="238" spans="1:12" ht="39.9" customHeight="1" x14ac:dyDescent="0.25">
      <c r="A238" s="310"/>
      <c r="B238" s="78" t="s">
        <v>48</v>
      </c>
      <c r="C238" s="79" t="s">
        <v>46</v>
      </c>
      <c r="D238" s="275"/>
      <c r="E238" s="275"/>
      <c r="F238" s="275"/>
      <c r="G238" s="263"/>
      <c r="H238" s="37"/>
      <c r="I238" s="80" t="s">
        <v>47</v>
      </c>
      <c r="J238" s="45"/>
      <c r="K238" s="131"/>
      <c r="L238" s="120"/>
    </row>
    <row r="239" spans="1:12" ht="39.9" customHeight="1" x14ac:dyDescent="0.25">
      <c r="A239" s="310"/>
      <c r="B239" s="78" t="s">
        <v>49</v>
      </c>
      <c r="C239" s="79" t="s">
        <v>46</v>
      </c>
      <c r="D239" s="275"/>
      <c r="E239" s="275"/>
      <c r="F239" s="275"/>
      <c r="G239" s="263"/>
      <c r="H239" s="37"/>
      <c r="I239" s="80" t="s">
        <v>47</v>
      </c>
      <c r="J239" s="45"/>
      <c r="K239" s="131"/>
      <c r="L239" s="120"/>
    </row>
    <row r="240" spans="1:12" ht="39.9" customHeight="1" x14ac:dyDescent="0.25">
      <c r="A240" s="310"/>
      <c r="B240" s="78" t="s">
        <v>50</v>
      </c>
      <c r="C240" s="79" t="s">
        <v>46</v>
      </c>
      <c r="D240" s="275"/>
      <c r="E240" s="275"/>
      <c r="F240" s="275"/>
      <c r="G240" s="263"/>
      <c r="H240" s="37"/>
      <c r="I240" s="80" t="s">
        <v>47</v>
      </c>
      <c r="J240" s="45"/>
      <c r="K240" s="131"/>
      <c r="L240" s="120"/>
    </row>
    <row r="241" spans="1:12" ht="39.9" customHeight="1" x14ac:dyDescent="0.25">
      <c r="A241" s="310"/>
      <c r="B241" s="97" t="s">
        <v>51</v>
      </c>
      <c r="C241" s="79" t="s">
        <v>46</v>
      </c>
      <c r="D241" s="263"/>
      <c r="E241" s="264"/>
      <c r="F241" s="264"/>
      <c r="G241" s="265"/>
      <c r="H241" s="37"/>
      <c r="I241" s="80" t="s">
        <v>47</v>
      </c>
      <c r="J241" s="45"/>
      <c r="K241" s="131"/>
      <c r="L241" s="120"/>
    </row>
    <row r="242" spans="1:12" ht="39.9" customHeight="1" thickBot="1" x14ac:dyDescent="0.3">
      <c r="A242" s="310"/>
      <c r="B242" s="97" t="s">
        <v>52</v>
      </c>
      <c r="C242" s="79" t="s">
        <v>46</v>
      </c>
      <c r="D242" s="275"/>
      <c r="E242" s="275"/>
      <c r="F242" s="275"/>
      <c r="G242" s="263"/>
      <c r="H242" s="37"/>
      <c r="I242" s="80" t="s">
        <v>47</v>
      </c>
      <c r="J242" s="45"/>
      <c r="K242" s="131"/>
      <c r="L242" s="120"/>
    </row>
    <row r="243" spans="1:12" ht="39.9" customHeight="1" thickBot="1" x14ac:dyDescent="0.3">
      <c r="A243" s="310"/>
      <c r="B243" s="78" t="s">
        <v>53</v>
      </c>
      <c r="C243" s="79" t="s">
        <v>46</v>
      </c>
      <c r="D243" s="275"/>
      <c r="E243" s="275"/>
      <c r="F243" s="275"/>
      <c r="G243" s="263"/>
      <c r="H243" s="37"/>
      <c r="I243" s="80" t="s">
        <v>47</v>
      </c>
      <c r="J243" s="81" t="s">
        <v>54</v>
      </c>
      <c r="K243" s="45"/>
      <c r="L243" s="120"/>
    </row>
    <row r="244" spans="1:12" ht="39.9" customHeight="1" thickBot="1" x14ac:dyDescent="0.3">
      <c r="A244" s="311"/>
      <c r="B244" s="82" t="s">
        <v>53</v>
      </c>
      <c r="C244" s="83" t="s">
        <v>46</v>
      </c>
      <c r="D244" s="289"/>
      <c r="E244" s="289"/>
      <c r="F244" s="289"/>
      <c r="G244" s="295"/>
      <c r="H244" s="38"/>
      <c r="I244" s="84" t="s">
        <v>47</v>
      </c>
      <c r="J244" s="85">
        <f>SUM(H235:H244)</f>
        <v>0</v>
      </c>
      <c r="K244" s="45"/>
      <c r="L244" s="120"/>
    </row>
    <row r="245" spans="1:12" ht="39.9" customHeight="1" x14ac:dyDescent="0.25">
      <c r="A245" s="278" t="s">
        <v>77</v>
      </c>
      <c r="B245" s="66" t="s">
        <v>45</v>
      </c>
      <c r="C245" s="201" t="s">
        <v>46</v>
      </c>
      <c r="D245" s="319"/>
      <c r="E245" s="319"/>
      <c r="F245" s="319"/>
      <c r="G245" s="320"/>
      <c r="H245" s="33"/>
      <c r="I245" s="67" t="s">
        <v>47</v>
      </c>
      <c r="J245" s="45"/>
      <c r="K245" s="131"/>
      <c r="L245" s="120"/>
    </row>
    <row r="246" spans="1:12" ht="39.9" customHeight="1" x14ac:dyDescent="0.25">
      <c r="A246" s="279"/>
      <c r="B246" s="68" t="s">
        <v>11</v>
      </c>
      <c r="C246" s="202" t="s">
        <v>46</v>
      </c>
      <c r="D246" s="266"/>
      <c r="E246" s="266"/>
      <c r="F246" s="266"/>
      <c r="G246" s="267"/>
      <c r="H246" s="34"/>
      <c r="I246" s="69" t="s">
        <v>47</v>
      </c>
      <c r="J246" s="45"/>
      <c r="K246" s="131"/>
      <c r="L246" s="120"/>
    </row>
    <row r="247" spans="1:12" ht="39.9" customHeight="1" x14ac:dyDescent="0.25">
      <c r="A247" s="279"/>
      <c r="B247" s="68" t="s">
        <v>16</v>
      </c>
      <c r="C247" s="202" t="s">
        <v>46</v>
      </c>
      <c r="D247" s="271"/>
      <c r="E247" s="271"/>
      <c r="F247" s="271"/>
      <c r="G247" s="272"/>
      <c r="H247" s="34"/>
      <c r="I247" s="69" t="s">
        <v>47</v>
      </c>
      <c r="J247" s="45"/>
      <c r="K247" s="131"/>
      <c r="L247" s="120"/>
    </row>
    <row r="248" spans="1:12" ht="39.9" customHeight="1" x14ac:dyDescent="0.25">
      <c r="A248" s="279"/>
      <c r="B248" s="68" t="s">
        <v>48</v>
      </c>
      <c r="C248" s="202" t="s">
        <v>46</v>
      </c>
      <c r="D248" s="266"/>
      <c r="E248" s="266"/>
      <c r="F248" s="266"/>
      <c r="G248" s="267"/>
      <c r="H248" s="34"/>
      <c r="I248" s="69" t="s">
        <v>47</v>
      </c>
      <c r="J248" s="45"/>
      <c r="K248" s="131"/>
      <c r="L248" s="120"/>
    </row>
    <row r="249" spans="1:12" ht="39.9" customHeight="1" x14ac:dyDescent="0.25">
      <c r="A249" s="279"/>
      <c r="B249" s="68" t="s">
        <v>49</v>
      </c>
      <c r="C249" s="202" t="s">
        <v>46</v>
      </c>
      <c r="D249" s="266"/>
      <c r="E249" s="266"/>
      <c r="F249" s="266"/>
      <c r="G249" s="267"/>
      <c r="H249" s="34"/>
      <c r="I249" s="69" t="s">
        <v>47</v>
      </c>
      <c r="J249" s="45"/>
      <c r="K249" s="131"/>
      <c r="L249" s="120"/>
    </row>
    <row r="250" spans="1:12" ht="39.9" customHeight="1" x14ac:dyDescent="0.25">
      <c r="A250" s="279"/>
      <c r="B250" s="68" t="s">
        <v>64</v>
      </c>
      <c r="C250" s="202" t="s">
        <v>46</v>
      </c>
      <c r="D250" s="266"/>
      <c r="E250" s="266"/>
      <c r="F250" s="266"/>
      <c r="G250" s="267"/>
      <c r="H250" s="34"/>
      <c r="I250" s="69" t="s">
        <v>47</v>
      </c>
      <c r="J250" s="45"/>
      <c r="K250" s="131"/>
      <c r="L250" s="120"/>
    </row>
    <row r="251" spans="1:12" ht="39.9" customHeight="1" x14ac:dyDescent="0.25">
      <c r="A251" s="279"/>
      <c r="B251" s="70" t="s">
        <v>51</v>
      </c>
      <c r="C251" s="203" t="s">
        <v>46</v>
      </c>
      <c r="D251" s="268"/>
      <c r="E251" s="269"/>
      <c r="F251" s="269"/>
      <c r="G251" s="270"/>
      <c r="H251" s="34"/>
      <c r="I251" s="69" t="s">
        <v>47</v>
      </c>
      <c r="J251" s="45"/>
      <c r="K251" s="131"/>
      <c r="L251" s="120"/>
    </row>
    <row r="252" spans="1:12" ht="39.9" customHeight="1" thickBot="1" x14ac:dyDescent="0.3">
      <c r="A252" s="279"/>
      <c r="B252" s="70" t="s">
        <v>52</v>
      </c>
      <c r="C252" s="203" t="s">
        <v>46</v>
      </c>
      <c r="D252" s="266"/>
      <c r="E252" s="266"/>
      <c r="F252" s="266"/>
      <c r="G252" s="267"/>
      <c r="H252" s="34"/>
      <c r="I252" s="69" t="s">
        <v>47</v>
      </c>
      <c r="J252" s="45"/>
      <c r="K252" s="131"/>
      <c r="L252" s="120"/>
    </row>
    <row r="253" spans="1:12" ht="39.9" customHeight="1" thickBot="1" x14ac:dyDescent="0.3">
      <c r="A253" s="279"/>
      <c r="B253" s="70" t="s">
        <v>53</v>
      </c>
      <c r="C253" s="203" t="s">
        <v>46</v>
      </c>
      <c r="D253" s="268"/>
      <c r="E253" s="269"/>
      <c r="F253" s="269"/>
      <c r="G253" s="270"/>
      <c r="H253" s="34"/>
      <c r="I253" s="69" t="s">
        <v>47</v>
      </c>
      <c r="J253" s="71" t="s">
        <v>54</v>
      </c>
      <c r="K253" s="45"/>
      <c r="L253" s="120"/>
    </row>
    <row r="254" spans="1:12" ht="39.9" customHeight="1" thickBot="1" x14ac:dyDescent="0.3">
      <c r="A254" s="281"/>
      <c r="B254" s="72" t="s">
        <v>53</v>
      </c>
      <c r="C254" s="204" t="s">
        <v>46</v>
      </c>
      <c r="D254" s="273"/>
      <c r="E254" s="273"/>
      <c r="F254" s="273"/>
      <c r="G254" s="274"/>
      <c r="H254" s="35"/>
      <c r="I254" s="73" t="s">
        <v>47</v>
      </c>
      <c r="J254" s="71">
        <f>SUM(H245:H254)</f>
        <v>0</v>
      </c>
      <c r="K254" s="45"/>
      <c r="L254" s="120"/>
    </row>
    <row r="255" spans="1:12" ht="39.9" customHeight="1" x14ac:dyDescent="0.25">
      <c r="A255" s="309" t="s">
        <v>78</v>
      </c>
      <c r="B255" s="75" t="s">
        <v>45</v>
      </c>
      <c r="C255" s="76" t="s">
        <v>46</v>
      </c>
      <c r="D255" s="261"/>
      <c r="E255" s="261"/>
      <c r="F255" s="261"/>
      <c r="G255" s="262"/>
      <c r="H255" s="36"/>
      <c r="I255" s="77" t="s">
        <v>47</v>
      </c>
      <c r="J255" s="45"/>
      <c r="K255" s="131"/>
      <c r="L255" s="120"/>
    </row>
    <row r="256" spans="1:12" ht="39.9" customHeight="1" x14ac:dyDescent="0.25">
      <c r="A256" s="310"/>
      <c r="B256" s="78" t="s">
        <v>11</v>
      </c>
      <c r="C256" s="79" t="s">
        <v>46</v>
      </c>
      <c r="D256" s="275"/>
      <c r="E256" s="275"/>
      <c r="F256" s="275"/>
      <c r="G256" s="276"/>
      <c r="H256" s="37"/>
      <c r="I256" s="80" t="s">
        <v>47</v>
      </c>
      <c r="J256" s="45"/>
      <c r="K256" s="131"/>
      <c r="L256" s="120"/>
    </row>
    <row r="257" spans="1:12" ht="39.9" customHeight="1" x14ac:dyDescent="0.25">
      <c r="A257" s="310"/>
      <c r="B257" s="78" t="s">
        <v>16</v>
      </c>
      <c r="C257" s="79" t="s">
        <v>46</v>
      </c>
      <c r="D257" s="287"/>
      <c r="E257" s="287"/>
      <c r="F257" s="287"/>
      <c r="G257" s="291"/>
      <c r="H257" s="37"/>
      <c r="I257" s="80" t="s">
        <v>47</v>
      </c>
      <c r="J257" s="45"/>
      <c r="K257" s="131"/>
      <c r="L257" s="120"/>
    </row>
    <row r="258" spans="1:12" ht="39.9" customHeight="1" x14ac:dyDescent="0.25">
      <c r="A258" s="310"/>
      <c r="B258" s="78" t="s">
        <v>48</v>
      </c>
      <c r="C258" s="79" t="s">
        <v>46</v>
      </c>
      <c r="D258" s="275"/>
      <c r="E258" s="275"/>
      <c r="F258" s="275"/>
      <c r="G258" s="263"/>
      <c r="H258" s="37"/>
      <c r="I258" s="80" t="s">
        <v>47</v>
      </c>
      <c r="J258" s="45"/>
      <c r="K258" s="131"/>
      <c r="L258" s="120"/>
    </row>
    <row r="259" spans="1:12" ht="39.9" customHeight="1" x14ac:dyDescent="0.25">
      <c r="A259" s="310"/>
      <c r="B259" s="78" t="s">
        <v>49</v>
      </c>
      <c r="C259" s="79" t="s">
        <v>46</v>
      </c>
      <c r="D259" s="275"/>
      <c r="E259" s="275"/>
      <c r="F259" s="275"/>
      <c r="G259" s="263"/>
      <c r="H259" s="37"/>
      <c r="I259" s="80" t="s">
        <v>47</v>
      </c>
      <c r="J259" s="45"/>
      <c r="K259" s="131"/>
      <c r="L259" s="120"/>
    </row>
    <row r="260" spans="1:12" ht="39.9" customHeight="1" x14ac:dyDescent="0.25">
      <c r="A260" s="310"/>
      <c r="B260" s="78" t="s">
        <v>50</v>
      </c>
      <c r="C260" s="79" t="s">
        <v>46</v>
      </c>
      <c r="D260" s="275"/>
      <c r="E260" s="275"/>
      <c r="F260" s="275"/>
      <c r="G260" s="263"/>
      <c r="H260" s="37"/>
      <c r="I260" s="80" t="s">
        <v>47</v>
      </c>
      <c r="J260" s="45"/>
      <c r="K260" s="131"/>
      <c r="L260" s="120"/>
    </row>
    <row r="261" spans="1:12" ht="39.9" customHeight="1" x14ac:dyDescent="0.25">
      <c r="A261" s="310"/>
      <c r="B261" s="97" t="s">
        <v>51</v>
      </c>
      <c r="C261" s="79" t="s">
        <v>46</v>
      </c>
      <c r="D261" s="263"/>
      <c r="E261" s="264"/>
      <c r="F261" s="264"/>
      <c r="G261" s="265"/>
      <c r="H261" s="37"/>
      <c r="I261" s="80"/>
      <c r="J261" s="45"/>
      <c r="K261" s="131"/>
      <c r="L261" s="120"/>
    </row>
    <row r="262" spans="1:12" ht="39.9" customHeight="1" thickBot="1" x14ac:dyDescent="0.3">
      <c r="A262" s="310"/>
      <c r="B262" s="97" t="s">
        <v>52</v>
      </c>
      <c r="C262" s="79" t="s">
        <v>46</v>
      </c>
      <c r="D262" s="263"/>
      <c r="E262" s="264"/>
      <c r="F262" s="264"/>
      <c r="G262" s="265"/>
      <c r="H262" s="37"/>
      <c r="I262" s="80" t="s">
        <v>47</v>
      </c>
      <c r="J262" s="45"/>
      <c r="K262" s="131"/>
      <c r="L262" s="120"/>
    </row>
    <row r="263" spans="1:12" ht="39.9" customHeight="1" thickBot="1" x14ac:dyDescent="0.3">
      <c r="A263" s="310"/>
      <c r="B263" s="78" t="s">
        <v>53</v>
      </c>
      <c r="C263" s="79" t="s">
        <v>46</v>
      </c>
      <c r="D263" s="275"/>
      <c r="E263" s="275"/>
      <c r="F263" s="275"/>
      <c r="G263" s="263"/>
      <c r="H263" s="37"/>
      <c r="I263" s="80" t="s">
        <v>47</v>
      </c>
      <c r="J263" s="71" t="s">
        <v>54</v>
      </c>
      <c r="K263" s="45"/>
      <c r="L263" s="120"/>
    </row>
    <row r="264" spans="1:12" ht="39.9" customHeight="1" thickBot="1" x14ac:dyDescent="0.3">
      <c r="A264" s="311"/>
      <c r="B264" s="82" t="s">
        <v>79</v>
      </c>
      <c r="C264" s="83" t="s">
        <v>46</v>
      </c>
      <c r="D264" s="289"/>
      <c r="E264" s="289"/>
      <c r="F264" s="289"/>
      <c r="G264" s="295"/>
      <c r="H264" s="38"/>
      <c r="I264" s="84" t="s">
        <v>47</v>
      </c>
      <c r="J264" s="74">
        <f>SUM(H255:H264)</f>
        <v>0</v>
      </c>
      <c r="K264" s="45"/>
      <c r="L264" s="120"/>
    </row>
    <row r="265" spans="1:12" ht="39.9" customHeight="1" x14ac:dyDescent="0.25">
      <c r="A265" s="278" t="s">
        <v>80</v>
      </c>
      <c r="B265" s="66" t="s">
        <v>45</v>
      </c>
      <c r="C265" s="201" t="s">
        <v>46</v>
      </c>
      <c r="D265" s="319"/>
      <c r="E265" s="319"/>
      <c r="F265" s="319"/>
      <c r="G265" s="320"/>
      <c r="H265" s="33"/>
      <c r="I265" s="67" t="s">
        <v>47</v>
      </c>
      <c r="J265" s="45"/>
      <c r="K265" s="131"/>
      <c r="L265" s="120"/>
    </row>
    <row r="266" spans="1:12" ht="39.9" customHeight="1" x14ac:dyDescent="0.25">
      <c r="A266" s="279"/>
      <c r="B266" s="68" t="s">
        <v>11</v>
      </c>
      <c r="C266" s="202" t="s">
        <v>46</v>
      </c>
      <c r="D266" s="266"/>
      <c r="E266" s="266"/>
      <c r="F266" s="266"/>
      <c r="G266" s="267"/>
      <c r="H266" s="34"/>
      <c r="I266" s="69" t="s">
        <v>47</v>
      </c>
      <c r="J266" s="45"/>
      <c r="K266" s="131"/>
      <c r="L266" s="120"/>
    </row>
    <row r="267" spans="1:12" ht="39.9" customHeight="1" x14ac:dyDescent="0.25">
      <c r="A267" s="279"/>
      <c r="B267" s="68" t="s">
        <v>16</v>
      </c>
      <c r="C267" s="202" t="s">
        <v>46</v>
      </c>
      <c r="D267" s="271"/>
      <c r="E267" s="271"/>
      <c r="F267" s="271"/>
      <c r="G267" s="272"/>
      <c r="H267" s="34"/>
      <c r="I267" s="69" t="s">
        <v>47</v>
      </c>
      <c r="J267" s="45"/>
      <c r="K267" s="131"/>
      <c r="L267" s="120"/>
    </row>
    <row r="268" spans="1:12" ht="39.9" customHeight="1" x14ac:dyDescent="0.25">
      <c r="A268" s="279"/>
      <c r="B268" s="68" t="s">
        <v>48</v>
      </c>
      <c r="C268" s="202" t="s">
        <v>46</v>
      </c>
      <c r="D268" s="266"/>
      <c r="E268" s="266"/>
      <c r="F268" s="266"/>
      <c r="G268" s="267"/>
      <c r="H268" s="34"/>
      <c r="I268" s="69" t="s">
        <v>47</v>
      </c>
      <c r="J268" s="45"/>
      <c r="K268" s="131"/>
      <c r="L268" s="120"/>
    </row>
    <row r="269" spans="1:12" ht="39.9" customHeight="1" x14ac:dyDescent="0.25">
      <c r="A269" s="279"/>
      <c r="B269" s="68" t="s">
        <v>49</v>
      </c>
      <c r="C269" s="202" t="s">
        <v>46</v>
      </c>
      <c r="D269" s="266"/>
      <c r="E269" s="266"/>
      <c r="F269" s="266"/>
      <c r="G269" s="267"/>
      <c r="H269" s="34"/>
      <c r="I269" s="69" t="s">
        <v>47</v>
      </c>
      <c r="J269" s="45"/>
      <c r="K269" s="131"/>
      <c r="L269" s="120"/>
    </row>
    <row r="270" spans="1:12" ht="39.9" customHeight="1" x14ac:dyDescent="0.25">
      <c r="A270" s="279"/>
      <c r="B270" s="68" t="s">
        <v>50</v>
      </c>
      <c r="C270" s="202" t="s">
        <v>46</v>
      </c>
      <c r="D270" s="266"/>
      <c r="E270" s="266"/>
      <c r="F270" s="266"/>
      <c r="G270" s="267"/>
      <c r="H270" s="34"/>
      <c r="I270" s="69" t="s">
        <v>47</v>
      </c>
      <c r="J270" s="45"/>
      <c r="K270" s="131"/>
      <c r="L270" s="120"/>
    </row>
    <row r="271" spans="1:12" ht="39.9" customHeight="1" x14ac:dyDescent="0.25">
      <c r="A271" s="279"/>
      <c r="B271" s="70" t="s">
        <v>51</v>
      </c>
      <c r="C271" s="203" t="s">
        <v>46</v>
      </c>
      <c r="D271" s="268"/>
      <c r="E271" s="269"/>
      <c r="F271" s="269"/>
      <c r="G271" s="270"/>
      <c r="H271" s="34"/>
      <c r="I271" s="69" t="s">
        <v>47</v>
      </c>
      <c r="J271" s="45"/>
      <c r="K271" s="131"/>
      <c r="L271" s="120"/>
    </row>
    <row r="272" spans="1:12" ht="39.9" customHeight="1" thickBot="1" x14ac:dyDescent="0.3">
      <c r="A272" s="279"/>
      <c r="B272" s="70" t="s">
        <v>52</v>
      </c>
      <c r="C272" s="203" t="s">
        <v>46</v>
      </c>
      <c r="D272" s="266"/>
      <c r="E272" s="266"/>
      <c r="F272" s="266"/>
      <c r="G272" s="267"/>
      <c r="H272" s="34"/>
      <c r="I272" s="69" t="s">
        <v>47</v>
      </c>
      <c r="J272" s="45"/>
      <c r="K272" s="131"/>
      <c r="L272" s="120"/>
    </row>
    <row r="273" spans="1:12" ht="39.9" customHeight="1" thickBot="1" x14ac:dyDescent="0.3">
      <c r="A273" s="279"/>
      <c r="B273" s="70" t="s">
        <v>73</v>
      </c>
      <c r="C273" s="203" t="s">
        <v>46</v>
      </c>
      <c r="D273" s="268"/>
      <c r="E273" s="269"/>
      <c r="F273" s="269"/>
      <c r="G273" s="270"/>
      <c r="H273" s="34"/>
      <c r="I273" s="69" t="s">
        <v>47</v>
      </c>
      <c r="J273" s="71" t="s">
        <v>54</v>
      </c>
      <c r="K273" s="45"/>
      <c r="L273" s="120"/>
    </row>
    <row r="274" spans="1:12" ht="39.9" customHeight="1" thickBot="1" x14ac:dyDescent="0.3">
      <c r="A274" s="281"/>
      <c r="B274" s="72" t="s">
        <v>53</v>
      </c>
      <c r="C274" s="204" t="s">
        <v>46</v>
      </c>
      <c r="D274" s="273"/>
      <c r="E274" s="273"/>
      <c r="F274" s="273"/>
      <c r="G274" s="274"/>
      <c r="H274" s="35"/>
      <c r="I274" s="73" t="s">
        <v>47</v>
      </c>
      <c r="J274" s="71">
        <f>SUM(H265:H274)</f>
        <v>0</v>
      </c>
      <c r="K274" s="45"/>
      <c r="L274" s="120"/>
    </row>
    <row r="275" spans="1:12" ht="39.9" customHeight="1" x14ac:dyDescent="0.25">
      <c r="A275" s="278" t="s">
        <v>81</v>
      </c>
      <c r="B275" s="89" t="s">
        <v>45</v>
      </c>
      <c r="C275" s="76" t="s">
        <v>46</v>
      </c>
      <c r="D275" s="261"/>
      <c r="E275" s="261"/>
      <c r="F275" s="261"/>
      <c r="G275" s="262"/>
      <c r="H275" s="36"/>
      <c r="I275" s="77" t="s">
        <v>47</v>
      </c>
      <c r="J275" s="45"/>
      <c r="K275" s="131"/>
      <c r="L275" s="120"/>
    </row>
    <row r="276" spans="1:12" ht="39.9" customHeight="1" x14ac:dyDescent="0.25">
      <c r="A276" s="279"/>
      <c r="B276" s="90" t="s">
        <v>11</v>
      </c>
      <c r="C276" s="79" t="s">
        <v>46</v>
      </c>
      <c r="D276" s="275"/>
      <c r="E276" s="275"/>
      <c r="F276" s="275"/>
      <c r="G276" s="276"/>
      <c r="H276" s="37"/>
      <c r="I276" s="80" t="s">
        <v>47</v>
      </c>
      <c r="J276" s="45"/>
      <c r="K276" s="131"/>
      <c r="L276" s="120"/>
    </row>
    <row r="277" spans="1:12" ht="39.9" customHeight="1" x14ac:dyDescent="0.25">
      <c r="A277" s="279"/>
      <c r="B277" s="90" t="s">
        <v>16</v>
      </c>
      <c r="C277" s="79" t="s">
        <v>46</v>
      </c>
      <c r="D277" s="287"/>
      <c r="E277" s="287"/>
      <c r="F277" s="287"/>
      <c r="G277" s="291"/>
      <c r="H277" s="37"/>
      <c r="I277" s="80" t="s">
        <v>47</v>
      </c>
      <c r="J277" s="45"/>
      <c r="K277" s="131"/>
      <c r="L277" s="120"/>
    </row>
    <row r="278" spans="1:12" ht="39.9" customHeight="1" x14ac:dyDescent="0.25">
      <c r="A278" s="279"/>
      <c r="B278" s="90" t="s">
        <v>48</v>
      </c>
      <c r="C278" s="79" t="s">
        <v>46</v>
      </c>
      <c r="D278" s="275"/>
      <c r="E278" s="275"/>
      <c r="F278" s="275"/>
      <c r="G278" s="276"/>
      <c r="H278" s="37"/>
      <c r="I278" s="80" t="s">
        <v>47</v>
      </c>
      <c r="J278" s="45"/>
      <c r="K278" s="131"/>
      <c r="L278" s="120"/>
    </row>
    <row r="279" spans="1:12" ht="39.9" customHeight="1" x14ac:dyDescent="0.25">
      <c r="A279" s="279"/>
      <c r="B279" s="90" t="s">
        <v>49</v>
      </c>
      <c r="C279" s="79" t="s">
        <v>46</v>
      </c>
      <c r="D279" s="275"/>
      <c r="E279" s="275"/>
      <c r="F279" s="275"/>
      <c r="G279" s="276"/>
      <c r="H279" s="37"/>
      <c r="I279" s="80" t="s">
        <v>47</v>
      </c>
      <c r="J279" s="45"/>
      <c r="K279" s="131"/>
      <c r="L279" s="120"/>
    </row>
    <row r="280" spans="1:12" ht="39.9" customHeight="1" x14ac:dyDescent="0.25">
      <c r="A280" s="279"/>
      <c r="B280" s="90" t="s">
        <v>50</v>
      </c>
      <c r="C280" s="79" t="s">
        <v>46</v>
      </c>
      <c r="D280" s="263"/>
      <c r="E280" s="264"/>
      <c r="F280" s="264"/>
      <c r="G280" s="265"/>
      <c r="H280" s="37"/>
      <c r="I280" s="80" t="s">
        <v>47</v>
      </c>
      <c r="J280" s="45"/>
      <c r="K280" s="131"/>
      <c r="L280" s="120"/>
    </row>
    <row r="281" spans="1:12" ht="39.9" customHeight="1" x14ac:dyDescent="0.25">
      <c r="A281" s="279"/>
      <c r="B281" s="91" t="s">
        <v>51</v>
      </c>
      <c r="C281" s="207" t="s">
        <v>46</v>
      </c>
      <c r="D281" s="263"/>
      <c r="E281" s="264"/>
      <c r="F281" s="264"/>
      <c r="G281" s="265"/>
      <c r="H281" s="37"/>
      <c r="I281" s="80" t="s">
        <v>47</v>
      </c>
      <c r="J281" s="45"/>
      <c r="K281" s="131"/>
      <c r="L281" s="120"/>
    </row>
    <row r="282" spans="1:12" ht="39.9" customHeight="1" thickBot="1" x14ac:dyDescent="0.3">
      <c r="A282" s="279"/>
      <c r="B282" s="91" t="s">
        <v>52</v>
      </c>
      <c r="C282" s="207" t="s">
        <v>46</v>
      </c>
      <c r="D282" s="275"/>
      <c r="E282" s="275"/>
      <c r="F282" s="275"/>
      <c r="G282" s="276"/>
      <c r="H282" s="37"/>
      <c r="I282" s="80" t="s">
        <v>47</v>
      </c>
      <c r="J282" s="45"/>
      <c r="K282" s="131"/>
      <c r="L282" s="120"/>
    </row>
    <row r="283" spans="1:12" ht="39.9" customHeight="1" thickBot="1" x14ac:dyDescent="0.3">
      <c r="A283" s="279"/>
      <c r="B283" s="91" t="s">
        <v>53</v>
      </c>
      <c r="C283" s="207" t="s">
        <v>46</v>
      </c>
      <c r="D283" s="263"/>
      <c r="E283" s="264"/>
      <c r="F283" s="264"/>
      <c r="G283" s="265"/>
      <c r="H283" s="37"/>
      <c r="I283" s="80" t="s">
        <v>47</v>
      </c>
      <c r="J283" s="81" t="s">
        <v>54</v>
      </c>
      <c r="K283" s="45"/>
      <c r="L283" s="120"/>
    </row>
    <row r="284" spans="1:12" ht="39.9" customHeight="1" thickBot="1" x14ac:dyDescent="0.3">
      <c r="A284" s="281"/>
      <c r="B284" s="92" t="s">
        <v>53</v>
      </c>
      <c r="C284" s="83" t="s">
        <v>46</v>
      </c>
      <c r="D284" s="289"/>
      <c r="E284" s="289"/>
      <c r="F284" s="289"/>
      <c r="G284" s="290"/>
      <c r="H284" s="38"/>
      <c r="I284" s="84" t="s">
        <v>47</v>
      </c>
      <c r="J284" s="81">
        <f>SUM(H275:H284)</f>
        <v>0</v>
      </c>
      <c r="K284" s="45"/>
      <c r="L284" s="120"/>
    </row>
    <row r="285" spans="1:12" ht="39.9" customHeight="1" x14ac:dyDescent="0.25">
      <c r="A285" s="278" t="s">
        <v>82</v>
      </c>
      <c r="B285" s="98" t="s">
        <v>45</v>
      </c>
      <c r="C285" s="208" t="s">
        <v>46</v>
      </c>
      <c r="D285" s="257"/>
      <c r="E285" s="257"/>
      <c r="F285" s="257"/>
      <c r="G285" s="258"/>
      <c r="H285" s="41"/>
      <c r="I285" s="209" t="s">
        <v>47</v>
      </c>
      <c r="J285" s="45"/>
      <c r="K285" s="131"/>
      <c r="L285" s="120"/>
    </row>
    <row r="286" spans="1:12" ht="39.9" customHeight="1" x14ac:dyDescent="0.25">
      <c r="A286" s="279"/>
      <c r="B286" s="99" t="s">
        <v>11</v>
      </c>
      <c r="C286" s="210" t="s">
        <v>46</v>
      </c>
      <c r="D286" s="259"/>
      <c r="E286" s="259"/>
      <c r="F286" s="259"/>
      <c r="G286" s="260"/>
      <c r="H286" s="42"/>
      <c r="I286" s="211" t="s">
        <v>47</v>
      </c>
      <c r="J286" s="45"/>
      <c r="K286" s="131"/>
      <c r="L286" s="120"/>
    </row>
    <row r="287" spans="1:12" ht="39.9" customHeight="1" x14ac:dyDescent="0.25">
      <c r="A287" s="279"/>
      <c r="B287" s="99" t="s">
        <v>16</v>
      </c>
      <c r="C287" s="210" t="s">
        <v>46</v>
      </c>
      <c r="D287" s="421"/>
      <c r="E287" s="421"/>
      <c r="F287" s="421"/>
      <c r="G287" s="422"/>
      <c r="H287" s="42"/>
      <c r="I287" s="211" t="s">
        <v>47</v>
      </c>
      <c r="J287" s="45"/>
      <c r="K287" s="131"/>
      <c r="L287" s="120"/>
    </row>
    <row r="288" spans="1:12" ht="39.9" customHeight="1" x14ac:dyDescent="0.25">
      <c r="A288" s="279"/>
      <c r="B288" s="99" t="s">
        <v>48</v>
      </c>
      <c r="C288" s="210" t="s">
        <v>46</v>
      </c>
      <c r="D288" s="259"/>
      <c r="E288" s="259"/>
      <c r="F288" s="259"/>
      <c r="G288" s="260"/>
      <c r="H288" s="42"/>
      <c r="I288" s="211" t="s">
        <v>47</v>
      </c>
      <c r="J288" s="45"/>
      <c r="K288" s="131"/>
      <c r="L288" s="120"/>
    </row>
    <row r="289" spans="1:12" ht="39.9" customHeight="1" x14ac:dyDescent="0.25">
      <c r="A289" s="279"/>
      <c r="B289" s="99" t="s">
        <v>49</v>
      </c>
      <c r="C289" s="210" t="s">
        <v>46</v>
      </c>
      <c r="D289" s="259"/>
      <c r="E289" s="259"/>
      <c r="F289" s="259"/>
      <c r="G289" s="260"/>
      <c r="H289" s="42"/>
      <c r="I289" s="211" t="s">
        <v>47</v>
      </c>
      <c r="J289" s="45"/>
      <c r="K289" s="131"/>
      <c r="L289" s="120"/>
    </row>
    <row r="290" spans="1:12" ht="39.9" customHeight="1" x14ac:dyDescent="0.25">
      <c r="A290" s="279"/>
      <c r="B290" s="99" t="s">
        <v>64</v>
      </c>
      <c r="C290" s="210" t="s">
        <v>46</v>
      </c>
      <c r="D290" s="259"/>
      <c r="E290" s="259"/>
      <c r="F290" s="259"/>
      <c r="G290" s="260"/>
      <c r="H290" s="42"/>
      <c r="I290" s="211" t="s">
        <v>47</v>
      </c>
      <c r="J290" s="45"/>
      <c r="K290" s="131"/>
      <c r="L290" s="120"/>
    </row>
    <row r="291" spans="1:12" ht="39.9" customHeight="1" x14ac:dyDescent="0.25">
      <c r="A291" s="279"/>
      <c r="B291" s="100" t="s">
        <v>51</v>
      </c>
      <c r="C291" s="212" t="s">
        <v>46</v>
      </c>
      <c r="D291" s="451"/>
      <c r="E291" s="452"/>
      <c r="F291" s="452"/>
      <c r="G291" s="453"/>
      <c r="H291" s="42"/>
      <c r="I291" s="211" t="s">
        <v>47</v>
      </c>
      <c r="J291" s="45"/>
      <c r="K291" s="131"/>
      <c r="L291" s="120"/>
    </row>
    <row r="292" spans="1:12" ht="39.9" customHeight="1" thickBot="1" x14ac:dyDescent="0.3">
      <c r="A292" s="279"/>
      <c r="B292" s="100" t="s">
        <v>52</v>
      </c>
      <c r="C292" s="212" t="s">
        <v>46</v>
      </c>
      <c r="D292" s="259"/>
      <c r="E292" s="259"/>
      <c r="F292" s="259"/>
      <c r="G292" s="260"/>
      <c r="H292" s="42"/>
      <c r="I292" s="211" t="s">
        <v>47</v>
      </c>
      <c r="J292" s="45"/>
      <c r="K292" s="131"/>
      <c r="L292" s="120"/>
    </row>
    <row r="293" spans="1:12" ht="39.9" customHeight="1" thickBot="1" x14ac:dyDescent="0.3">
      <c r="A293" s="279"/>
      <c r="B293" s="100" t="s">
        <v>53</v>
      </c>
      <c r="C293" s="212" t="s">
        <v>46</v>
      </c>
      <c r="D293" s="451"/>
      <c r="E293" s="452"/>
      <c r="F293" s="452"/>
      <c r="G293" s="453"/>
      <c r="H293" s="42"/>
      <c r="I293" s="211" t="s">
        <v>47</v>
      </c>
      <c r="J293" s="71" t="s">
        <v>54</v>
      </c>
      <c r="K293" s="45"/>
      <c r="L293" s="120"/>
    </row>
    <row r="294" spans="1:12" ht="39.9" customHeight="1" thickBot="1" x14ac:dyDescent="0.3">
      <c r="A294" s="281"/>
      <c r="B294" s="101" t="s">
        <v>53</v>
      </c>
      <c r="C294" s="213" t="s">
        <v>46</v>
      </c>
      <c r="D294" s="454"/>
      <c r="E294" s="454"/>
      <c r="F294" s="454"/>
      <c r="G294" s="455"/>
      <c r="H294" s="43"/>
      <c r="I294" s="214" t="s">
        <v>47</v>
      </c>
      <c r="J294" s="71">
        <f>SUM(H285:H294)</f>
        <v>0</v>
      </c>
      <c r="K294" s="45"/>
      <c r="L294" s="120"/>
    </row>
    <row r="295" spans="1:12" ht="39.9" customHeight="1" x14ac:dyDescent="0.25">
      <c r="A295" s="278" t="s">
        <v>83</v>
      </c>
      <c r="B295" s="89" t="s">
        <v>45</v>
      </c>
      <c r="C295" s="76" t="s">
        <v>46</v>
      </c>
      <c r="D295" s="261"/>
      <c r="E295" s="261"/>
      <c r="F295" s="261"/>
      <c r="G295" s="262"/>
      <c r="H295" s="36"/>
      <c r="I295" s="77" t="s">
        <v>47</v>
      </c>
      <c r="J295" s="45"/>
      <c r="K295" s="131"/>
      <c r="L295" s="120"/>
    </row>
    <row r="296" spans="1:12" ht="39.9" customHeight="1" x14ac:dyDescent="0.25">
      <c r="A296" s="279"/>
      <c r="B296" s="90" t="s">
        <v>11</v>
      </c>
      <c r="C296" s="79" t="s">
        <v>46</v>
      </c>
      <c r="D296" s="275"/>
      <c r="E296" s="275"/>
      <c r="F296" s="275"/>
      <c r="G296" s="276"/>
      <c r="H296" s="37"/>
      <c r="I296" s="80" t="s">
        <v>47</v>
      </c>
      <c r="J296" s="45"/>
      <c r="K296" s="131"/>
      <c r="L296" s="120"/>
    </row>
    <row r="297" spans="1:12" ht="39.9" customHeight="1" x14ac:dyDescent="0.25">
      <c r="A297" s="279"/>
      <c r="B297" s="90" t="s">
        <v>16</v>
      </c>
      <c r="C297" s="79" t="s">
        <v>46</v>
      </c>
      <c r="D297" s="287"/>
      <c r="E297" s="287"/>
      <c r="F297" s="287"/>
      <c r="G297" s="291"/>
      <c r="H297" s="37"/>
      <c r="I297" s="80" t="s">
        <v>47</v>
      </c>
      <c r="J297" s="45"/>
      <c r="K297" s="131"/>
      <c r="L297" s="120"/>
    </row>
    <row r="298" spans="1:12" ht="39.9" customHeight="1" x14ac:dyDescent="0.25">
      <c r="A298" s="279"/>
      <c r="B298" s="90" t="s">
        <v>48</v>
      </c>
      <c r="C298" s="79" t="s">
        <v>46</v>
      </c>
      <c r="D298" s="275"/>
      <c r="E298" s="275"/>
      <c r="F298" s="275"/>
      <c r="G298" s="276"/>
      <c r="H298" s="37"/>
      <c r="I298" s="80" t="s">
        <v>47</v>
      </c>
      <c r="J298" s="45"/>
      <c r="K298" s="131"/>
      <c r="L298" s="120"/>
    </row>
    <row r="299" spans="1:12" ht="39.9" customHeight="1" x14ac:dyDescent="0.25">
      <c r="A299" s="279"/>
      <c r="B299" s="90" t="s">
        <v>49</v>
      </c>
      <c r="C299" s="79" t="s">
        <v>46</v>
      </c>
      <c r="D299" s="275"/>
      <c r="E299" s="275"/>
      <c r="F299" s="275"/>
      <c r="G299" s="276"/>
      <c r="H299" s="37"/>
      <c r="I299" s="80" t="s">
        <v>47</v>
      </c>
      <c r="J299" s="45"/>
      <c r="K299" s="131"/>
      <c r="L299" s="120"/>
    </row>
    <row r="300" spans="1:12" ht="39.9" customHeight="1" x14ac:dyDescent="0.25">
      <c r="A300" s="279"/>
      <c r="B300" s="90" t="s">
        <v>64</v>
      </c>
      <c r="C300" s="79" t="s">
        <v>46</v>
      </c>
      <c r="D300" s="275"/>
      <c r="E300" s="275"/>
      <c r="F300" s="275"/>
      <c r="G300" s="276"/>
      <c r="H300" s="37"/>
      <c r="I300" s="80" t="s">
        <v>47</v>
      </c>
      <c r="J300" s="45"/>
      <c r="K300" s="131"/>
      <c r="L300" s="120"/>
    </row>
    <row r="301" spans="1:12" ht="39.9" customHeight="1" x14ac:dyDescent="0.25">
      <c r="A301" s="279"/>
      <c r="B301" s="91" t="s">
        <v>51</v>
      </c>
      <c r="C301" s="207" t="s">
        <v>46</v>
      </c>
      <c r="D301" s="263"/>
      <c r="E301" s="264"/>
      <c r="F301" s="264"/>
      <c r="G301" s="265"/>
      <c r="H301" s="37"/>
      <c r="I301" s="80" t="s">
        <v>47</v>
      </c>
      <c r="J301" s="45"/>
      <c r="K301" s="131"/>
      <c r="L301" s="120"/>
    </row>
    <row r="302" spans="1:12" ht="39.9" customHeight="1" thickBot="1" x14ac:dyDescent="0.3">
      <c r="A302" s="279"/>
      <c r="B302" s="91" t="s">
        <v>52</v>
      </c>
      <c r="C302" s="207" t="s">
        <v>46</v>
      </c>
      <c r="D302" s="275"/>
      <c r="E302" s="275"/>
      <c r="F302" s="275"/>
      <c r="G302" s="276"/>
      <c r="H302" s="37"/>
      <c r="I302" s="80" t="s">
        <v>47</v>
      </c>
      <c r="J302" s="45"/>
      <c r="K302" s="131"/>
      <c r="L302" s="120"/>
    </row>
    <row r="303" spans="1:12" ht="39.75" customHeight="1" thickBot="1" x14ac:dyDescent="0.3">
      <c r="A303" s="279"/>
      <c r="B303" s="91" t="s">
        <v>53</v>
      </c>
      <c r="C303" s="207" t="s">
        <v>46</v>
      </c>
      <c r="D303" s="263"/>
      <c r="E303" s="264"/>
      <c r="F303" s="264"/>
      <c r="G303" s="265"/>
      <c r="H303" s="37"/>
      <c r="I303" s="80" t="s">
        <v>47</v>
      </c>
      <c r="J303" s="102" t="s">
        <v>54</v>
      </c>
      <c r="K303" s="45"/>
      <c r="L303" s="120"/>
    </row>
    <row r="304" spans="1:12" ht="39.75" customHeight="1" thickBot="1" x14ac:dyDescent="0.3">
      <c r="A304" s="281"/>
      <c r="B304" s="92" t="s">
        <v>53</v>
      </c>
      <c r="C304" s="83" t="s">
        <v>46</v>
      </c>
      <c r="D304" s="289"/>
      <c r="E304" s="289"/>
      <c r="F304" s="289"/>
      <c r="G304" s="290"/>
      <c r="H304" s="38"/>
      <c r="I304" s="84" t="s">
        <v>47</v>
      </c>
      <c r="J304" s="103">
        <f>SUM(H295:H304)</f>
        <v>0</v>
      </c>
      <c r="K304" s="45"/>
      <c r="L304" s="120"/>
    </row>
    <row r="305" spans="1:12" ht="39.9" customHeight="1" thickBot="1" x14ac:dyDescent="0.3">
      <c r="A305" s="59"/>
      <c r="B305" s="63"/>
      <c r="C305" s="104"/>
      <c r="D305" s="55"/>
      <c r="E305" s="55"/>
      <c r="F305" s="55"/>
      <c r="G305" s="61" t="s">
        <v>84</v>
      </c>
      <c r="H305" s="418">
        <f>J304+J294+J284+J274+J264+J254+J244+J234+J223+J213+J203+J193+J183+J173+J162+J152+J142+J132+J122+J112+J100+J86+J69+J58+J47+J34+J323</f>
        <v>14935</v>
      </c>
      <c r="I305" s="419"/>
      <c r="J305" s="420"/>
      <c r="K305" s="45"/>
      <c r="L305" s="120"/>
    </row>
    <row r="306" spans="1:12" ht="39.9" customHeight="1" thickBot="1" x14ac:dyDescent="0.3">
      <c r="A306" s="59"/>
      <c r="B306" s="63"/>
      <c r="C306" s="104"/>
      <c r="D306" s="55"/>
      <c r="E306" s="55"/>
      <c r="F306" s="55"/>
      <c r="G306" s="59"/>
      <c r="H306" s="105"/>
      <c r="I306" s="105"/>
      <c r="J306" s="105"/>
      <c r="K306"/>
      <c r="L306" s="120"/>
    </row>
    <row r="307" spans="1:12" ht="39.9" customHeight="1" x14ac:dyDescent="0.25">
      <c r="A307" s="374" t="s">
        <v>85</v>
      </c>
      <c r="B307" s="375"/>
      <c r="C307" s="375"/>
      <c r="D307" s="375"/>
      <c r="E307" s="375"/>
      <c r="F307" s="375"/>
      <c r="G307" s="375"/>
      <c r="H307" s="375"/>
      <c r="I307" s="375"/>
      <c r="J307" s="105"/>
      <c r="L307" s="120"/>
    </row>
    <row r="308" spans="1:12" ht="39.9" customHeight="1" thickBot="1" x14ac:dyDescent="0.3">
      <c r="A308" s="106"/>
      <c r="B308" s="107"/>
      <c r="C308" s="108"/>
      <c r="D308" s="109"/>
      <c r="E308" s="109"/>
      <c r="F308" s="109"/>
      <c r="G308" s="109"/>
      <c r="H308" s="110"/>
      <c r="I308" s="245"/>
      <c r="J308" s="45"/>
      <c r="L308" s="120"/>
    </row>
    <row r="309" spans="1:12" ht="39.9" customHeight="1" thickBot="1" x14ac:dyDescent="0.3">
      <c r="A309" s="61" t="s">
        <v>35</v>
      </c>
      <c r="B309" s="61" t="s">
        <v>7</v>
      </c>
      <c r="C309" s="177" t="s">
        <v>86</v>
      </c>
      <c r="D309" s="254" t="s">
        <v>6</v>
      </c>
      <c r="E309" s="255"/>
      <c r="F309" s="255"/>
      <c r="G309" s="256"/>
      <c r="H309" s="111" t="s">
        <v>38</v>
      </c>
      <c r="I309" s="62" t="s">
        <v>39</v>
      </c>
      <c r="J309" s="45"/>
      <c r="L309" s="120"/>
    </row>
    <row r="310" spans="1:12" ht="39.9" customHeight="1" x14ac:dyDescent="0.25">
      <c r="A310" s="298" t="s">
        <v>87</v>
      </c>
      <c r="B310" s="247" t="s">
        <v>88</v>
      </c>
      <c r="C310" s="216" t="s">
        <v>280</v>
      </c>
      <c r="D310" s="302" t="s">
        <v>89</v>
      </c>
      <c r="E310" s="303"/>
      <c r="F310" s="303"/>
      <c r="G310" s="304"/>
      <c r="H310" s="33">
        <v>1200</v>
      </c>
      <c r="I310" s="67" t="s">
        <v>47</v>
      </c>
      <c r="J310" s="45"/>
      <c r="L310" s="120"/>
    </row>
    <row r="311" spans="1:12" ht="39.9" customHeight="1" x14ac:dyDescent="0.25">
      <c r="A311" s="278"/>
      <c r="B311" s="248" t="s">
        <v>90</v>
      </c>
      <c r="C311" s="216" t="s">
        <v>280</v>
      </c>
      <c r="D311" s="302" t="s">
        <v>91</v>
      </c>
      <c r="E311" s="303"/>
      <c r="F311" s="303"/>
      <c r="G311" s="304"/>
      <c r="H311" s="44">
        <v>200</v>
      </c>
      <c r="I311" s="215" t="s">
        <v>47</v>
      </c>
      <c r="J311" s="45"/>
      <c r="L311" s="120"/>
    </row>
    <row r="312" spans="1:12" ht="39.9" customHeight="1" x14ac:dyDescent="0.25">
      <c r="A312" s="278"/>
      <c r="B312" s="248" t="s">
        <v>49</v>
      </c>
      <c r="C312" s="216" t="s">
        <v>280</v>
      </c>
      <c r="D312" s="302" t="s">
        <v>92</v>
      </c>
      <c r="E312" s="303"/>
      <c r="F312" s="303"/>
      <c r="G312" s="304"/>
      <c r="H312" s="44">
        <v>300</v>
      </c>
      <c r="I312" s="215" t="s">
        <v>47</v>
      </c>
      <c r="J312" s="45"/>
      <c r="L312" s="120"/>
    </row>
    <row r="313" spans="1:12" ht="39.9" customHeight="1" x14ac:dyDescent="0.25">
      <c r="A313" s="278"/>
      <c r="B313" s="248" t="s">
        <v>49</v>
      </c>
      <c r="C313" s="216" t="s">
        <v>46</v>
      </c>
      <c r="D313" s="305"/>
      <c r="E313" s="303"/>
      <c r="F313" s="303"/>
      <c r="G313" s="304"/>
      <c r="H313" s="44"/>
      <c r="I313" s="215" t="s">
        <v>47</v>
      </c>
      <c r="J313" s="45"/>
      <c r="L313" s="120"/>
    </row>
    <row r="314" spans="1:12" ht="39.9" customHeight="1" x14ac:dyDescent="0.25">
      <c r="A314" s="278"/>
      <c r="B314" s="248" t="s">
        <v>93</v>
      </c>
      <c r="C314" s="216" t="s">
        <v>46</v>
      </c>
      <c r="D314" s="302"/>
      <c r="E314" s="303"/>
      <c r="F314" s="303"/>
      <c r="G314" s="304"/>
      <c r="H314" s="44"/>
      <c r="I314" s="215" t="s">
        <v>47</v>
      </c>
      <c r="J314" s="45"/>
      <c r="L314" s="120"/>
    </row>
    <row r="315" spans="1:12" ht="39.9" hidden="1" customHeight="1" x14ac:dyDescent="0.25">
      <c r="A315" s="278"/>
      <c r="B315" s="252"/>
      <c r="C315" s="216" t="s">
        <v>280</v>
      </c>
      <c r="D315" s="299"/>
      <c r="E315" s="300"/>
      <c r="F315" s="300"/>
      <c r="G315" s="301"/>
      <c r="H315" s="44"/>
      <c r="I315" s="215" t="s">
        <v>47</v>
      </c>
      <c r="J315" s="45"/>
      <c r="L315" s="120"/>
    </row>
    <row r="316" spans="1:12" ht="39.9" customHeight="1" x14ac:dyDescent="0.25">
      <c r="A316" s="278"/>
      <c r="B316" s="248" t="s">
        <v>94</v>
      </c>
      <c r="C316" s="216" t="s">
        <v>46</v>
      </c>
      <c r="D316" s="292"/>
      <c r="E316" s="293"/>
      <c r="F316" s="293"/>
      <c r="G316" s="294"/>
      <c r="H316" s="44"/>
      <c r="I316" s="215" t="s">
        <v>47</v>
      </c>
      <c r="J316" s="45"/>
      <c r="L316" s="120"/>
    </row>
    <row r="317" spans="1:12" ht="39.9" customHeight="1" x14ac:dyDescent="0.25">
      <c r="A317" s="278"/>
      <c r="B317" s="249" t="s">
        <v>95</v>
      </c>
      <c r="C317" s="216" t="s">
        <v>46</v>
      </c>
      <c r="D317" s="292"/>
      <c r="E317" s="293"/>
      <c r="F317" s="293"/>
      <c r="G317" s="294"/>
      <c r="H317" s="44"/>
      <c r="I317" s="215" t="s">
        <v>47</v>
      </c>
      <c r="J317" s="45"/>
      <c r="L317" s="120"/>
    </row>
    <row r="318" spans="1:12" ht="39.9" customHeight="1" x14ac:dyDescent="0.25">
      <c r="A318" s="278"/>
      <c r="B318" s="249" t="s">
        <v>95</v>
      </c>
      <c r="C318" s="216" t="s">
        <v>46</v>
      </c>
      <c r="D318" s="292"/>
      <c r="E318" s="293"/>
      <c r="F318" s="293"/>
      <c r="G318" s="294"/>
      <c r="H318" s="44"/>
      <c r="I318" s="215" t="s">
        <v>47</v>
      </c>
      <c r="J318" s="45"/>
      <c r="L318" s="120"/>
    </row>
    <row r="319" spans="1:12" ht="39.9" customHeight="1" x14ac:dyDescent="0.25">
      <c r="A319" s="278"/>
      <c r="B319" s="249" t="s">
        <v>19</v>
      </c>
      <c r="C319" s="216" t="s">
        <v>46</v>
      </c>
      <c r="D319" s="292"/>
      <c r="E319" s="293"/>
      <c r="F319" s="293"/>
      <c r="G319" s="294"/>
      <c r="H319" s="44"/>
      <c r="I319" s="215" t="s">
        <v>47</v>
      </c>
      <c r="J319" s="45"/>
      <c r="L319" s="120"/>
    </row>
    <row r="320" spans="1:12" ht="34.950000000000003" customHeight="1" x14ac:dyDescent="0.25">
      <c r="A320" s="278"/>
      <c r="B320" s="249" t="s">
        <v>96</v>
      </c>
      <c r="C320" s="216" t="s">
        <v>280</v>
      </c>
      <c r="D320" s="442" t="s">
        <v>97</v>
      </c>
      <c r="E320" s="443"/>
      <c r="F320" s="443"/>
      <c r="G320" s="444"/>
      <c r="H320" s="44">
        <v>600</v>
      </c>
      <c r="I320" s="215" t="s">
        <v>47</v>
      </c>
      <c r="J320" s="45"/>
      <c r="K320"/>
      <c r="L320" s="120"/>
    </row>
    <row r="321" spans="1:12" ht="39.9" customHeight="1" thickBot="1" x14ac:dyDescent="0.3">
      <c r="A321" s="279"/>
      <c r="B321" s="249" t="s">
        <v>98</v>
      </c>
      <c r="C321" s="216" t="s">
        <v>280</v>
      </c>
      <c r="D321" s="442" t="s">
        <v>99</v>
      </c>
      <c r="E321" s="443"/>
      <c r="F321" s="443"/>
      <c r="G321" s="444"/>
      <c r="H321" s="44">
        <v>1500</v>
      </c>
      <c r="I321" s="215" t="s">
        <v>47</v>
      </c>
      <c r="J321" s="45"/>
      <c r="L321" s="120"/>
    </row>
    <row r="322" spans="1:12" ht="39.9" customHeight="1" thickBot="1" x14ac:dyDescent="0.3">
      <c r="A322" s="280"/>
      <c r="B322" s="249" t="s">
        <v>100</v>
      </c>
      <c r="C322" s="216" t="s">
        <v>280</v>
      </c>
      <c r="D322" s="445" t="s">
        <v>101</v>
      </c>
      <c r="E322" s="446"/>
      <c r="F322" s="446"/>
      <c r="G322" s="447"/>
      <c r="H322" s="44">
        <v>450</v>
      </c>
      <c r="I322" s="215" t="s">
        <v>47</v>
      </c>
      <c r="J322" s="71" t="s">
        <v>54</v>
      </c>
      <c r="K322" s="45"/>
      <c r="L322" s="120"/>
    </row>
    <row r="323" spans="1:12" ht="39.9" customHeight="1" thickBot="1" x14ac:dyDescent="0.3">
      <c r="A323" s="281"/>
      <c r="B323" s="249" t="s">
        <v>102</v>
      </c>
      <c r="C323" s="216" t="s">
        <v>280</v>
      </c>
      <c r="D323" s="448" t="s">
        <v>103</v>
      </c>
      <c r="E323" s="449"/>
      <c r="F323" s="449"/>
      <c r="G323" s="450"/>
      <c r="H323" s="35">
        <v>195</v>
      </c>
      <c r="I323" s="73" t="s">
        <v>47</v>
      </c>
      <c r="J323" s="74">
        <f>SUM(H310:H323)</f>
        <v>4445</v>
      </c>
      <c r="K323" s="45"/>
      <c r="L323" s="120"/>
    </row>
    <row r="324" spans="1:12" ht="39.9" customHeight="1" thickBot="1" x14ac:dyDescent="0.3">
      <c r="A324" s="374" t="s">
        <v>104</v>
      </c>
      <c r="B324" s="375"/>
      <c r="C324" s="375"/>
      <c r="D324" s="375"/>
      <c r="E324" s="375"/>
      <c r="F324" s="375"/>
      <c r="G324" s="375"/>
      <c r="H324" s="375"/>
      <c r="I324" s="375"/>
      <c r="J324" s="45"/>
      <c r="K324"/>
      <c r="L324" s="120"/>
    </row>
    <row r="325" spans="1:12" ht="86.25" customHeight="1" x14ac:dyDescent="0.25">
      <c r="A325" s="332" t="s">
        <v>105</v>
      </c>
      <c r="B325" s="89" t="s">
        <v>285</v>
      </c>
      <c r="C325" s="253" t="s">
        <v>280</v>
      </c>
      <c r="D325" s="324" t="s">
        <v>314</v>
      </c>
      <c r="E325" s="368"/>
      <c r="F325" s="368"/>
      <c r="G325" s="369"/>
      <c r="H325" s="36">
        <v>1500</v>
      </c>
      <c r="I325" s="77" t="s">
        <v>47</v>
      </c>
      <c r="J325" s="45"/>
      <c r="K325" s="131"/>
      <c r="L325" s="120"/>
    </row>
    <row r="326" spans="1:12" ht="39.9" customHeight="1" x14ac:dyDescent="0.25">
      <c r="A326" s="333"/>
      <c r="B326" s="90" t="s">
        <v>289</v>
      </c>
      <c r="C326" s="112" t="s">
        <v>280</v>
      </c>
      <c r="D326" s="275" t="s">
        <v>290</v>
      </c>
      <c r="E326" s="275"/>
      <c r="F326" s="275"/>
      <c r="G326" s="276"/>
      <c r="H326" s="37">
        <v>791</v>
      </c>
      <c r="I326" s="113" t="s">
        <v>47</v>
      </c>
      <c r="J326" s="45"/>
      <c r="K326" s="131"/>
      <c r="L326" s="120"/>
    </row>
    <row r="327" spans="1:12" ht="39.9" customHeight="1" x14ac:dyDescent="0.25">
      <c r="A327" s="333"/>
      <c r="B327" s="90" t="s">
        <v>298</v>
      </c>
      <c r="C327" s="112" t="s">
        <v>280</v>
      </c>
      <c r="D327" s="275" t="s">
        <v>300</v>
      </c>
      <c r="E327" s="275"/>
      <c r="F327" s="275"/>
      <c r="G327" s="276"/>
      <c r="H327" s="37">
        <v>1650</v>
      </c>
      <c r="I327" s="114" t="s">
        <v>47</v>
      </c>
      <c r="J327" s="45"/>
      <c r="K327" s="131"/>
      <c r="L327" s="120"/>
    </row>
    <row r="328" spans="1:12" ht="39.9" customHeight="1" x14ac:dyDescent="0.25">
      <c r="A328" s="333"/>
      <c r="B328" s="90" t="s">
        <v>301</v>
      </c>
      <c r="C328" s="112" t="s">
        <v>280</v>
      </c>
      <c r="D328" s="275" t="s">
        <v>302</v>
      </c>
      <c r="E328" s="275"/>
      <c r="F328" s="275"/>
      <c r="G328" s="276"/>
      <c r="H328" s="37">
        <v>500</v>
      </c>
      <c r="I328" s="114" t="s">
        <v>47</v>
      </c>
      <c r="J328" s="45"/>
      <c r="K328" s="131"/>
      <c r="L328" s="120"/>
    </row>
    <row r="329" spans="1:12" ht="50.25" customHeight="1" x14ac:dyDescent="0.25">
      <c r="A329" s="333"/>
      <c r="B329" s="90" t="s">
        <v>305</v>
      </c>
      <c r="C329" s="112" t="s">
        <v>280</v>
      </c>
      <c r="D329" s="275" t="s">
        <v>306</v>
      </c>
      <c r="E329" s="275"/>
      <c r="F329" s="275"/>
      <c r="G329" s="276"/>
      <c r="H329" s="37">
        <v>2100</v>
      </c>
      <c r="I329" s="114" t="s">
        <v>47</v>
      </c>
      <c r="J329" s="45"/>
      <c r="K329" s="131"/>
      <c r="L329" s="120"/>
    </row>
    <row r="330" spans="1:12" ht="56.25" customHeight="1" x14ac:dyDescent="0.25">
      <c r="A330" s="333"/>
      <c r="B330" s="90" t="s">
        <v>309</v>
      </c>
      <c r="C330" s="112" t="s">
        <v>280</v>
      </c>
      <c r="D330" s="275" t="s">
        <v>310</v>
      </c>
      <c r="E330" s="275"/>
      <c r="F330" s="275"/>
      <c r="G330" s="276"/>
      <c r="H330" s="37">
        <v>620</v>
      </c>
      <c r="I330" s="114" t="s">
        <v>47</v>
      </c>
      <c r="J330" s="45"/>
      <c r="K330" s="131"/>
      <c r="L330" s="120"/>
    </row>
    <row r="331" spans="1:12" ht="84.75" customHeight="1" x14ac:dyDescent="0.25">
      <c r="A331" s="333"/>
      <c r="B331" s="90" t="s">
        <v>303</v>
      </c>
      <c r="C331" s="112" t="s">
        <v>280</v>
      </c>
      <c r="D331" s="275" t="s">
        <v>316</v>
      </c>
      <c r="E331" s="275"/>
      <c r="F331" s="275"/>
      <c r="G331" s="276"/>
      <c r="H331" s="37">
        <v>3500</v>
      </c>
      <c r="I331" s="114" t="s">
        <v>47</v>
      </c>
      <c r="J331" s="45"/>
      <c r="L331" s="120"/>
    </row>
    <row r="332" spans="1:12" ht="39.75" customHeight="1" thickBot="1" x14ac:dyDescent="0.3">
      <c r="A332" s="333"/>
      <c r="B332" s="92" t="s">
        <v>308</v>
      </c>
      <c r="C332" s="236" t="s">
        <v>46</v>
      </c>
      <c r="D332" s="289"/>
      <c r="E332" s="289"/>
      <c r="F332" s="289"/>
      <c r="G332" s="290"/>
      <c r="H332" s="38"/>
      <c r="I332" s="114" t="s">
        <v>47</v>
      </c>
      <c r="J332" s="45"/>
      <c r="K332" s="131"/>
      <c r="L332" s="120"/>
    </row>
    <row r="333" spans="1:12" ht="39.75" customHeight="1" thickBot="1" x14ac:dyDescent="0.3">
      <c r="A333" s="333"/>
      <c r="B333" s="296" t="s">
        <v>26</v>
      </c>
      <c r="C333" s="297"/>
      <c r="D333" s="297"/>
      <c r="E333" s="297"/>
      <c r="F333" s="297"/>
      <c r="G333" s="297"/>
      <c r="H333" s="297"/>
      <c r="I333" s="387"/>
      <c r="J333" s="45"/>
      <c r="K333" s="131"/>
      <c r="L333" s="120"/>
    </row>
    <row r="334" spans="1:12" ht="39.75" customHeight="1" x14ac:dyDescent="0.25">
      <c r="A334" s="333"/>
      <c r="B334" s="250" t="s">
        <v>53</v>
      </c>
      <c r="C334" s="251" t="s">
        <v>46</v>
      </c>
      <c r="D334" s="287"/>
      <c r="E334" s="287"/>
      <c r="F334" s="287"/>
      <c r="G334" s="291"/>
      <c r="H334" s="40"/>
      <c r="I334" s="113" t="s">
        <v>47</v>
      </c>
      <c r="J334" s="45"/>
      <c r="K334" s="131"/>
      <c r="L334" s="120"/>
    </row>
    <row r="335" spans="1:12" ht="39.9" customHeight="1" x14ac:dyDescent="0.25">
      <c r="A335" s="333"/>
      <c r="B335" s="90" t="s">
        <v>53</v>
      </c>
      <c r="C335" s="112" t="s">
        <v>46</v>
      </c>
      <c r="D335" s="275"/>
      <c r="E335" s="275"/>
      <c r="F335" s="275"/>
      <c r="G335" s="276"/>
      <c r="H335" s="37"/>
      <c r="I335" s="114" t="s">
        <v>47</v>
      </c>
      <c r="J335" s="45"/>
      <c r="K335" s="131"/>
      <c r="L335" s="120"/>
    </row>
    <row r="336" spans="1:12" ht="39.9" customHeight="1" x14ac:dyDescent="0.25">
      <c r="A336" s="333"/>
      <c r="B336" s="90" t="s">
        <v>53</v>
      </c>
      <c r="C336" s="112" t="s">
        <v>46</v>
      </c>
      <c r="D336" s="275"/>
      <c r="E336" s="275"/>
      <c r="F336" s="275"/>
      <c r="G336" s="276"/>
      <c r="H336" s="37"/>
      <c r="I336" s="114" t="s">
        <v>47</v>
      </c>
      <c r="J336" s="45"/>
      <c r="K336" s="131"/>
      <c r="L336" s="120"/>
    </row>
    <row r="337" spans="1:12" ht="39.9" customHeight="1" x14ac:dyDescent="0.25">
      <c r="A337" s="333"/>
      <c r="B337" s="90" t="s">
        <v>53</v>
      </c>
      <c r="C337" s="112" t="s">
        <v>46</v>
      </c>
      <c r="D337" s="275"/>
      <c r="E337" s="275"/>
      <c r="F337" s="275"/>
      <c r="G337" s="276"/>
      <c r="H337" s="37"/>
      <c r="I337" s="114" t="s">
        <v>47</v>
      </c>
      <c r="J337" s="45"/>
      <c r="K337" s="131"/>
      <c r="L337" s="120"/>
    </row>
    <row r="338" spans="1:12" ht="39.9" customHeight="1" x14ac:dyDescent="0.25">
      <c r="A338" s="333"/>
      <c r="B338" s="90" t="s">
        <v>53</v>
      </c>
      <c r="C338" s="112" t="s">
        <v>46</v>
      </c>
      <c r="D338" s="275"/>
      <c r="E338" s="275"/>
      <c r="F338" s="275"/>
      <c r="G338" s="276"/>
      <c r="H338" s="37"/>
      <c r="I338" s="114" t="s">
        <v>47</v>
      </c>
      <c r="J338" s="45"/>
      <c r="K338" s="131"/>
      <c r="L338" s="120"/>
    </row>
    <row r="339" spans="1:12" ht="39.9" customHeight="1" thickBot="1" x14ac:dyDescent="0.3">
      <c r="A339" s="333"/>
      <c r="B339" s="90" t="s">
        <v>53</v>
      </c>
      <c r="C339" s="112" t="s">
        <v>46</v>
      </c>
      <c r="D339" s="263"/>
      <c r="E339" s="264"/>
      <c r="F339" s="264"/>
      <c r="G339" s="265"/>
      <c r="H339" s="37"/>
      <c r="I339" s="114" t="s">
        <v>47</v>
      </c>
      <c r="J339" s="45"/>
      <c r="K339" s="131"/>
      <c r="L339" s="120"/>
    </row>
    <row r="340" spans="1:12" ht="39.9" customHeight="1" thickBot="1" x14ac:dyDescent="0.3">
      <c r="A340" s="333"/>
      <c r="B340" s="90" t="s">
        <v>53</v>
      </c>
      <c r="C340" s="112" t="s">
        <v>46</v>
      </c>
      <c r="D340" s="275"/>
      <c r="E340" s="275"/>
      <c r="F340" s="275"/>
      <c r="G340" s="276"/>
      <c r="H340" s="37"/>
      <c r="I340" s="80" t="s">
        <v>47</v>
      </c>
      <c r="J340" s="81" t="s">
        <v>54</v>
      </c>
      <c r="K340" s="45"/>
      <c r="L340" s="120"/>
    </row>
    <row r="341" spans="1:12" ht="39.9" customHeight="1" thickBot="1" x14ac:dyDescent="0.3">
      <c r="A341" s="334"/>
      <c r="B341" s="92" t="s">
        <v>79</v>
      </c>
      <c r="C341" s="236" t="s">
        <v>46</v>
      </c>
      <c r="D341" s="289"/>
      <c r="E341" s="289"/>
      <c r="F341" s="289"/>
      <c r="G341" s="290"/>
      <c r="H341" s="38"/>
      <c r="I341" s="115" t="s">
        <v>47</v>
      </c>
      <c r="J341" s="85">
        <f>SUM(H325:H341)</f>
        <v>10661</v>
      </c>
      <c r="K341" s="45"/>
      <c r="L341" s="120"/>
    </row>
    <row r="342" spans="1:12" ht="39.9" customHeight="1" x14ac:dyDescent="0.25">
      <c r="A342" s="376" t="s">
        <v>106</v>
      </c>
      <c r="B342" s="66" t="s">
        <v>304</v>
      </c>
      <c r="C342" s="117" t="s">
        <v>280</v>
      </c>
      <c r="D342" s="372" t="s">
        <v>311</v>
      </c>
      <c r="E342" s="372"/>
      <c r="F342" s="372"/>
      <c r="G342" s="373"/>
      <c r="H342" s="33">
        <v>1400</v>
      </c>
      <c r="I342" s="67" t="s">
        <v>47</v>
      </c>
      <c r="J342" s="239"/>
      <c r="K342" s="131"/>
      <c r="L342" s="120"/>
    </row>
    <row r="343" spans="1:12" ht="39.9" customHeight="1" x14ac:dyDescent="0.25">
      <c r="A343" s="377"/>
      <c r="B343" s="116" t="s">
        <v>107</v>
      </c>
      <c r="C343" s="176" t="s">
        <v>46</v>
      </c>
      <c r="D343" s="423"/>
      <c r="E343" s="423"/>
      <c r="F343" s="423"/>
      <c r="G343" s="424"/>
      <c r="H343" s="39"/>
      <c r="I343" s="87" t="s">
        <v>47</v>
      </c>
      <c r="J343" s="240"/>
      <c r="K343" s="131"/>
      <c r="L343" s="120"/>
    </row>
    <row r="344" spans="1:12" ht="39.9" customHeight="1" x14ac:dyDescent="0.25">
      <c r="A344" s="377"/>
      <c r="B344" s="119" t="s">
        <v>296</v>
      </c>
      <c r="C344" s="176" t="s">
        <v>280</v>
      </c>
      <c r="D344" s="423" t="s">
        <v>297</v>
      </c>
      <c r="E344" s="423"/>
      <c r="F344" s="423"/>
      <c r="G344" s="424"/>
      <c r="H344" s="39">
        <v>5320</v>
      </c>
      <c r="I344" s="87" t="s">
        <v>47</v>
      </c>
      <c r="J344" s="240"/>
      <c r="K344" s="131"/>
      <c r="L344" s="120"/>
    </row>
    <row r="345" spans="1:12" ht="109.5" customHeight="1" thickBot="1" x14ac:dyDescent="0.3">
      <c r="A345" s="377"/>
      <c r="B345" s="119" t="s">
        <v>108</v>
      </c>
      <c r="C345" s="121" t="s">
        <v>280</v>
      </c>
      <c r="D345" s="266" t="s">
        <v>284</v>
      </c>
      <c r="E345" s="266"/>
      <c r="F345" s="266"/>
      <c r="G345" s="267"/>
      <c r="H345" s="219">
        <v>1750</v>
      </c>
      <c r="I345" s="69" t="s">
        <v>47</v>
      </c>
      <c r="J345" s="241"/>
      <c r="K345" s="131"/>
      <c r="L345" s="120"/>
    </row>
    <row r="346" spans="1:12" ht="39.9" customHeight="1" thickBot="1" x14ac:dyDescent="0.3">
      <c r="A346" s="377"/>
      <c r="B346" s="238" t="s">
        <v>109</v>
      </c>
      <c r="C346" s="121" t="s">
        <v>280</v>
      </c>
      <c r="D346" s="266" t="s">
        <v>291</v>
      </c>
      <c r="E346" s="266"/>
      <c r="F346" s="266"/>
      <c r="G346" s="267"/>
      <c r="H346" s="219">
        <v>5000</v>
      </c>
      <c r="I346" s="69" t="s">
        <v>47</v>
      </c>
      <c r="J346" s="86" t="s">
        <v>54</v>
      </c>
      <c r="K346" s="131"/>
      <c r="L346" s="120"/>
    </row>
    <row r="347" spans="1:12" ht="39.9" customHeight="1" thickBot="1" x14ac:dyDescent="0.3">
      <c r="A347" s="378"/>
      <c r="B347" s="237" t="s">
        <v>110</v>
      </c>
      <c r="C347" s="122" t="s">
        <v>46</v>
      </c>
      <c r="D347" s="273"/>
      <c r="E347" s="273"/>
      <c r="F347" s="273"/>
      <c r="G347" s="274"/>
      <c r="H347" s="220"/>
      <c r="I347" s="73" t="s">
        <v>47</v>
      </c>
      <c r="J347" s="123">
        <f>SUM(H342:H347)</f>
        <v>13470</v>
      </c>
      <c r="K347" s="45"/>
      <c r="L347" s="120"/>
    </row>
    <row r="348" spans="1:12" ht="102" customHeight="1" x14ac:dyDescent="0.25">
      <c r="A348" s="321" t="s">
        <v>111</v>
      </c>
      <c r="B348" s="217" t="s">
        <v>112</v>
      </c>
      <c r="C348" s="178" t="s">
        <v>280</v>
      </c>
      <c r="D348" s="324" t="s">
        <v>307</v>
      </c>
      <c r="E348" s="428"/>
      <c r="F348" s="428"/>
      <c r="G348" s="429"/>
      <c r="H348" s="36">
        <v>17990</v>
      </c>
      <c r="I348" s="77" t="s">
        <v>47</v>
      </c>
      <c r="J348" s="239"/>
      <c r="K348" s="45"/>
      <c r="L348" s="120"/>
    </row>
    <row r="349" spans="1:12" ht="53.4" customHeight="1" x14ac:dyDescent="0.25">
      <c r="A349" s="322"/>
      <c r="B349" s="218" t="s">
        <v>113</v>
      </c>
      <c r="C349" s="175" t="s">
        <v>46</v>
      </c>
      <c r="D349" s="430" t="s">
        <v>114</v>
      </c>
      <c r="E349" s="430"/>
      <c r="F349" s="430"/>
      <c r="G349" s="431"/>
      <c r="H349" s="37">
        <v>1500</v>
      </c>
      <c r="I349" s="80" t="s">
        <v>47</v>
      </c>
      <c r="J349" s="240"/>
      <c r="K349" s="131"/>
      <c r="L349" s="120"/>
    </row>
    <row r="350" spans="1:12" ht="53.4" customHeight="1" x14ac:dyDescent="0.25">
      <c r="A350" s="322"/>
      <c r="B350" s="218" t="s">
        <v>115</v>
      </c>
      <c r="C350" s="124" t="s">
        <v>280</v>
      </c>
      <c r="D350" s="263" t="s">
        <v>116</v>
      </c>
      <c r="E350" s="264"/>
      <c r="F350" s="264"/>
      <c r="G350" s="265"/>
      <c r="H350" s="40">
        <v>1800</v>
      </c>
      <c r="I350" s="88" t="s">
        <v>47</v>
      </c>
      <c r="J350" s="241"/>
      <c r="K350" s="131"/>
      <c r="L350" s="120"/>
    </row>
    <row r="351" spans="1:12" ht="39.9" customHeight="1" thickBot="1" x14ac:dyDescent="0.3">
      <c r="A351" s="322"/>
      <c r="B351" s="218" t="s">
        <v>117</v>
      </c>
      <c r="C351" s="124" t="s">
        <v>46</v>
      </c>
      <c r="D351" s="430" t="s">
        <v>118</v>
      </c>
      <c r="E351" s="430"/>
      <c r="F351" s="430"/>
      <c r="G351" s="431"/>
      <c r="H351" s="221">
        <v>651</v>
      </c>
      <c r="I351" s="88" t="s">
        <v>47</v>
      </c>
      <c r="J351" s="102" t="s">
        <v>54</v>
      </c>
      <c r="K351" s="131"/>
      <c r="L351" s="120"/>
    </row>
    <row r="352" spans="1:12" ht="109.2" customHeight="1" thickBot="1" x14ac:dyDescent="0.3">
      <c r="A352" s="323"/>
      <c r="B352" s="246" t="s">
        <v>119</v>
      </c>
      <c r="C352" s="125" t="s">
        <v>46</v>
      </c>
      <c r="D352" s="289" t="s">
        <v>120</v>
      </c>
      <c r="E352" s="289"/>
      <c r="F352" s="289"/>
      <c r="G352" s="290"/>
      <c r="H352" s="222">
        <v>9875</v>
      </c>
      <c r="I352" s="84" t="s">
        <v>47</v>
      </c>
      <c r="J352" s="126">
        <f>SUM(H348:H352)</f>
        <v>31816</v>
      </c>
      <c r="K352" s="131"/>
      <c r="L352" s="120"/>
    </row>
    <row r="353" spans="1:12" ht="39.9" customHeight="1" thickBot="1" x14ac:dyDescent="0.3">
      <c r="A353" s="56"/>
      <c r="B353" s="59"/>
      <c r="C353" s="47" t="s">
        <v>46</v>
      </c>
      <c r="D353" s="47"/>
      <c r="E353" s="55"/>
      <c r="F353" s="55"/>
      <c r="G353" s="127" t="s">
        <v>121</v>
      </c>
      <c r="H353" s="435">
        <f>J341+J347+J352</f>
        <v>55947</v>
      </c>
      <c r="I353" s="436"/>
      <c r="J353" s="437"/>
      <c r="K353" s="45"/>
      <c r="L353" s="120"/>
    </row>
    <row r="354" spans="1:12" ht="24.9" customHeight="1" thickBot="1" x14ac:dyDescent="0.35">
      <c r="A354" s="54"/>
      <c r="B354" s="54"/>
      <c r="C354" s="128" t="s">
        <v>122</v>
      </c>
      <c r="D354" s="438"/>
      <c r="E354" s="439"/>
      <c r="F354" s="47"/>
      <c r="G354" s="426" t="s">
        <v>123</v>
      </c>
      <c r="H354" s="432">
        <f>H353+H305</f>
        <v>70882</v>
      </c>
      <c r="I354" s="433"/>
      <c r="J354" s="434"/>
      <c r="K354" s="45"/>
      <c r="L354" s="120"/>
    </row>
    <row r="355" spans="1:12" ht="24.9" customHeight="1" thickBot="1" x14ac:dyDescent="0.35">
      <c r="A355" s="54"/>
      <c r="B355" s="54"/>
      <c r="C355" s="47"/>
      <c r="D355" s="47"/>
      <c r="E355" s="47"/>
      <c r="F355" s="47"/>
      <c r="G355" s="427"/>
      <c r="H355" s="435"/>
      <c r="I355" s="436"/>
      <c r="J355" s="437"/>
      <c r="K355" s="45"/>
      <c r="L355" s="120"/>
    </row>
    <row r="356" spans="1:12" ht="24.9" customHeight="1" x14ac:dyDescent="0.25">
      <c r="A356" s="425" t="s">
        <v>313</v>
      </c>
      <c r="B356" s="425"/>
      <c r="C356" s="223"/>
      <c r="D356" s="130">
        <v>6</v>
      </c>
      <c r="E356" s="129" t="s">
        <v>124</v>
      </c>
      <c r="F356" s="223"/>
      <c r="G356" s="225"/>
      <c r="H356" s="225"/>
      <c r="I356" s="225"/>
      <c r="J356" s="225"/>
      <c r="K356" s="45"/>
      <c r="L356" s="120"/>
    </row>
  </sheetData>
  <sheetProtection autoFilter="0"/>
  <autoFilter ref="A22:G22" xr:uid="{00000000-0009-0000-0000-000000000000}">
    <filterColumn colId="3" showButton="0"/>
    <filterColumn colId="4" showButton="0"/>
    <filterColumn colId="5" showButton="0"/>
  </autoFilter>
  <mergeCells count="402">
    <mergeCell ref="K3:K10"/>
    <mergeCell ref="A194:A203"/>
    <mergeCell ref="D194:G194"/>
    <mergeCell ref="D195:G195"/>
    <mergeCell ref="D196:G196"/>
    <mergeCell ref="A295:A304"/>
    <mergeCell ref="D321:G321"/>
    <mergeCell ref="D322:G322"/>
    <mergeCell ref="D323:G323"/>
    <mergeCell ref="D283:G283"/>
    <mergeCell ref="D284:G284"/>
    <mergeCell ref="D290:G290"/>
    <mergeCell ref="D244:G244"/>
    <mergeCell ref="D293:G293"/>
    <mergeCell ref="D294:G294"/>
    <mergeCell ref="D291:G291"/>
    <mergeCell ref="D302:G302"/>
    <mergeCell ref="D310:G310"/>
    <mergeCell ref="D320:G320"/>
    <mergeCell ref="D259:G259"/>
    <mergeCell ref="D260:G260"/>
    <mergeCell ref="D254:G254"/>
    <mergeCell ref="D246:G246"/>
    <mergeCell ref="D247:G247"/>
    <mergeCell ref="D248:G248"/>
    <mergeCell ref="D229:G229"/>
    <mergeCell ref="D253:G253"/>
    <mergeCell ref="D311:G311"/>
    <mergeCell ref="D344:G344"/>
    <mergeCell ref="B333:I333"/>
    <mergeCell ref="A356:B356"/>
    <mergeCell ref="D327:G327"/>
    <mergeCell ref="G354:G355"/>
    <mergeCell ref="D352:G352"/>
    <mergeCell ref="D264:G264"/>
    <mergeCell ref="D343:G343"/>
    <mergeCell ref="D348:G348"/>
    <mergeCell ref="D349:G349"/>
    <mergeCell ref="D351:G351"/>
    <mergeCell ref="D328:G328"/>
    <mergeCell ref="D274:G274"/>
    <mergeCell ref="A307:I307"/>
    <mergeCell ref="A285:A294"/>
    <mergeCell ref="A275:A284"/>
    <mergeCell ref="D276:G276"/>
    <mergeCell ref="H354:J355"/>
    <mergeCell ref="D354:E354"/>
    <mergeCell ref="H353:J353"/>
    <mergeCell ref="D319:G319"/>
    <mergeCell ref="D277:G277"/>
    <mergeCell ref="D301:G301"/>
    <mergeCell ref="H305:J305"/>
    <mergeCell ref="D299:G299"/>
    <mergeCell ref="D287:G287"/>
    <mergeCell ref="D288:G288"/>
    <mergeCell ref="D292:G292"/>
    <mergeCell ref="D137:G137"/>
    <mergeCell ref="D139:G139"/>
    <mergeCell ref="D147:G147"/>
    <mergeCell ref="D169:G169"/>
    <mergeCell ref="D170:G170"/>
    <mergeCell ref="D171:G171"/>
    <mergeCell ref="D178:G178"/>
    <mergeCell ref="D210:G210"/>
    <mergeCell ref="D217:G217"/>
    <mergeCell ref="D221:G221"/>
    <mergeCell ref="D266:G266"/>
    <mergeCell ref="D222:G222"/>
    <mergeCell ref="D223:G223"/>
    <mergeCell ref="D252:G252"/>
    <mergeCell ref="D225:G225"/>
    <mergeCell ref="D230:G230"/>
    <mergeCell ref="D224:G224"/>
    <mergeCell ref="D278:G278"/>
    <mergeCell ref="D257:G257"/>
    <mergeCell ref="D258:G258"/>
    <mergeCell ref="D262:G262"/>
    <mergeCell ref="B2:F2"/>
    <mergeCell ref="A204:A213"/>
    <mergeCell ref="D172:G172"/>
    <mergeCell ref="A214:A223"/>
    <mergeCell ref="D233:G233"/>
    <mergeCell ref="D234:G234"/>
    <mergeCell ref="A224:A234"/>
    <mergeCell ref="A235:A244"/>
    <mergeCell ref="B3:F3"/>
    <mergeCell ref="B4:F4"/>
    <mergeCell ref="B8:C8"/>
    <mergeCell ref="B9:C9"/>
    <mergeCell ref="B10:C10"/>
    <mergeCell ref="B11:C11"/>
    <mergeCell ref="D5:F6"/>
    <mergeCell ref="D10:F10"/>
    <mergeCell ref="D9:F9"/>
    <mergeCell ref="D13:F13"/>
    <mergeCell ref="B7:C7"/>
    <mergeCell ref="D12:F12"/>
    <mergeCell ref="D160:G160"/>
    <mergeCell ref="D167:G167"/>
    <mergeCell ref="D199:G199"/>
    <mergeCell ref="D197:G197"/>
    <mergeCell ref="B14:C14"/>
    <mergeCell ref="B15:C15"/>
    <mergeCell ref="A14:A15"/>
    <mergeCell ref="D14:F14"/>
    <mergeCell ref="D16:F16"/>
    <mergeCell ref="D17:F17"/>
    <mergeCell ref="D75:G75"/>
    <mergeCell ref="D76:G76"/>
    <mergeCell ref="D39:G39"/>
    <mergeCell ref="D46:G46"/>
    <mergeCell ref="D49:G49"/>
    <mergeCell ref="D38:G38"/>
    <mergeCell ref="D35:G35"/>
    <mergeCell ref="A24:A34"/>
    <mergeCell ref="D51:G51"/>
    <mergeCell ref="D55:G55"/>
    <mergeCell ref="D56:G56"/>
    <mergeCell ref="D58:G58"/>
    <mergeCell ref="D29:G29"/>
    <mergeCell ref="D216:G216"/>
    <mergeCell ref="D60:G60"/>
    <mergeCell ref="D47:G47"/>
    <mergeCell ref="D48:G48"/>
    <mergeCell ref="D22:G22"/>
    <mergeCell ref="D15:F15"/>
    <mergeCell ref="D74:G74"/>
    <mergeCell ref="D72:G72"/>
    <mergeCell ref="D73:G73"/>
    <mergeCell ref="D64:G64"/>
    <mergeCell ref="D65:G65"/>
    <mergeCell ref="G17:J17"/>
    <mergeCell ref="A23:G23"/>
    <mergeCell ref="D24:G24"/>
    <mergeCell ref="D25:G25"/>
    <mergeCell ref="D26:G26"/>
    <mergeCell ref="D28:G28"/>
    <mergeCell ref="D36:G36"/>
    <mergeCell ref="D143:G143"/>
    <mergeCell ref="D30:G30"/>
    <mergeCell ref="D67:G67"/>
    <mergeCell ref="D66:G66"/>
    <mergeCell ref="D68:G68"/>
    <mergeCell ref="D41:G41"/>
    <mergeCell ref="D347:G347"/>
    <mergeCell ref="D242:G242"/>
    <mergeCell ref="D330:G330"/>
    <mergeCell ref="D340:G340"/>
    <mergeCell ref="D341:G341"/>
    <mergeCell ref="D303:G303"/>
    <mergeCell ref="D304:G304"/>
    <mergeCell ref="D85:G85"/>
    <mergeCell ref="D86:G86"/>
    <mergeCell ref="D345:G345"/>
    <mergeCell ref="D346:G346"/>
    <mergeCell ref="D101:G101"/>
    <mergeCell ref="D112:G112"/>
    <mergeCell ref="D153:G153"/>
    <mergeCell ref="D154:G154"/>
    <mergeCell ref="D265:G265"/>
    <mergeCell ref="D342:G342"/>
    <mergeCell ref="D155:G155"/>
    <mergeCell ref="A324:I324"/>
    <mergeCell ref="A342:A347"/>
    <mergeCell ref="A87:A100"/>
    <mergeCell ref="D87:G87"/>
    <mergeCell ref="D295:G295"/>
    <mergeCell ref="D118:G118"/>
    <mergeCell ref="D7:F7"/>
    <mergeCell ref="D8:F8"/>
    <mergeCell ref="A11:A13"/>
    <mergeCell ref="D11:F11"/>
    <mergeCell ref="B13:C13"/>
    <mergeCell ref="B12:C12"/>
    <mergeCell ref="A1:G1"/>
    <mergeCell ref="D325:G325"/>
    <mergeCell ref="D326:G326"/>
    <mergeCell ref="D239:G239"/>
    <mergeCell ref="D227:G227"/>
    <mergeCell ref="D173:G173"/>
    <mergeCell ref="D174:G174"/>
    <mergeCell ref="D175:G175"/>
    <mergeCell ref="D237:G237"/>
    <mergeCell ref="D206:G206"/>
    <mergeCell ref="D207:G207"/>
    <mergeCell ref="D208:G208"/>
    <mergeCell ref="D209:G209"/>
    <mergeCell ref="D211:G211"/>
    <mergeCell ref="D212:G212"/>
    <mergeCell ref="D213:G213"/>
    <mergeCell ref="D215:G215"/>
    <mergeCell ref="A16:A17"/>
    <mergeCell ref="A5:C6"/>
    <mergeCell ref="A8:A10"/>
    <mergeCell ref="A325:A341"/>
    <mergeCell ref="G5:J7"/>
    <mergeCell ref="D27:G27"/>
    <mergeCell ref="D37:G37"/>
    <mergeCell ref="D61:G61"/>
    <mergeCell ref="D50:G50"/>
    <mergeCell ref="D52:G52"/>
    <mergeCell ref="G8:J8"/>
    <mergeCell ref="G9:J9"/>
    <mergeCell ref="G10:J10"/>
    <mergeCell ref="G11:J11"/>
    <mergeCell ref="G12:J12"/>
    <mergeCell ref="G13:J13"/>
    <mergeCell ref="G14:J14"/>
    <mergeCell ref="G15:J15"/>
    <mergeCell ref="G16:J16"/>
    <mergeCell ref="D33:G33"/>
    <mergeCell ref="A153:A162"/>
    <mergeCell ref="D162:G162"/>
    <mergeCell ref="D161:G161"/>
    <mergeCell ref="D238:G238"/>
    <mergeCell ref="D54:G54"/>
    <mergeCell ref="A348:A352"/>
    <mergeCell ref="A70:A86"/>
    <mergeCell ref="D70:G70"/>
    <mergeCell ref="D71:G71"/>
    <mergeCell ref="A59:A69"/>
    <mergeCell ref="D89:G89"/>
    <mergeCell ref="D90:G90"/>
    <mergeCell ref="D98:G98"/>
    <mergeCell ref="D99:G99"/>
    <mergeCell ref="D100:G100"/>
    <mergeCell ref="D226:G226"/>
    <mergeCell ref="D232:G232"/>
    <mergeCell ref="D204:G204"/>
    <mergeCell ref="D205:G205"/>
    <mergeCell ref="D214:G214"/>
    <mergeCell ref="D164:G164"/>
    <mergeCell ref="A310:A323"/>
    <mergeCell ref="D241:G241"/>
    <mergeCell ref="D130:G130"/>
    <mergeCell ref="D131:G131"/>
    <mergeCell ref="D133:G133"/>
    <mergeCell ref="D135:G135"/>
    <mergeCell ref="D138:G138"/>
    <mergeCell ref="D69:G69"/>
    <mergeCell ref="D250:G250"/>
    <mergeCell ref="D251:G251"/>
    <mergeCell ref="D261:G261"/>
    <mergeCell ref="D269:G269"/>
    <mergeCell ref="D270:G270"/>
    <mergeCell ref="D271:G271"/>
    <mergeCell ref="D180:G180"/>
    <mergeCell ref="A101:A112"/>
    <mergeCell ref="A123:A132"/>
    <mergeCell ref="D157:G157"/>
    <mergeCell ref="D119:G119"/>
    <mergeCell ref="D120:G120"/>
    <mergeCell ref="D111:G111"/>
    <mergeCell ref="D116:G116"/>
    <mergeCell ref="D117:G117"/>
    <mergeCell ref="A245:A254"/>
    <mergeCell ref="D263:G263"/>
    <mergeCell ref="A184:A193"/>
    <mergeCell ref="D184:G184"/>
    <mergeCell ref="D185:G185"/>
    <mergeCell ref="D186:G186"/>
    <mergeCell ref="D187:G187"/>
    <mergeCell ref="D188:G188"/>
    <mergeCell ref="D189:G189"/>
    <mergeCell ref="D245:G245"/>
    <mergeCell ref="D121:G121"/>
    <mergeCell ref="D122:G122"/>
    <mergeCell ref="D140:G140"/>
    <mergeCell ref="D141:G141"/>
    <mergeCell ref="D142:G142"/>
    <mergeCell ref="D62:G62"/>
    <mergeCell ref="D63:G63"/>
    <mergeCell ref="D59:G59"/>
    <mergeCell ref="D88:G88"/>
    <mergeCell ref="D158:G158"/>
    <mergeCell ref="D128:G128"/>
    <mergeCell ref="D129:G129"/>
    <mergeCell ref="D136:G136"/>
    <mergeCell ref="D159:G159"/>
    <mergeCell ref="D168:G168"/>
    <mergeCell ref="D218:G218"/>
    <mergeCell ref="D219:G219"/>
    <mergeCell ref="D228:G228"/>
    <mergeCell ref="D231:G231"/>
    <mergeCell ref="D243:G243"/>
    <mergeCell ref="D236:G236"/>
    <mergeCell ref="D179:G179"/>
    <mergeCell ref="D166:G166"/>
    <mergeCell ref="D34:G34"/>
    <mergeCell ref="D31:G31"/>
    <mergeCell ref="D40:G40"/>
    <mergeCell ref="D45:G45"/>
    <mergeCell ref="D57:G57"/>
    <mergeCell ref="A133:A142"/>
    <mergeCell ref="D32:G32"/>
    <mergeCell ref="D127:G127"/>
    <mergeCell ref="D132:G132"/>
    <mergeCell ref="D134:G134"/>
    <mergeCell ref="D84:G84"/>
    <mergeCell ref="D53:G53"/>
    <mergeCell ref="A35:A47"/>
    <mergeCell ref="D42:G42"/>
    <mergeCell ref="D43:G43"/>
    <mergeCell ref="D44:G44"/>
    <mergeCell ref="D81:G81"/>
    <mergeCell ref="D82:G82"/>
    <mergeCell ref="D317:G317"/>
    <mergeCell ref="D316:G316"/>
    <mergeCell ref="D315:G315"/>
    <mergeCell ref="D314:G314"/>
    <mergeCell ref="D313:G313"/>
    <mergeCell ref="D312:G312"/>
    <mergeCell ref="D298:G298"/>
    <mergeCell ref="D297:G297"/>
    <mergeCell ref="A174:A183"/>
    <mergeCell ref="D176:G176"/>
    <mergeCell ref="D177:G177"/>
    <mergeCell ref="D181:G181"/>
    <mergeCell ref="D182:G182"/>
    <mergeCell ref="D183:G183"/>
    <mergeCell ref="D296:G296"/>
    <mergeCell ref="D279:G279"/>
    <mergeCell ref="A255:A264"/>
    <mergeCell ref="D255:G255"/>
    <mergeCell ref="A265:A274"/>
    <mergeCell ref="D267:G267"/>
    <mergeCell ref="D268:G268"/>
    <mergeCell ref="D272:G272"/>
    <mergeCell ref="D273:G273"/>
    <mergeCell ref="D249:G249"/>
    <mergeCell ref="A143:A152"/>
    <mergeCell ref="D350:G350"/>
    <mergeCell ref="D329:G329"/>
    <mergeCell ref="D339:G339"/>
    <mergeCell ref="D300:G300"/>
    <mergeCell ref="D280:G280"/>
    <mergeCell ref="D281:G281"/>
    <mergeCell ref="D282:G282"/>
    <mergeCell ref="D289:G289"/>
    <mergeCell ref="D331:G331"/>
    <mergeCell ref="D332:G332"/>
    <mergeCell ref="D334:G334"/>
    <mergeCell ref="D335:G335"/>
    <mergeCell ref="D336:G336"/>
    <mergeCell ref="D337:G337"/>
    <mergeCell ref="D338:G338"/>
    <mergeCell ref="D318:G318"/>
    <mergeCell ref="D202:G202"/>
    <mergeCell ref="D203:G203"/>
    <mergeCell ref="D220:G220"/>
    <mergeCell ref="A163:I163"/>
    <mergeCell ref="A164:A173"/>
    <mergeCell ref="D240:G240"/>
    <mergeCell ref="D235:G235"/>
    <mergeCell ref="D190:G190"/>
    <mergeCell ref="D191:G191"/>
    <mergeCell ref="D192:G192"/>
    <mergeCell ref="D193:G193"/>
    <mergeCell ref="A48:A58"/>
    <mergeCell ref="D102:G102"/>
    <mergeCell ref="D103:G103"/>
    <mergeCell ref="D104:G104"/>
    <mergeCell ref="D123:G123"/>
    <mergeCell ref="D124:G124"/>
    <mergeCell ref="D125:G125"/>
    <mergeCell ref="D126:G126"/>
    <mergeCell ref="D105:G105"/>
    <mergeCell ref="A113:A122"/>
    <mergeCell ref="D113:G113"/>
    <mergeCell ref="D114:G114"/>
    <mergeCell ref="D115:G115"/>
    <mergeCell ref="D107:G107"/>
    <mergeCell ref="D108:G108"/>
    <mergeCell ref="D83:G83"/>
    <mergeCell ref="D77:G77"/>
    <mergeCell ref="D78:G78"/>
    <mergeCell ref="D79:G79"/>
    <mergeCell ref="D80:G80"/>
    <mergeCell ref="D309:G309"/>
    <mergeCell ref="D285:G285"/>
    <mergeCell ref="D286:G286"/>
    <mergeCell ref="D275:G275"/>
    <mergeCell ref="D91:G91"/>
    <mergeCell ref="D92:G92"/>
    <mergeCell ref="D93:G93"/>
    <mergeCell ref="D106:G106"/>
    <mergeCell ref="D109:G109"/>
    <mergeCell ref="D110:G110"/>
    <mergeCell ref="D144:G144"/>
    <mergeCell ref="D145:G145"/>
    <mergeCell ref="D146:G146"/>
    <mergeCell ref="D150:G150"/>
    <mergeCell ref="D151:G151"/>
    <mergeCell ref="D152:G152"/>
    <mergeCell ref="D148:G148"/>
    <mergeCell ref="D256:G256"/>
    <mergeCell ref="D165:G165"/>
    <mergeCell ref="D200:G200"/>
    <mergeCell ref="D149:G149"/>
    <mergeCell ref="D156:G156"/>
    <mergeCell ref="D198:G198"/>
    <mergeCell ref="D201:G201"/>
  </mergeCells>
  <conditionalFormatting sqref="A7:C17">
    <cfRule type="expression" dxfId="31" priority="31">
      <formula>$D$7="Silver"</formula>
    </cfRule>
    <cfRule type="expression" dxfId="30" priority="32">
      <formula>$D$7="Bronze"</formula>
    </cfRule>
    <cfRule type="expression" dxfId="29" priority="33">
      <formula>$D$7="Gold"</formula>
    </cfRule>
  </conditionalFormatting>
  <conditionalFormatting sqref="C24">
    <cfRule type="expression" dxfId="28" priority="30">
      <formula>$C$24="y"</formula>
    </cfRule>
  </conditionalFormatting>
  <conditionalFormatting sqref="C35">
    <cfRule type="expression" dxfId="27" priority="29">
      <formula>$C$24="y"</formula>
    </cfRule>
  </conditionalFormatting>
  <conditionalFormatting sqref="C48 C58:C59">
    <cfRule type="expression" dxfId="26" priority="18">
      <formula>$C$24="y"</formula>
    </cfRule>
  </conditionalFormatting>
  <conditionalFormatting sqref="C70">
    <cfRule type="expression" dxfId="25" priority="17">
      <formula>$C$24="y"</formula>
    </cfRule>
  </conditionalFormatting>
  <conditionalFormatting sqref="C101">
    <cfRule type="expression" dxfId="24" priority="16">
      <formula>$C$24="y"</formula>
    </cfRule>
  </conditionalFormatting>
  <conditionalFormatting sqref="C123">
    <cfRule type="expression" dxfId="23" priority="14">
      <formula>$C$24="y"</formula>
    </cfRule>
  </conditionalFormatting>
  <conditionalFormatting sqref="C133">
    <cfRule type="expression" dxfId="22" priority="13">
      <formula>$C$24="y"</formula>
    </cfRule>
  </conditionalFormatting>
  <conditionalFormatting sqref="C143">
    <cfRule type="expression" dxfId="21" priority="12">
      <formula>$C$24="y"</formula>
    </cfRule>
  </conditionalFormatting>
  <conditionalFormatting sqref="C153">
    <cfRule type="expression" dxfId="20" priority="11">
      <formula>$C$24="y"</formula>
    </cfRule>
  </conditionalFormatting>
  <conditionalFormatting sqref="C164">
    <cfRule type="expression" dxfId="19" priority="10">
      <formula>$C$24="y"</formula>
    </cfRule>
  </conditionalFormatting>
  <conditionalFormatting sqref="C174">
    <cfRule type="expression" dxfId="18" priority="24">
      <formula>$C$24="y"</formula>
    </cfRule>
  </conditionalFormatting>
  <conditionalFormatting sqref="C184">
    <cfRule type="expression" dxfId="17" priority="2">
      <formula>$C$24="y"</formula>
    </cfRule>
  </conditionalFormatting>
  <conditionalFormatting sqref="C194">
    <cfRule type="expression" dxfId="16" priority="1">
      <formula>$C$24="y"</formula>
    </cfRule>
  </conditionalFormatting>
  <conditionalFormatting sqref="C204">
    <cfRule type="expression" dxfId="15" priority="9">
      <formula>$C$24="y"</formula>
    </cfRule>
  </conditionalFormatting>
  <conditionalFormatting sqref="C224 C234:C235">
    <cfRule type="expression" dxfId="14" priority="8">
      <formula>$C$24="y"</formula>
    </cfRule>
  </conditionalFormatting>
  <conditionalFormatting sqref="C245">
    <cfRule type="expression" dxfId="13" priority="7">
      <formula>$C$24="y"</formula>
    </cfRule>
  </conditionalFormatting>
  <conditionalFormatting sqref="C255">
    <cfRule type="expression" dxfId="12" priority="19">
      <formula>$C$24="y"</formula>
    </cfRule>
  </conditionalFormatting>
  <conditionalFormatting sqref="C265">
    <cfRule type="expression" dxfId="11" priority="6">
      <formula>$C$24="y"</formula>
    </cfRule>
  </conditionalFormatting>
  <conditionalFormatting sqref="C275">
    <cfRule type="expression" dxfId="10" priority="5">
      <formula>$C$24="y"</formula>
    </cfRule>
  </conditionalFormatting>
  <conditionalFormatting sqref="C285">
    <cfRule type="expression" dxfId="9" priority="4">
      <formula>$C$24="y"</formula>
    </cfRule>
  </conditionalFormatting>
  <conditionalFormatting sqref="C295">
    <cfRule type="expression" dxfId="8" priority="3">
      <formula>$C$24="y"</formula>
    </cfRule>
  </conditionalFormatting>
  <conditionalFormatting sqref="D5:F6">
    <cfRule type="expression" dxfId="7" priority="38">
      <formula>$D$7="Silver"</formula>
    </cfRule>
    <cfRule type="expression" dxfId="6" priority="43">
      <formula>$D$7="Bronze"</formula>
    </cfRule>
    <cfRule type="expression" dxfId="5" priority="44">
      <formula>$D$7="Gold"</formula>
    </cfRule>
  </conditionalFormatting>
  <conditionalFormatting sqref="D5:F7">
    <cfRule type="expression" dxfId="4" priority="41">
      <formula>$D$7="Bronze"</formula>
    </cfRule>
  </conditionalFormatting>
  <conditionalFormatting sqref="D7:F7">
    <cfRule type="expression" dxfId="3" priority="40">
      <formula>$D$7="Gold"</formula>
    </cfRule>
  </conditionalFormatting>
  <conditionalFormatting sqref="D5:J7">
    <cfRule type="expression" dxfId="2" priority="36">
      <formula>$D$7="Silver"</formula>
    </cfRule>
  </conditionalFormatting>
  <conditionalFormatting sqref="G5:J7">
    <cfRule type="expression" dxfId="1" priority="34">
      <formula>$D$7="Bronze"</formula>
    </cfRule>
    <cfRule type="expression" dxfId="0" priority="35">
      <formula>$D$7="Gold"</formula>
    </cfRule>
  </conditionalFormatting>
  <dataValidations count="8">
    <dataValidation type="list" allowBlank="1" showInputMessage="1" showErrorMessage="1" promptTitle="Standard" prompt="Select from Drop Down" sqref="D7:F7" xr:uid="{00000000-0002-0000-0000-000000000000}">
      <formula1>"Bronze, Silver, Gold"</formula1>
    </dataValidation>
    <dataValidation allowBlank="1" showErrorMessage="1" promptTitle="Carpet Type" prompt="Pick from Drop Down" sqref="D12:F12" xr:uid="{00000000-0002-0000-0000-000001000000}"/>
    <dataValidation allowBlank="1" showErrorMessage="1" promptTitle="Colour" prompt="Select from Drop Down" sqref="D8:F8" xr:uid="{00000000-0002-0000-0000-000002000000}"/>
    <dataValidation allowBlank="1" showErrorMessage="1" promptTitle="Type" prompt="Pick from Drop Down" sqref="D13:F13" xr:uid="{00000000-0002-0000-0000-000003000000}"/>
    <dataValidation type="list" allowBlank="1" showInputMessage="1" showErrorMessage="1" prompt="Select from Drop Down" sqref="C352 C334:C350 C325:C332" xr:uid="{00000000-0002-0000-0000-000004000000}">
      <formula1>"Yes, No"</formula1>
    </dataValidation>
    <dataValidation type="list" allowBlank="1" showInputMessage="1" showErrorMessage="1" promptTitle="Yes or No" prompt="Select from Drop Down" sqref="C164:C304 C24:C162" xr:uid="{00000000-0002-0000-0000-000005000000}">
      <formula1>"Yes, No"</formula1>
    </dataValidation>
    <dataValidation allowBlank="1" showInputMessage="1" prompt="Select from Drop Down" sqref="C354" xr:uid="{00000000-0002-0000-0000-000006000000}"/>
    <dataValidation type="list" allowBlank="1" showInputMessage="1" showErrorMessage="1" sqref="A164:A304" xr:uid="{00000000-0002-0000-0000-000007000000}">
      <formula1>"Bedroom 1, En suite 1, Bedroom 2, En suite 2, Bedroom 3, En suite 3, Bedroom 4, En suite 4, Bedroom 5, Bedroom 6, Bedroom 7, Bedroom 8, Bathroom 1, Bathroom 2, Bathroom 3, Landing 1, Stairs 1, Landing 2, Stairs 2, Stairs and Landing, Shower Room"</formula1>
    </dataValidation>
  </dataValidations>
  <printOptions headings="1"/>
  <pageMargins left="0.25" right="0.25" top="0.75" bottom="0.75" header="0.3" footer="0.3"/>
  <pageSetup paperSize="8" scale="39" fitToHeight="0" orientation="portrait" r:id="rId1"/>
  <headerFooter>
    <oddFooter>&amp;C_x000D_&amp;1#&amp;"Calibri"&amp;6&amp;K000000 Classification L2 - Business Data</oddFooter>
  </headerFooter>
  <ignoredErrors>
    <ignoredError sqref="J112 J341 J193" formulaRange="1"/>
  </ignoredError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8000000}">
          <x14:formula1>
            <xm:f>Sheet1!$B$3:$B$4</xm:f>
          </x14:formula1>
          <xm:sqref>I164:I304 I24:I162 I310:I323 I325:I332 I334:I352</xm:sqref>
        </x14:dataValidation>
        <x14:dataValidation type="list" showDropDown="1" showInputMessage="1" showErrorMessage="1" xr:uid="{00000000-0002-0000-0000-00000A000000}">
          <x14:formula1>
            <xm:f>'List Look up'!$A$3:$A$42</xm:f>
          </x14:formula1>
          <xm:sqref>A22</xm:sqref>
        </x14:dataValidation>
        <x14:dataValidation type="list" showInputMessage="1" showErrorMessage="1" promptTitle="Pick from Drop Down" xr:uid="{00000000-0002-0000-0000-000009000000}">
          <x14:formula1>
            <xm:f>'List Look up'!$A$3:$A$42</xm:f>
          </x14:formula1>
          <xm:sqref>A24:A162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3:A42"/>
  <sheetViews>
    <sheetView workbookViewId="0">
      <selection activeCell="A40" sqref="A40"/>
    </sheetView>
  </sheetViews>
  <sheetFormatPr defaultRowHeight="13.2" x14ac:dyDescent="0.25"/>
  <sheetData>
    <row r="3" spans="1:1" x14ac:dyDescent="0.25">
      <c r="A3" t="s">
        <v>125</v>
      </c>
    </row>
    <row r="4" spans="1:1" x14ac:dyDescent="0.25">
      <c r="A4" t="s">
        <v>126</v>
      </c>
    </row>
    <row r="5" spans="1:1" x14ac:dyDescent="0.25">
      <c r="A5" t="s">
        <v>62</v>
      </c>
    </row>
    <row r="6" spans="1:1" x14ac:dyDescent="0.25">
      <c r="A6" t="s">
        <v>127</v>
      </c>
    </row>
    <row r="7" spans="1:1" x14ac:dyDescent="0.25">
      <c r="A7" t="s">
        <v>61</v>
      </c>
    </row>
    <row r="8" spans="1:1" x14ac:dyDescent="0.25">
      <c r="A8" t="s">
        <v>75</v>
      </c>
    </row>
    <row r="9" spans="1:1" x14ac:dyDescent="0.25">
      <c r="A9" t="s">
        <v>128</v>
      </c>
    </row>
    <row r="10" spans="1:1" x14ac:dyDescent="0.25">
      <c r="A10" t="s">
        <v>129</v>
      </c>
    </row>
    <row r="11" spans="1:1" x14ac:dyDescent="0.25">
      <c r="A11" t="s">
        <v>72</v>
      </c>
    </row>
    <row r="12" spans="1:1" x14ac:dyDescent="0.25">
      <c r="A12" t="s">
        <v>74</v>
      </c>
    </row>
    <row r="13" spans="1:1" x14ac:dyDescent="0.25">
      <c r="A13" t="s">
        <v>65</v>
      </c>
    </row>
    <row r="14" spans="1:1" x14ac:dyDescent="0.25">
      <c r="A14" t="s">
        <v>77</v>
      </c>
    </row>
    <row r="15" spans="1:1" x14ac:dyDescent="0.25">
      <c r="A15" t="s">
        <v>78</v>
      </c>
    </row>
    <row r="16" spans="1:1" x14ac:dyDescent="0.25">
      <c r="A16" t="s">
        <v>81</v>
      </c>
    </row>
    <row r="17" spans="1:1" x14ac:dyDescent="0.25">
      <c r="A17" t="s">
        <v>82</v>
      </c>
    </row>
    <row r="18" spans="1:1" x14ac:dyDescent="0.25">
      <c r="A18" t="s">
        <v>83</v>
      </c>
    </row>
    <row r="19" spans="1:1" x14ac:dyDescent="0.25">
      <c r="A19" t="s">
        <v>130</v>
      </c>
    </row>
    <row r="20" spans="1:1" x14ac:dyDescent="0.25">
      <c r="A20" t="s">
        <v>63</v>
      </c>
    </row>
    <row r="21" spans="1:1" x14ac:dyDescent="0.25">
      <c r="A21" t="s">
        <v>131</v>
      </c>
    </row>
    <row r="22" spans="1:1" x14ac:dyDescent="0.25">
      <c r="A22" t="s">
        <v>131</v>
      </c>
    </row>
    <row r="23" spans="1:1" x14ac:dyDescent="0.25">
      <c r="A23" t="s">
        <v>56</v>
      </c>
    </row>
    <row r="24" spans="1:1" x14ac:dyDescent="0.25">
      <c r="A24" t="s">
        <v>132</v>
      </c>
    </row>
    <row r="25" spans="1:1" x14ac:dyDescent="0.25">
      <c r="A25" t="s">
        <v>68</v>
      </c>
    </row>
    <row r="26" spans="1:1" x14ac:dyDescent="0.25">
      <c r="A26" t="s">
        <v>69</v>
      </c>
    </row>
    <row r="27" spans="1:1" x14ac:dyDescent="0.25">
      <c r="A27" t="s">
        <v>133</v>
      </c>
    </row>
    <row r="28" spans="1:1" x14ac:dyDescent="0.25">
      <c r="A28" t="s">
        <v>134</v>
      </c>
    </row>
    <row r="29" spans="1:1" x14ac:dyDescent="0.25">
      <c r="A29" t="s">
        <v>135</v>
      </c>
    </row>
    <row r="30" spans="1:1" x14ac:dyDescent="0.25">
      <c r="A30" t="s">
        <v>136</v>
      </c>
    </row>
    <row r="31" spans="1:1" x14ac:dyDescent="0.25">
      <c r="A31" t="s">
        <v>137</v>
      </c>
    </row>
    <row r="32" spans="1:1" x14ac:dyDescent="0.25">
      <c r="A32" t="s">
        <v>30</v>
      </c>
    </row>
    <row r="33" spans="1:1" x14ac:dyDescent="0.25">
      <c r="A33" t="s">
        <v>138</v>
      </c>
    </row>
    <row r="34" spans="1:1" x14ac:dyDescent="0.25">
      <c r="A34" t="s">
        <v>44</v>
      </c>
    </row>
    <row r="35" spans="1:1" x14ac:dyDescent="0.25">
      <c r="A35" t="s">
        <v>139</v>
      </c>
    </row>
    <row r="36" spans="1:1" x14ac:dyDescent="0.25">
      <c r="A36" t="s">
        <v>140</v>
      </c>
    </row>
    <row r="37" spans="1:1" x14ac:dyDescent="0.25">
      <c r="A37" t="s">
        <v>55</v>
      </c>
    </row>
    <row r="38" spans="1:1" x14ac:dyDescent="0.25">
      <c r="A38" t="s">
        <v>141</v>
      </c>
    </row>
    <row r="39" spans="1:1" x14ac:dyDescent="0.25">
      <c r="A39" t="s">
        <v>142</v>
      </c>
    </row>
    <row r="40" spans="1:1" x14ac:dyDescent="0.25">
      <c r="A40" t="s">
        <v>66</v>
      </c>
    </row>
    <row r="41" spans="1:1" x14ac:dyDescent="0.25">
      <c r="A41" t="s">
        <v>59</v>
      </c>
    </row>
    <row r="42" spans="1:1" x14ac:dyDescent="0.25">
      <c r="A42" t="s">
        <v>143</v>
      </c>
    </row>
  </sheetData>
  <sheetProtection algorithmName="SHA-512" hashValue="Ea9lyPGT6n8l5IcKT1eB/djttmq2o4PQlmgfkeaxyqMoCT62ox6mnBh9y3hqCS/Js8oTmf0Rn+Js69hFmj0nHA==" saltValue="mxRambtk6Vmvn868Z53hnQ==" spinCount="100000" sheet="1" objects="1" scenarios="1"/>
  <sortState xmlns:xlrd2="http://schemas.microsoft.com/office/spreadsheetml/2017/richdata2" ref="A3:A42">
    <sortCondition ref="A3"/>
  </sortState>
  <pageMargins left="0.7" right="0.7" top="0.75" bottom="0.75" header="0.3" footer="0.3"/>
  <pageSetup paperSize="9" orientation="portrait" horizontalDpi="360" verticalDpi="360" r:id="rId1"/>
  <headerFooter>
    <oddFooter>&amp;C_x000D_&amp;1#&amp;"Calibri"&amp;6&amp;K000000 Classification L2 - Business Data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44"/>
  <sheetViews>
    <sheetView zoomScaleNormal="100" workbookViewId="0">
      <selection activeCell="J9" sqref="J9"/>
    </sheetView>
  </sheetViews>
  <sheetFormatPr defaultRowHeight="13.2" x14ac:dyDescent="0.25"/>
  <cols>
    <col min="2" max="2" width="25.33203125" customWidth="1"/>
    <col min="8" max="8" width="35.33203125" customWidth="1"/>
  </cols>
  <sheetData>
    <row r="1" spans="1:8" s="8" customFormat="1" ht="39.9" customHeight="1" thickBot="1" x14ac:dyDescent="0.3">
      <c r="A1" s="480" t="s">
        <v>144</v>
      </c>
      <c r="B1" s="481"/>
      <c r="C1" s="481"/>
      <c r="D1" s="481"/>
      <c r="E1" s="481"/>
      <c r="F1" s="481"/>
      <c r="G1" s="481"/>
      <c r="H1" s="481"/>
    </row>
    <row r="2" spans="1:8" s="8" customFormat="1" ht="39.9" customHeight="1" thickBot="1" x14ac:dyDescent="0.3">
      <c r="A2" s="490" t="s">
        <v>145</v>
      </c>
      <c r="B2" s="491"/>
      <c r="C2" s="491"/>
      <c r="D2" s="491"/>
      <c r="E2" s="491"/>
      <c r="F2" s="491"/>
      <c r="G2" s="491"/>
      <c r="H2" s="492"/>
    </row>
    <row r="3" spans="1:8" s="8" customFormat="1" ht="52.5" customHeight="1" x14ac:dyDescent="0.25">
      <c r="A3" s="462" t="s">
        <v>146</v>
      </c>
      <c r="B3" s="463"/>
      <c r="C3" s="463"/>
      <c r="D3" s="463"/>
      <c r="E3" s="463"/>
      <c r="F3" s="463"/>
      <c r="G3" s="463"/>
      <c r="H3" s="464"/>
    </row>
    <row r="4" spans="1:8" s="8" customFormat="1" ht="52.5" customHeight="1" x14ac:dyDescent="0.25">
      <c r="A4" s="465" t="s">
        <v>147</v>
      </c>
      <c r="B4" s="466"/>
      <c r="C4" s="466"/>
      <c r="D4" s="466"/>
      <c r="E4" s="466"/>
      <c r="F4" s="466"/>
      <c r="G4" s="466"/>
      <c r="H4" s="467"/>
    </row>
    <row r="5" spans="1:8" s="8" customFormat="1" ht="39.9" customHeight="1" x14ac:dyDescent="0.25">
      <c r="A5" s="465" t="s">
        <v>148</v>
      </c>
      <c r="B5" s="466"/>
      <c r="C5" s="466"/>
      <c r="D5" s="466"/>
      <c r="E5" s="466"/>
      <c r="F5" s="466"/>
      <c r="G5" s="466"/>
      <c r="H5" s="467"/>
    </row>
    <row r="6" spans="1:8" s="8" customFormat="1" ht="39.9" customHeight="1" x14ac:dyDescent="0.25">
      <c r="A6" s="465" t="s">
        <v>149</v>
      </c>
      <c r="B6" s="466"/>
      <c r="C6" s="466"/>
      <c r="D6" s="466"/>
      <c r="E6" s="466"/>
      <c r="F6" s="466"/>
      <c r="G6" s="466"/>
      <c r="H6" s="467"/>
    </row>
    <row r="7" spans="1:8" s="8" customFormat="1" ht="39.9" customHeight="1" x14ac:dyDescent="0.25">
      <c r="A7" s="493" t="s">
        <v>150</v>
      </c>
      <c r="B7" s="494"/>
      <c r="C7" s="494"/>
      <c r="D7" s="494"/>
      <c r="E7" s="494"/>
      <c r="F7" s="494"/>
      <c r="G7" s="494"/>
      <c r="H7" s="495"/>
    </row>
    <row r="8" spans="1:8" s="8" customFormat="1" ht="39.9" customHeight="1" x14ac:dyDescent="0.25">
      <c r="A8" s="493" t="s">
        <v>151</v>
      </c>
      <c r="B8" s="494"/>
      <c r="C8" s="494"/>
      <c r="D8" s="494"/>
      <c r="E8" s="494"/>
      <c r="F8" s="494"/>
      <c r="G8" s="494"/>
      <c r="H8" s="495"/>
    </row>
    <row r="9" spans="1:8" s="8" customFormat="1" ht="39.9" customHeight="1" x14ac:dyDescent="0.25">
      <c r="A9" s="493" t="s">
        <v>152</v>
      </c>
      <c r="B9" s="494"/>
      <c r="C9" s="494"/>
      <c r="D9" s="494"/>
      <c r="E9" s="494"/>
      <c r="F9" s="494"/>
      <c r="G9" s="494"/>
      <c r="H9" s="495"/>
    </row>
    <row r="10" spans="1:8" s="8" customFormat="1" ht="39.9" customHeight="1" x14ac:dyDescent="0.25">
      <c r="A10" s="493" t="s">
        <v>153</v>
      </c>
      <c r="B10" s="494"/>
      <c r="C10" s="494"/>
      <c r="D10" s="494"/>
      <c r="E10" s="494"/>
      <c r="F10" s="494"/>
      <c r="G10" s="494"/>
      <c r="H10" s="495"/>
    </row>
    <row r="11" spans="1:8" s="8" customFormat="1" ht="55.5" customHeight="1" thickBot="1" x14ac:dyDescent="0.3">
      <c r="A11" s="468" t="s">
        <v>154</v>
      </c>
      <c r="B11" s="460"/>
      <c r="C11" s="460"/>
      <c r="D11" s="460"/>
      <c r="E11" s="460"/>
      <c r="F11" s="460"/>
      <c r="G11" s="460"/>
      <c r="H11" s="461"/>
    </row>
    <row r="12" spans="1:8" s="8" customFormat="1" ht="39.9" customHeight="1" thickBot="1" x14ac:dyDescent="0.3">
      <c r="A12" s="486" t="s">
        <v>155</v>
      </c>
      <c r="B12" s="471"/>
      <c r="C12" s="471"/>
      <c r="D12" s="471"/>
      <c r="E12" s="471"/>
      <c r="F12" s="471"/>
      <c r="G12" s="471"/>
      <c r="H12" s="472"/>
    </row>
    <row r="13" spans="1:8" s="8" customFormat="1" ht="54.75" customHeight="1" x14ac:dyDescent="0.25">
      <c r="A13" s="407" t="s">
        <v>156</v>
      </c>
      <c r="B13" s="473"/>
      <c r="C13" s="456" t="s">
        <v>157</v>
      </c>
      <c r="D13" s="457"/>
      <c r="E13" s="457"/>
      <c r="F13" s="457"/>
      <c r="G13" s="457"/>
      <c r="H13" s="458"/>
    </row>
    <row r="14" spans="1:8" s="8" customFormat="1" ht="39.9" customHeight="1" x14ac:dyDescent="0.25">
      <c r="A14" s="474"/>
      <c r="B14" s="475"/>
      <c r="C14" s="479" t="s">
        <v>158</v>
      </c>
      <c r="D14" s="466"/>
      <c r="E14" s="466"/>
      <c r="F14" s="466"/>
      <c r="G14" s="466"/>
      <c r="H14" s="467"/>
    </row>
    <row r="15" spans="1:8" s="8" customFormat="1" ht="54.75" customHeight="1" x14ac:dyDescent="0.25">
      <c r="A15" s="474"/>
      <c r="B15" s="475"/>
      <c r="C15" s="479" t="s">
        <v>159</v>
      </c>
      <c r="D15" s="466"/>
      <c r="E15" s="466"/>
      <c r="F15" s="466"/>
      <c r="G15" s="466"/>
      <c r="H15" s="467"/>
    </row>
    <row r="16" spans="1:8" s="8" customFormat="1" ht="75" customHeight="1" x14ac:dyDescent="0.25">
      <c r="A16" s="474" t="s">
        <v>160</v>
      </c>
      <c r="B16" s="475"/>
      <c r="C16" s="479" t="s">
        <v>161</v>
      </c>
      <c r="D16" s="466"/>
      <c r="E16" s="466"/>
      <c r="F16" s="466"/>
      <c r="G16" s="466"/>
      <c r="H16" s="467"/>
    </row>
    <row r="17" spans="1:8" s="8" customFormat="1" ht="39.9" customHeight="1" x14ac:dyDescent="0.25">
      <c r="A17" s="474" t="s">
        <v>162</v>
      </c>
      <c r="B17" s="475"/>
      <c r="C17" s="479" t="s">
        <v>163</v>
      </c>
      <c r="D17" s="466"/>
      <c r="E17" s="466"/>
      <c r="F17" s="466"/>
      <c r="G17" s="466"/>
      <c r="H17" s="467"/>
    </row>
    <row r="18" spans="1:8" s="8" customFormat="1" ht="68.25" customHeight="1" x14ac:dyDescent="0.25">
      <c r="A18" s="474" t="s">
        <v>164</v>
      </c>
      <c r="B18" s="475"/>
      <c r="C18" s="479" t="s">
        <v>165</v>
      </c>
      <c r="D18" s="466"/>
      <c r="E18" s="466"/>
      <c r="F18" s="466"/>
      <c r="G18" s="466"/>
      <c r="H18" s="467"/>
    </row>
    <row r="19" spans="1:8" s="8" customFormat="1" ht="47.25" customHeight="1" x14ac:dyDescent="0.25">
      <c r="A19" s="474" t="s">
        <v>166</v>
      </c>
      <c r="B19" s="475"/>
      <c r="C19" s="479" t="s">
        <v>167</v>
      </c>
      <c r="D19" s="466"/>
      <c r="E19" s="466"/>
      <c r="F19" s="466"/>
      <c r="G19" s="466"/>
      <c r="H19" s="467"/>
    </row>
    <row r="20" spans="1:8" s="8" customFormat="1" ht="68.25" customHeight="1" x14ac:dyDescent="0.25">
      <c r="A20" s="474" t="s">
        <v>168</v>
      </c>
      <c r="B20" s="475"/>
      <c r="C20" s="479" t="s">
        <v>169</v>
      </c>
      <c r="D20" s="466"/>
      <c r="E20" s="466"/>
      <c r="F20" s="466"/>
      <c r="G20" s="466"/>
      <c r="H20" s="467"/>
    </row>
    <row r="21" spans="1:8" s="8" customFormat="1" ht="42" customHeight="1" x14ac:dyDescent="0.25">
      <c r="A21" s="474"/>
      <c r="B21" s="475"/>
      <c r="C21" s="479" t="s">
        <v>170</v>
      </c>
      <c r="D21" s="466"/>
      <c r="E21" s="466"/>
      <c r="F21" s="466"/>
      <c r="G21" s="466"/>
      <c r="H21" s="467"/>
    </row>
    <row r="22" spans="1:8" s="8" customFormat="1" ht="75.75" customHeight="1" x14ac:dyDescent="0.25">
      <c r="A22" s="474"/>
      <c r="B22" s="475"/>
      <c r="C22" s="479" t="s">
        <v>171</v>
      </c>
      <c r="D22" s="466"/>
      <c r="E22" s="466"/>
      <c r="F22" s="466"/>
      <c r="G22" s="466"/>
      <c r="H22" s="467"/>
    </row>
    <row r="23" spans="1:8" s="8" customFormat="1" ht="93" customHeight="1" x14ac:dyDescent="0.25">
      <c r="A23" s="474"/>
      <c r="B23" s="475"/>
      <c r="C23" s="487" t="s">
        <v>172</v>
      </c>
      <c r="D23" s="488"/>
      <c r="E23" s="488"/>
      <c r="F23" s="488"/>
      <c r="G23" s="488"/>
      <c r="H23" s="489"/>
    </row>
    <row r="24" spans="1:8" s="8" customFormat="1" ht="39.9" customHeight="1" x14ac:dyDescent="0.25">
      <c r="A24" s="474" t="s">
        <v>173</v>
      </c>
      <c r="B24" s="475"/>
      <c r="C24" s="479" t="s">
        <v>174</v>
      </c>
      <c r="D24" s="466"/>
      <c r="E24" s="466"/>
      <c r="F24" s="466"/>
      <c r="G24" s="466"/>
      <c r="H24" s="467"/>
    </row>
    <row r="25" spans="1:8" s="8" customFormat="1" ht="96.75" customHeight="1" thickBot="1" x14ac:dyDescent="0.3">
      <c r="A25" s="476" t="s">
        <v>175</v>
      </c>
      <c r="B25" s="477"/>
      <c r="C25" s="459" t="s">
        <v>176</v>
      </c>
      <c r="D25" s="460"/>
      <c r="E25" s="460"/>
      <c r="F25" s="460"/>
      <c r="G25" s="460"/>
      <c r="H25" s="461"/>
    </row>
    <row r="26" spans="1:8" s="8" customFormat="1" ht="66" customHeight="1" thickBot="1" x14ac:dyDescent="0.3">
      <c r="A26" s="482" t="s">
        <v>177</v>
      </c>
      <c r="B26" s="483"/>
      <c r="C26" s="484"/>
      <c r="D26" s="484"/>
      <c r="E26" s="484"/>
      <c r="F26" s="484"/>
      <c r="G26" s="484"/>
      <c r="H26" s="485"/>
    </row>
    <row r="27" spans="1:8" s="8" customFormat="1" ht="57.75" customHeight="1" x14ac:dyDescent="0.25">
      <c r="A27" s="462" t="s">
        <v>146</v>
      </c>
      <c r="B27" s="463"/>
      <c r="C27" s="463"/>
      <c r="D27" s="463"/>
      <c r="E27" s="463"/>
      <c r="F27" s="463"/>
      <c r="G27" s="463"/>
      <c r="H27" s="464"/>
    </row>
    <row r="28" spans="1:8" s="8" customFormat="1" ht="39.9" customHeight="1" x14ac:dyDescent="0.25">
      <c r="A28" s="465" t="s">
        <v>178</v>
      </c>
      <c r="B28" s="466"/>
      <c r="C28" s="466"/>
      <c r="D28" s="466"/>
      <c r="E28" s="466"/>
      <c r="F28" s="466"/>
      <c r="G28" s="466"/>
      <c r="H28" s="467"/>
    </row>
    <row r="29" spans="1:8" s="8" customFormat="1" ht="39.9" customHeight="1" x14ac:dyDescent="0.25">
      <c r="A29" s="465" t="s">
        <v>179</v>
      </c>
      <c r="B29" s="466"/>
      <c r="C29" s="466"/>
      <c r="D29" s="466"/>
      <c r="E29" s="466"/>
      <c r="F29" s="466"/>
      <c r="G29" s="466"/>
      <c r="H29" s="467"/>
    </row>
    <row r="30" spans="1:8" s="8" customFormat="1" ht="83.25" customHeight="1" x14ac:dyDescent="0.25">
      <c r="A30" s="465" t="s">
        <v>180</v>
      </c>
      <c r="B30" s="466"/>
      <c r="C30" s="466"/>
      <c r="D30" s="466"/>
      <c r="E30" s="466"/>
      <c r="F30" s="466"/>
      <c r="G30" s="466"/>
      <c r="H30" s="467"/>
    </row>
    <row r="31" spans="1:8" s="8" customFormat="1" ht="39.9" customHeight="1" x14ac:dyDescent="0.25">
      <c r="A31" s="465" t="s">
        <v>181</v>
      </c>
      <c r="B31" s="466"/>
      <c r="C31" s="466"/>
      <c r="D31" s="466"/>
      <c r="E31" s="466"/>
      <c r="F31" s="466"/>
      <c r="G31" s="466"/>
      <c r="H31" s="467"/>
    </row>
    <row r="32" spans="1:8" s="8" customFormat="1" ht="39.9" customHeight="1" x14ac:dyDescent="0.25">
      <c r="A32" s="465" t="s">
        <v>182</v>
      </c>
      <c r="B32" s="466"/>
      <c r="C32" s="466"/>
      <c r="D32" s="466"/>
      <c r="E32" s="466"/>
      <c r="F32" s="466"/>
      <c r="G32" s="466"/>
      <c r="H32" s="467"/>
    </row>
    <row r="33" spans="1:8" s="8" customFormat="1" ht="39.9" customHeight="1" x14ac:dyDescent="0.25">
      <c r="A33" s="465" t="s">
        <v>183</v>
      </c>
      <c r="B33" s="466"/>
      <c r="C33" s="466"/>
      <c r="D33" s="466"/>
      <c r="E33" s="466"/>
      <c r="F33" s="466"/>
      <c r="G33" s="466"/>
      <c r="H33" s="467"/>
    </row>
    <row r="34" spans="1:8" s="8" customFormat="1" ht="39.9" customHeight="1" x14ac:dyDescent="0.25">
      <c r="A34" s="465" t="s">
        <v>184</v>
      </c>
      <c r="B34" s="466"/>
      <c r="C34" s="466"/>
      <c r="D34" s="466"/>
      <c r="E34" s="466"/>
      <c r="F34" s="466"/>
      <c r="G34" s="466"/>
      <c r="H34" s="467"/>
    </row>
    <row r="35" spans="1:8" s="8" customFormat="1" ht="39.9" customHeight="1" x14ac:dyDescent="0.25">
      <c r="A35" s="465" t="s">
        <v>185</v>
      </c>
      <c r="B35" s="466"/>
      <c r="C35" s="466"/>
      <c r="D35" s="466"/>
      <c r="E35" s="466"/>
      <c r="F35" s="466"/>
      <c r="G35" s="466"/>
      <c r="H35" s="467"/>
    </row>
    <row r="36" spans="1:8" s="8" customFormat="1" ht="39.9" customHeight="1" x14ac:dyDescent="0.25">
      <c r="A36" s="465" t="s">
        <v>186</v>
      </c>
      <c r="B36" s="466"/>
      <c r="C36" s="466"/>
      <c r="D36" s="466"/>
      <c r="E36" s="466"/>
      <c r="F36" s="466"/>
      <c r="G36" s="466"/>
      <c r="H36" s="467"/>
    </row>
    <row r="37" spans="1:8" s="8" customFormat="1" ht="39.9" customHeight="1" x14ac:dyDescent="0.25">
      <c r="A37" s="465" t="s">
        <v>187</v>
      </c>
      <c r="B37" s="466"/>
      <c r="C37" s="466"/>
      <c r="D37" s="466"/>
      <c r="E37" s="466"/>
      <c r="F37" s="466"/>
      <c r="G37" s="466"/>
      <c r="H37" s="467"/>
    </row>
    <row r="38" spans="1:8" s="8" customFormat="1" ht="39.9" customHeight="1" thickBot="1" x14ac:dyDescent="0.3">
      <c r="A38" s="468" t="s">
        <v>188</v>
      </c>
      <c r="B38" s="460"/>
      <c r="C38" s="460"/>
      <c r="D38" s="460"/>
      <c r="E38" s="460"/>
      <c r="F38" s="460"/>
      <c r="G38" s="460"/>
      <c r="H38" s="461"/>
    </row>
    <row r="39" spans="1:8" s="8" customFormat="1" ht="39.9" customHeight="1" thickBot="1" x14ac:dyDescent="0.3">
      <c r="A39" s="469" t="s">
        <v>189</v>
      </c>
      <c r="B39" s="470"/>
      <c r="C39" s="471"/>
      <c r="D39" s="471"/>
      <c r="E39" s="471"/>
      <c r="F39" s="471"/>
      <c r="G39" s="471"/>
      <c r="H39" s="472"/>
    </row>
    <row r="40" spans="1:8" s="8" customFormat="1" ht="50.25" customHeight="1" x14ac:dyDescent="0.25">
      <c r="A40" s="407" t="s">
        <v>156</v>
      </c>
      <c r="B40" s="473"/>
      <c r="C40" s="462" t="s">
        <v>190</v>
      </c>
      <c r="D40" s="463"/>
      <c r="E40" s="463"/>
      <c r="F40" s="463"/>
      <c r="G40" s="463"/>
      <c r="H40" s="464"/>
    </row>
    <row r="41" spans="1:8" s="8" customFormat="1" ht="39.9" customHeight="1" x14ac:dyDescent="0.25">
      <c r="A41" s="474"/>
      <c r="B41" s="475"/>
      <c r="C41" s="465" t="s">
        <v>191</v>
      </c>
      <c r="D41" s="466"/>
      <c r="E41" s="466"/>
      <c r="F41" s="466"/>
      <c r="G41" s="466"/>
      <c r="H41" s="467"/>
    </row>
    <row r="42" spans="1:8" s="8" customFormat="1" ht="39.9" customHeight="1" thickBot="1" x14ac:dyDescent="0.3">
      <c r="A42" s="476"/>
      <c r="B42" s="477"/>
      <c r="C42" s="468" t="s">
        <v>192</v>
      </c>
      <c r="D42" s="460"/>
      <c r="E42" s="460"/>
      <c r="F42" s="460"/>
      <c r="G42" s="460"/>
      <c r="H42" s="461"/>
    </row>
    <row r="43" spans="1:8" s="8" customFormat="1" ht="39.9" customHeight="1" x14ac:dyDescent="0.25">
      <c r="A43" s="407" t="s">
        <v>19</v>
      </c>
      <c r="B43" s="408"/>
      <c r="C43" s="456" t="s">
        <v>193</v>
      </c>
      <c r="D43" s="457"/>
      <c r="E43" s="457"/>
      <c r="F43" s="457"/>
      <c r="G43" s="457"/>
      <c r="H43" s="458"/>
    </row>
    <row r="44" spans="1:8" s="8" customFormat="1" ht="39.9" customHeight="1" thickBot="1" x14ac:dyDescent="0.3">
      <c r="A44" s="476"/>
      <c r="B44" s="478"/>
      <c r="C44" s="459" t="s">
        <v>194</v>
      </c>
      <c r="D44" s="460"/>
      <c r="E44" s="460"/>
      <c r="F44" s="460"/>
      <c r="G44" s="460"/>
      <c r="H44" s="461"/>
    </row>
  </sheetData>
  <sheetProtection algorithmName="SHA-512" hashValue="tWTbQoBYwBTCu1hX/AmP8JHliYiGAMXn00Td0v6kA+To+oeYMbDTmJGCWEKCcBbI0NAhbPXDEPFjdoCzNCeguw==" saltValue="B8vLiRjSswMozqbtSilWCg==" spinCount="100000" sheet="1" objects="1" scenarios="1"/>
  <mergeCells count="54">
    <mergeCell ref="A7:H7"/>
    <mergeCell ref="A8:H8"/>
    <mergeCell ref="A9:H9"/>
    <mergeCell ref="A10:H10"/>
    <mergeCell ref="A11:H11"/>
    <mergeCell ref="A2:H2"/>
    <mergeCell ref="A3:H3"/>
    <mergeCell ref="A4:H4"/>
    <mergeCell ref="A5:H5"/>
    <mergeCell ref="A6:H6"/>
    <mergeCell ref="A20:B23"/>
    <mergeCell ref="A24:B24"/>
    <mergeCell ref="A25:B25"/>
    <mergeCell ref="C21:H21"/>
    <mergeCell ref="C22:H22"/>
    <mergeCell ref="C23:H23"/>
    <mergeCell ref="C24:H24"/>
    <mergeCell ref="A12:H12"/>
    <mergeCell ref="A13:B15"/>
    <mergeCell ref="A16:B16"/>
    <mergeCell ref="A17:B17"/>
    <mergeCell ref="A18:B18"/>
    <mergeCell ref="A1:H1"/>
    <mergeCell ref="A32:H32"/>
    <mergeCell ref="A33:H33"/>
    <mergeCell ref="A34:H34"/>
    <mergeCell ref="A35:H35"/>
    <mergeCell ref="C25:H25"/>
    <mergeCell ref="C14:H14"/>
    <mergeCell ref="C15:H15"/>
    <mergeCell ref="C16:H16"/>
    <mergeCell ref="A26:H26"/>
    <mergeCell ref="A27:H27"/>
    <mergeCell ref="A28:H28"/>
    <mergeCell ref="A29:H29"/>
    <mergeCell ref="A30:H30"/>
    <mergeCell ref="A31:H31"/>
    <mergeCell ref="C17:H17"/>
    <mergeCell ref="C43:H43"/>
    <mergeCell ref="C44:H44"/>
    <mergeCell ref="C13:H13"/>
    <mergeCell ref="C40:H40"/>
    <mergeCell ref="C41:H41"/>
    <mergeCell ref="C42:H42"/>
    <mergeCell ref="A39:H39"/>
    <mergeCell ref="A40:B42"/>
    <mergeCell ref="A43:B44"/>
    <mergeCell ref="C18:H18"/>
    <mergeCell ref="C19:H19"/>
    <mergeCell ref="C20:H20"/>
    <mergeCell ref="A36:H36"/>
    <mergeCell ref="A37:H37"/>
    <mergeCell ref="A38:H38"/>
    <mergeCell ref="A19:B19"/>
  </mergeCells>
  <pageMargins left="0.7" right="0.7" top="0.75" bottom="0.75" header="0.3" footer="0.3"/>
  <pageSetup paperSize="9" scale="76" fitToHeight="0" orientation="portrait" r:id="rId1"/>
  <headerFooter>
    <oddFooter>&amp;C_x000D_&amp;1#&amp;"Calibri"&amp;6&amp;K000000 Classification L2 - Business Data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E125"/>
  <sheetViews>
    <sheetView view="pageBreakPreview" topLeftCell="A82" zoomScale="70" zoomScaleNormal="100" zoomScaleSheetLayoutView="70" zoomScalePageLayoutView="106" workbookViewId="0">
      <selection activeCell="P88" sqref="P88"/>
    </sheetView>
  </sheetViews>
  <sheetFormatPr defaultColWidth="9.109375" defaultRowHeight="13.2" x14ac:dyDescent="0.25"/>
  <cols>
    <col min="2" max="2" width="41.88671875" customWidth="1"/>
    <col min="3" max="3" width="35.6640625" customWidth="1"/>
    <col min="4" max="5" width="24.88671875" customWidth="1"/>
  </cols>
  <sheetData>
    <row r="1" spans="1:5" ht="30.75" customHeight="1" x14ac:dyDescent="0.25">
      <c r="A1" s="555" t="str">
        <f>Refurbishment!B3</f>
        <v>Hillcroft, Lightshaw Lane, Golborne, WARRINGTON, Cheshire, WA3 3UH, United Kingdom</v>
      </c>
      <c r="B1" s="555"/>
      <c r="C1" s="555"/>
      <c r="D1" s="555"/>
      <c r="E1" s="555"/>
    </row>
    <row r="2" spans="1:5" ht="24.9" customHeight="1" thickBot="1" x14ac:dyDescent="0.3">
      <c r="A2" s="555" t="s">
        <v>195</v>
      </c>
      <c r="B2" s="555"/>
      <c r="C2" s="555"/>
      <c r="D2" s="555"/>
      <c r="E2" s="555"/>
    </row>
    <row r="3" spans="1:5" ht="24.9" customHeight="1" thickBot="1" x14ac:dyDescent="0.3">
      <c r="A3" s="499" t="s">
        <v>196</v>
      </c>
      <c r="B3" s="500"/>
      <c r="C3" s="134" t="s">
        <v>197</v>
      </c>
      <c r="D3" s="135" t="s">
        <v>198</v>
      </c>
      <c r="E3" s="136" t="s">
        <v>199</v>
      </c>
    </row>
    <row r="4" spans="1:5" ht="41.25" customHeight="1" x14ac:dyDescent="0.25">
      <c r="A4" s="501" t="s">
        <v>200</v>
      </c>
      <c r="B4" s="502"/>
      <c r="C4" s="242" t="s">
        <v>201</v>
      </c>
      <c r="D4" s="157">
        <v>600</v>
      </c>
      <c r="E4" s="186" t="s">
        <v>202</v>
      </c>
    </row>
    <row r="5" spans="1:5" ht="38.25" customHeight="1" x14ac:dyDescent="0.25">
      <c r="A5" s="503" t="s">
        <v>203</v>
      </c>
      <c r="B5" s="504"/>
      <c r="C5" s="242" t="s">
        <v>201</v>
      </c>
      <c r="D5" s="159">
        <v>360</v>
      </c>
      <c r="E5" s="187" t="s">
        <v>202</v>
      </c>
    </row>
    <row r="6" spans="1:5" ht="36.75" customHeight="1" x14ac:dyDescent="0.25">
      <c r="A6" s="503" t="s">
        <v>204</v>
      </c>
      <c r="B6" s="504"/>
      <c r="C6" s="242" t="s">
        <v>201</v>
      </c>
      <c r="D6" s="159">
        <v>540</v>
      </c>
      <c r="E6" s="187" t="s">
        <v>202</v>
      </c>
    </row>
    <row r="7" spans="1:5" ht="39.75" customHeight="1" x14ac:dyDescent="0.25">
      <c r="A7" s="503" t="s">
        <v>205</v>
      </c>
      <c r="B7" s="504"/>
      <c r="C7" s="242" t="s">
        <v>201</v>
      </c>
      <c r="D7" s="159">
        <v>360</v>
      </c>
      <c r="E7" s="187" t="s">
        <v>202</v>
      </c>
    </row>
    <row r="8" spans="1:5" ht="45.75" customHeight="1" x14ac:dyDescent="0.25">
      <c r="A8" s="503" t="s">
        <v>206</v>
      </c>
      <c r="B8" s="504"/>
      <c r="C8" s="242" t="s">
        <v>207</v>
      </c>
      <c r="D8" s="159">
        <v>1440</v>
      </c>
      <c r="E8" s="187" t="s">
        <v>202</v>
      </c>
    </row>
    <row r="9" spans="1:5" ht="45.75" customHeight="1" x14ac:dyDescent="0.25">
      <c r="A9" s="503" t="s">
        <v>208</v>
      </c>
      <c r="B9" s="504"/>
      <c r="C9" s="242" t="s">
        <v>201</v>
      </c>
      <c r="D9" s="159">
        <v>300</v>
      </c>
      <c r="E9" s="187" t="s">
        <v>202</v>
      </c>
    </row>
    <row r="10" spans="1:5" ht="24.9" customHeight="1" x14ac:dyDescent="0.25">
      <c r="A10" s="508" t="s">
        <v>209</v>
      </c>
      <c r="B10" s="509"/>
      <c r="C10" s="158"/>
      <c r="D10" s="159">
        <v>180</v>
      </c>
      <c r="E10" s="187" t="s">
        <v>202</v>
      </c>
    </row>
    <row r="11" spans="1:5" ht="24.9" customHeight="1" x14ac:dyDescent="0.25">
      <c r="A11" s="508" t="s">
        <v>210</v>
      </c>
      <c r="B11" s="509"/>
      <c r="C11" s="158"/>
      <c r="D11" s="159">
        <v>360</v>
      </c>
      <c r="E11" s="187" t="s">
        <v>202</v>
      </c>
    </row>
    <row r="12" spans="1:5" ht="24.9" customHeight="1" thickBot="1" x14ac:dyDescent="0.3">
      <c r="A12" s="508" t="s">
        <v>211</v>
      </c>
      <c r="B12" s="509"/>
      <c r="C12" s="160"/>
      <c r="D12" s="161"/>
      <c r="E12" s="188" t="s">
        <v>202</v>
      </c>
    </row>
    <row r="13" spans="1:5" ht="24.9" customHeight="1" thickBot="1" x14ac:dyDescent="0.3">
      <c r="A13" s="137"/>
      <c r="B13" s="137"/>
      <c r="C13" s="138" t="s">
        <v>212</v>
      </c>
      <c r="D13" s="139">
        <f>SUM(D4:D12)</f>
        <v>4140</v>
      </c>
      <c r="E13" s="140"/>
    </row>
    <row r="14" spans="1:5" ht="24.9" customHeight="1" x14ac:dyDescent="0.25">
      <c r="A14" s="137"/>
      <c r="B14" s="137"/>
      <c r="C14" s="63"/>
      <c r="D14" s="140"/>
      <c r="E14" s="140"/>
    </row>
    <row r="15" spans="1:5" ht="24.9" customHeight="1" thickBot="1" x14ac:dyDescent="0.3">
      <c r="A15" s="563" t="s">
        <v>213</v>
      </c>
      <c r="B15" s="564"/>
      <c r="C15" s="564"/>
      <c r="D15" s="564"/>
      <c r="E15" s="564"/>
    </row>
    <row r="16" spans="1:5" ht="24.9" customHeight="1" thickBot="1" x14ac:dyDescent="0.3">
      <c r="A16" s="505" t="s">
        <v>214</v>
      </c>
      <c r="B16" s="506"/>
      <c r="C16" s="507"/>
      <c r="D16" s="141" t="s">
        <v>38</v>
      </c>
      <c r="E16" s="142" t="s">
        <v>199</v>
      </c>
    </row>
    <row r="17" spans="1:5" ht="33" customHeight="1" x14ac:dyDescent="0.25">
      <c r="A17" s="559"/>
      <c r="B17" s="560"/>
      <c r="C17" s="561"/>
      <c r="D17" s="33"/>
      <c r="E17" s="189" t="s">
        <v>47</v>
      </c>
    </row>
    <row r="18" spans="1:5" ht="33" customHeight="1" x14ac:dyDescent="0.25">
      <c r="A18" s="496"/>
      <c r="B18" s="497"/>
      <c r="C18" s="498"/>
      <c r="D18" s="34"/>
      <c r="E18" s="190" t="s">
        <v>47</v>
      </c>
    </row>
    <row r="19" spans="1:5" ht="33" customHeight="1" x14ac:dyDescent="0.25">
      <c r="A19" s="496"/>
      <c r="B19" s="497"/>
      <c r="C19" s="498"/>
      <c r="D19" s="34"/>
      <c r="E19" s="190" t="s">
        <v>47</v>
      </c>
    </row>
    <row r="20" spans="1:5" ht="33" customHeight="1" x14ac:dyDescent="0.25">
      <c r="A20" s="496"/>
      <c r="B20" s="497"/>
      <c r="C20" s="498"/>
      <c r="D20" s="34"/>
      <c r="E20" s="190" t="s">
        <v>47</v>
      </c>
    </row>
    <row r="21" spans="1:5" ht="33" customHeight="1" x14ac:dyDescent="0.25">
      <c r="A21" s="496"/>
      <c r="B21" s="497"/>
      <c r="C21" s="498"/>
      <c r="D21" s="34"/>
      <c r="E21" s="190" t="s">
        <v>47</v>
      </c>
    </row>
    <row r="22" spans="1:5" ht="33" customHeight="1" x14ac:dyDescent="0.25">
      <c r="A22" s="496"/>
      <c r="B22" s="497"/>
      <c r="C22" s="498"/>
      <c r="D22" s="34"/>
      <c r="E22" s="190" t="s">
        <v>47</v>
      </c>
    </row>
    <row r="23" spans="1:5" ht="33" customHeight="1" x14ac:dyDescent="0.25">
      <c r="A23" s="496"/>
      <c r="B23" s="497"/>
      <c r="C23" s="498"/>
      <c r="D23" s="34"/>
      <c r="E23" s="190" t="s">
        <v>47</v>
      </c>
    </row>
    <row r="24" spans="1:5" ht="33" customHeight="1" x14ac:dyDescent="0.25">
      <c r="A24" s="496"/>
      <c r="B24" s="497"/>
      <c r="C24" s="498"/>
      <c r="D24" s="34"/>
      <c r="E24" s="190" t="s">
        <v>47</v>
      </c>
    </row>
    <row r="25" spans="1:5" ht="33" customHeight="1" x14ac:dyDescent="0.25">
      <c r="A25" s="496"/>
      <c r="B25" s="497"/>
      <c r="C25" s="498"/>
      <c r="D25" s="34"/>
      <c r="E25" s="190" t="s">
        <v>47</v>
      </c>
    </row>
    <row r="26" spans="1:5" ht="33" customHeight="1" x14ac:dyDescent="0.25">
      <c r="A26" s="496"/>
      <c r="B26" s="497"/>
      <c r="C26" s="498"/>
      <c r="D26" s="34"/>
      <c r="E26" s="190" t="s">
        <v>47</v>
      </c>
    </row>
    <row r="27" spans="1:5" ht="33" customHeight="1" x14ac:dyDescent="0.25">
      <c r="A27" s="496"/>
      <c r="B27" s="497"/>
      <c r="C27" s="498"/>
      <c r="D27" s="34"/>
      <c r="E27" s="190" t="s">
        <v>47</v>
      </c>
    </row>
    <row r="28" spans="1:5" ht="33" customHeight="1" x14ac:dyDescent="0.25">
      <c r="A28" s="496"/>
      <c r="B28" s="497"/>
      <c r="C28" s="498"/>
      <c r="D28" s="34"/>
      <c r="E28" s="190"/>
    </row>
    <row r="29" spans="1:5" ht="33" customHeight="1" x14ac:dyDescent="0.25">
      <c r="A29" s="496"/>
      <c r="B29" s="497"/>
      <c r="C29" s="498"/>
      <c r="D29" s="34"/>
      <c r="E29" s="190"/>
    </row>
    <row r="30" spans="1:5" ht="33" customHeight="1" x14ac:dyDescent="0.25">
      <c r="A30" s="496"/>
      <c r="B30" s="497"/>
      <c r="C30" s="498"/>
      <c r="D30" s="34"/>
      <c r="E30" s="190"/>
    </row>
    <row r="31" spans="1:5" ht="33" customHeight="1" x14ac:dyDescent="0.25">
      <c r="A31" s="496"/>
      <c r="B31" s="497"/>
      <c r="C31" s="498"/>
      <c r="D31" s="34"/>
      <c r="E31" s="190"/>
    </row>
    <row r="32" spans="1:5" ht="33" customHeight="1" x14ac:dyDescent="0.25">
      <c r="A32" s="496"/>
      <c r="B32" s="497"/>
      <c r="C32" s="498"/>
      <c r="D32" s="34"/>
      <c r="E32" s="190" t="s">
        <v>47</v>
      </c>
    </row>
    <row r="33" spans="1:5" ht="33" customHeight="1" x14ac:dyDescent="0.25">
      <c r="A33" s="496"/>
      <c r="B33" s="497"/>
      <c r="C33" s="498"/>
      <c r="D33" s="34"/>
      <c r="E33" s="190" t="s">
        <v>47</v>
      </c>
    </row>
    <row r="34" spans="1:5" ht="33" customHeight="1" x14ac:dyDescent="0.25">
      <c r="A34" s="556"/>
      <c r="B34" s="557"/>
      <c r="C34" s="558"/>
      <c r="D34" s="34"/>
      <c r="E34" s="190" t="s">
        <v>47</v>
      </c>
    </row>
    <row r="35" spans="1:5" ht="33" customHeight="1" x14ac:dyDescent="0.25">
      <c r="A35" s="556"/>
      <c r="B35" s="557"/>
      <c r="C35" s="558"/>
      <c r="D35" s="34"/>
      <c r="E35" s="190" t="s">
        <v>47</v>
      </c>
    </row>
    <row r="36" spans="1:5" ht="33" customHeight="1" x14ac:dyDescent="0.25">
      <c r="A36" s="556"/>
      <c r="B36" s="557"/>
      <c r="C36" s="558"/>
      <c r="D36" s="34"/>
      <c r="E36" s="190" t="s">
        <v>47</v>
      </c>
    </row>
    <row r="37" spans="1:5" ht="33" customHeight="1" x14ac:dyDescent="0.25">
      <c r="A37" s="556"/>
      <c r="B37" s="557"/>
      <c r="C37" s="558"/>
      <c r="D37" s="34"/>
      <c r="E37" s="190" t="s">
        <v>47</v>
      </c>
    </row>
    <row r="38" spans="1:5" ht="33" customHeight="1" x14ac:dyDescent="0.25">
      <c r="A38" s="556"/>
      <c r="B38" s="557"/>
      <c r="C38" s="558"/>
      <c r="D38" s="34"/>
      <c r="E38" s="190" t="s">
        <v>47</v>
      </c>
    </row>
    <row r="39" spans="1:5" ht="33" customHeight="1" x14ac:dyDescent="0.25">
      <c r="A39" s="522" t="s">
        <v>215</v>
      </c>
      <c r="B39" s="523"/>
      <c r="C39" s="524"/>
      <c r="D39" s="34">
        <v>420</v>
      </c>
      <c r="E39" s="190" t="s">
        <v>47</v>
      </c>
    </row>
    <row r="40" spans="1:5" ht="24.9" customHeight="1" thickBot="1" x14ac:dyDescent="0.3">
      <c r="A40" s="565" t="s">
        <v>216</v>
      </c>
      <c r="B40" s="566"/>
      <c r="C40" s="567"/>
      <c r="D40" s="173"/>
      <c r="E40" s="172"/>
    </row>
    <row r="41" spans="1:5" ht="24.9" customHeight="1" thickBot="1" x14ac:dyDescent="0.3">
      <c r="A41" s="1"/>
      <c r="B41" s="144"/>
      <c r="C41" s="145" t="s">
        <v>217</v>
      </c>
      <c r="D41" s="146">
        <f>SUM(D17:D40)</f>
        <v>420</v>
      </c>
      <c r="E41" s="144"/>
    </row>
    <row r="42" spans="1:5" ht="24.9" customHeight="1" x14ac:dyDescent="0.25">
      <c r="A42" s="1"/>
      <c r="B42" s="144"/>
      <c r="C42" s="144"/>
      <c r="D42" s="144"/>
      <c r="E42" s="144"/>
    </row>
    <row r="43" spans="1:5" ht="24.9" customHeight="1" thickBot="1" x14ac:dyDescent="0.3">
      <c r="A43" s="1"/>
      <c r="B43" s="144"/>
      <c r="C43" s="144"/>
      <c r="D43" s="144"/>
      <c r="E43" s="144"/>
    </row>
    <row r="44" spans="1:5" ht="87" customHeight="1" thickBot="1" x14ac:dyDescent="0.3">
      <c r="A44" s="568" t="s">
        <v>218</v>
      </c>
      <c r="B44" s="569"/>
      <c r="C44" s="569"/>
      <c r="D44" s="569"/>
      <c r="E44" s="570"/>
    </row>
    <row r="45" spans="1:5" ht="24.9" customHeight="1" thickBot="1" x14ac:dyDescent="0.3">
      <c r="A45" s="525" t="s">
        <v>219</v>
      </c>
      <c r="B45" s="526"/>
      <c r="C45" s="527"/>
      <c r="D45" s="166" t="s">
        <v>38</v>
      </c>
      <c r="E45" s="167" t="s">
        <v>199</v>
      </c>
    </row>
    <row r="46" spans="1:5" ht="33" customHeight="1" x14ac:dyDescent="0.25">
      <c r="A46" s="583"/>
      <c r="B46" s="529"/>
      <c r="C46" s="530"/>
      <c r="D46" s="195"/>
      <c r="E46" s="67" t="s">
        <v>47</v>
      </c>
    </row>
    <row r="47" spans="1:5" ht="33" customHeight="1" x14ac:dyDescent="0.25">
      <c r="A47" s="562"/>
      <c r="B47" s="532"/>
      <c r="C47" s="533"/>
      <c r="D47" s="196"/>
      <c r="E47" s="69" t="s">
        <v>47</v>
      </c>
    </row>
    <row r="48" spans="1:5" ht="33" customHeight="1" x14ac:dyDescent="0.25">
      <c r="A48" s="562"/>
      <c r="B48" s="532"/>
      <c r="C48" s="533"/>
      <c r="D48" s="196"/>
      <c r="E48" s="69" t="s">
        <v>47</v>
      </c>
    </row>
    <row r="49" spans="1:5" ht="33" customHeight="1" x14ac:dyDescent="0.25">
      <c r="A49" s="562"/>
      <c r="B49" s="532"/>
      <c r="C49" s="533"/>
      <c r="D49" s="196"/>
      <c r="E49" s="69" t="s">
        <v>47</v>
      </c>
    </row>
    <row r="50" spans="1:5" ht="33" customHeight="1" x14ac:dyDescent="0.25">
      <c r="A50" s="562"/>
      <c r="B50" s="532"/>
      <c r="C50" s="533"/>
      <c r="D50" s="196"/>
      <c r="E50" s="69" t="s">
        <v>47</v>
      </c>
    </row>
    <row r="51" spans="1:5" ht="33" customHeight="1" x14ac:dyDescent="0.25">
      <c r="A51" s="562"/>
      <c r="B51" s="532"/>
      <c r="C51" s="533"/>
      <c r="D51" s="196"/>
      <c r="E51" s="69" t="s">
        <v>47</v>
      </c>
    </row>
    <row r="52" spans="1:5" ht="33" customHeight="1" x14ac:dyDescent="0.25">
      <c r="A52" s="562"/>
      <c r="B52" s="532"/>
      <c r="C52" s="533"/>
      <c r="D52" s="196"/>
      <c r="E52" s="69" t="s">
        <v>47</v>
      </c>
    </row>
    <row r="53" spans="1:5" ht="33" customHeight="1" x14ac:dyDescent="0.25">
      <c r="A53" s="562"/>
      <c r="B53" s="532"/>
      <c r="C53" s="533"/>
      <c r="D53" s="196"/>
      <c r="E53" s="69" t="s">
        <v>47</v>
      </c>
    </row>
    <row r="54" spans="1:5" ht="33" customHeight="1" x14ac:dyDescent="0.25">
      <c r="A54" s="562"/>
      <c r="B54" s="532"/>
      <c r="C54" s="533"/>
      <c r="D54" s="196"/>
      <c r="E54" s="69" t="s">
        <v>47</v>
      </c>
    </row>
    <row r="55" spans="1:5" ht="33" customHeight="1" x14ac:dyDescent="0.25">
      <c r="A55" s="562"/>
      <c r="B55" s="532"/>
      <c r="C55" s="533"/>
      <c r="D55" s="196"/>
      <c r="E55" s="69" t="s">
        <v>47</v>
      </c>
    </row>
    <row r="56" spans="1:5" ht="33" customHeight="1" x14ac:dyDescent="0.25">
      <c r="A56" s="522" t="s">
        <v>215</v>
      </c>
      <c r="B56" s="523"/>
      <c r="C56" s="524"/>
      <c r="D56" s="196">
        <v>330</v>
      </c>
      <c r="E56" s="69" t="s">
        <v>47</v>
      </c>
    </row>
    <row r="57" spans="1:5" ht="24.9" customHeight="1" thickBot="1" x14ac:dyDescent="0.3">
      <c r="A57" s="571"/>
      <c r="B57" s="572"/>
      <c r="C57" s="573"/>
      <c r="D57" s="174"/>
      <c r="E57" s="143"/>
    </row>
    <row r="58" spans="1:5" ht="24.9" customHeight="1" x14ac:dyDescent="0.25">
      <c r="A58" s="1"/>
      <c r="B58" s="144"/>
      <c r="C58" s="147" t="s">
        <v>217</v>
      </c>
      <c r="D58" s="148">
        <f>SUM(D46:D57)</f>
        <v>330</v>
      </c>
      <c r="E58" s="144"/>
    </row>
    <row r="59" spans="1:5" ht="24.9" customHeight="1" x14ac:dyDescent="0.25">
      <c r="A59" s="1"/>
      <c r="B59" s="144"/>
      <c r="C59" s="144"/>
      <c r="D59" s="144"/>
      <c r="E59" s="144"/>
    </row>
    <row r="60" spans="1:5" ht="24.9" customHeight="1" thickBot="1" x14ac:dyDescent="0.3">
      <c r="A60" s="1"/>
      <c r="B60" s="144"/>
      <c r="C60" s="144"/>
      <c r="D60" s="144"/>
      <c r="E60" s="144"/>
    </row>
    <row r="61" spans="1:5" ht="38.25" customHeight="1" x14ac:dyDescent="0.25">
      <c r="A61" s="510" t="s">
        <v>220</v>
      </c>
      <c r="B61" s="511"/>
      <c r="C61" s="511"/>
      <c r="D61" s="511"/>
      <c r="E61" s="512"/>
    </row>
    <row r="62" spans="1:5" ht="62.25" customHeight="1" thickBot="1" x14ac:dyDescent="0.3">
      <c r="A62" s="513" t="s">
        <v>221</v>
      </c>
      <c r="B62" s="514"/>
      <c r="C62" s="514"/>
      <c r="D62" s="514"/>
      <c r="E62" s="515"/>
    </row>
    <row r="63" spans="1:5" ht="24.75" customHeight="1" thickBot="1" x14ac:dyDescent="0.3">
      <c r="A63" s="525" t="s">
        <v>222</v>
      </c>
      <c r="B63" s="526"/>
      <c r="C63" s="527"/>
      <c r="D63" s="166" t="s">
        <v>38</v>
      </c>
      <c r="E63" s="167" t="s">
        <v>199</v>
      </c>
    </row>
    <row r="64" spans="1:5" ht="33" customHeight="1" x14ac:dyDescent="0.25">
      <c r="A64" s="528"/>
      <c r="B64" s="529"/>
      <c r="C64" s="530"/>
      <c r="D64" s="195"/>
      <c r="E64" s="67" t="s">
        <v>47</v>
      </c>
    </row>
    <row r="65" spans="1:5" ht="33" customHeight="1" x14ac:dyDescent="0.25">
      <c r="A65" s="531"/>
      <c r="B65" s="532"/>
      <c r="C65" s="533"/>
      <c r="D65" s="196"/>
      <c r="E65" s="69" t="s">
        <v>47</v>
      </c>
    </row>
    <row r="66" spans="1:5" ht="33" customHeight="1" x14ac:dyDescent="0.25">
      <c r="A66" s="531"/>
      <c r="B66" s="532"/>
      <c r="C66" s="533"/>
      <c r="D66" s="196"/>
      <c r="E66" s="69" t="s">
        <v>47</v>
      </c>
    </row>
    <row r="67" spans="1:5" ht="33" customHeight="1" x14ac:dyDescent="0.25">
      <c r="A67" s="531"/>
      <c r="B67" s="532"/>
      <c r="C67" s="533"/>
      <c r="D67" s="196"/>
      <c r="E67" s="69" t="s">
        <v>47</v>
      </c>
    </row>
    <row r="68" spans="1:5" ht="33" customHeight="1" x14ac:dyDescent="0.25">
      <c r="A68" s="531"/>
      <c r="B68" s="532"/>
      <c r="C68" s="533"/>
      <c r="D68" s="196"/>
      <c r="E68" s="69" t="s">
        <v>47</v>
      </c>
    </row>
    <row r="69" spans="1:5" ht="33" customHeight="1" x14ac:dyDescent="0.25">
      <c r="A69" s="522" t="s">
        <v>215</v>
      </c>
      <c r="B69" s="523"/>
      <c r="C69" s="524"/>
      <c r="D69" s="196">
        <v>900</v>
      </c>
      <c r="E69" s="69" t="s">
        <v>47</v>
      </c>
    </row>
    <row r="70" spans="1:5" ht="33" customHeight="1" thickBot="1" x14ac:dyDescent="0.3">
      <c r="A70" s="534"/>
      <c r="B70" s="535"/>
      <c r="C70" s="536"/>
      <c r="D70" s="197"/>
      <c r="E70" s="73" t="s">
        <v>47</v>
      </c>
    </row>
    <row r="71" spans="1:5" ht="24.75" customHeight="1" x14ac:dyDescent="0.25">
      <c r="A71" s="1"/>
      <c r="B71" s="144"/>
      <c r="C71" s="163" t="s">
        <v>217</v>
      </c>
      <c r="D71" s="164">
        <f>SUM(D64:D70)</f>
        <v>900</v>
      </c>
      <c r="E71" s="144"/>
    </row>
    <row r="72" spans="1:5" ht="24.75" customHeight="1" x14ac:dyDescent="0.25">
      <c r="A72" s="1"/>
      <c r="B72" s="144"/>
      <c r="C72" s="144"/>
      <c r="D72" s="144"/>
      <c r="E72" s="144"/>
    </row>
    <row r="73" spans="1:5" ht="29.25" customHeight="1" thickBot="1" x14ac:dyDescent="0.3">
      <c r="A73" s="1"/>
      <c r="B73" s="144"/>
      <c r="C73" s="144"/>
      <c r="D73" s="144"/>
      <c r="E73" s="144"/>
    </row>
    <row r="74" spans="1:5" ht="34.5" customHeight="1" thickBot="1" x14ac:dyDescent="0.3">
      <c r="A74" s="574" t="s">
        <v>223</v>
      </c>
      <c r="B74" s="575"/>
      <c r="C74" s="575"/>
      <c r="D74" s="575"/>
      <c r="E74" s="576"/>
    </row>
    <row r="75" spans="1:5" ht="24.75" customHeight="1" thickBot="1" x14ac:dyDescent="0.3">
      <c r="A75" s="516" t="s">
        <v>224</v>
      </c>
      <c r="B75" s="517"/>
      <c r="C75" s="518"/>
      <c r="D75" s="166" t="s">
        <v>38</v>
      </c>
      <c r="E75" s="167" t="s">
        <v>199</v>
      </c>
    </row>
    <row r="76" spans="1:5" ht="33" customHeight="1" x14ac:dyDescent="0.25">
      <c r="A76" s="580"/>
      <c r="B76" s="581"/>
      <c r="C76" s="582"/>
      <c r="D76" s="198"/>
      <c r="E76" s="191" t="s">
        <v>47</v>
      </c>
    </row>
    <row r="77" spans="1:5" ht="33" customHeight="1" x14ac:dyDescent="0.25">
      <c r="A77" s="577"/>
      <c r="B77" s="578"/>
      <c r="C77" s="579"/>
      <c r="D77" s="198"/>
      <c r="E77" s="191" t="s">
        <v>47</v>
      </c>
    </row>
    <row r="78" spans="1:5" ht="33" customHeight="1" x14ac:dyDescent="0.25">
      <c r="A78" s="577"/>
      <c r="B78" s="578"/>
      <c r="C78" s="579"/>
      <c r="D78" s="198"/>
      <c r="E78" s="191" t="s">
        <v>47</v>
      </c>
    </row>
    <row r="79" spans="1:5" ht="33" customHeight="1" thickBot="1" x14ac:dyDescent="0.3">
      <c r="A79" s="522" t="s">
        <v>215</v>
      </c>
      <c r="B79" s="523"/>
      <c r="C79" s="524"/>
      <c r="D79" s="198">
        <v>300</v>
      </c>
      <c r="E79" s="191" t="s">
        <v>47</v>
      </c>
    </row>
    <row r="80" spans="1:5" ht="24.9" customHeight="1" thickBot="1" x14ac:dyDescent="0.3">
      <c r="A80" s="516" t="s">
        <v>225</v>
      </c>
      <c r="B80" s="517"/>
      <c r="C80" s="518"/>
      <c r="D80" s="166" t="s">
        <v>38</v>
      </c>
      <c r="E80" s="224" t="s">
        <v>199</v>
      </c>
    </row>
    <row r="81" spans="1:5" ht="33" customHeight="1" x14ac:dyDescent="0.25">
      <c r="A81" s="580"/>
      <c r="B81" s="581"/>
      <c r="C81" s="582"/>
      <c r="D81" s="198"/>
      <c r="E81" s="171" t="s">
        <v>47</v>
      </c>
    </row>
    <row r="82" spans="1:5" ht="33" customHeight="1" x14ac:dyDescent="0.25">
      <c r="A82" s="577"/>
      <c r="B82" s="578"/>
      <c r="C82" s="579"/>
      <c r="D82" s="198"/>
      <c r="E82" s="171" t="s">
        <v>47</v>
      </c>
    </row>
    <row r="83" spans="1:5" ht="33" customHeight="1" x14ac:dyDescent="0.25">
      <c r="A83" s="577"/>
      <c r="B83" s="578"/>
      <c r="C83" s="579"/>
      <c r="D83" s="198"/>
      <c r="E83" s="171" t="s">
        <v>47</v>
      </c>
    </row>
    <row r="84" spans="1:5" ht="33" customHeight="1" thickBot="1" x14ac:dyDescent="0.3">
      <c r="A84" s="522" t="s">
        <v>215</v>
      </c>
      <c r="B84" s="523"/>
      <c r="C84" s="524"/>
      <c r="D84" s="198">
        <v>300</v>
      </c>
      <c r="E84" s="171" t="s">
        <v>47</v>
      </c>
    </row>
    <row r="85" spans="1:5" ht="24.9" customHeight="1" thickBot="1" x14ac:dyDescent="0.3">
      <c r="A85" s="516" t="s">
        <v>226</v>
      </c>
      <c r="B85" s="517"/>
      <c r="C85" s="518"/>
      <c r="D85" s="166" t="s">
        <v>38</v>
      </c>
      <c r="E85" s="224" t="s">
        <v>199</v>
      </c>
    </row>
    <row r="86" spans="1:5" ht="33" customHeight="1" x14ac:dyDescent="0.25">
      <c r="A86" s="519"/>
      <c r="B86" s="520"/>
      <c r="C86" s="521"/>
      <c r="D86" s="39"/>
      <c r="E86" s="169" t="s">
        <v>47</v>
      </c>
    </row>
    <row r="87" spans="1:5" ht="33" customHeight="1" x14ac:dyDescent="0.25">
      <c r="A87" s="496"/>
      <c r="B87" s="497"/>
      <c r="C87" s="498"/>
      <c r="D87" s="34"/>
      <c r="E87" s="162" t="s">
        <v>47</v>
      </c>
    </row>
    <row r="88" spans="1:5" ht="33" customHeight="1" x14ac:dyDescent="0.25">
      <c r="A88" s="496"/>
      <c r="B88" s="497"/>
      <c r="C88" s="498"/>
      <c r="D88" s="34"/>
      <c r="E88" s="162" t="s">
        <v>47</v>
      </c>
    </row>
    <row r="89" spans="1:5" ht="33" customHeight="1" x14ac:dyDescent="0.25">
      <c r="A89" s="496"/>
      <c r="B89" s="497"/>
      <c r="C89" s="498"/>
      <c r="D89" s="34"/>
      <c r="E89" s="162" t="s">
        <v>47</v>
      </c>
    </row>
    <row r="90" spans="1:5" ht="33" customHeight="1" x14ac:dyDescent="0.25">
      <c r="A90" s="496"/>
      <c r="B90" s="497"/>
      <c r="C90" s="498"/>
      <c r="D90" s="34"/>
      <c r="E90" s="162" t="s">
        <v>47</v>
      </c>
    </row>
    <row r="91" spans="1:5" ht="33" customHeight="1" x14ac:dyDescent="0.25">
      <c r="A91" s="496"/>
      <c r="B91" s="497"/>
      <c r="C91" s="498"/>
      <c r="D91" s="34"/>
      <c r="E91" s="162" t="s">
        <v>47</v>
      </c>
    </row>
    <row r="92" spans="1:5" ht="32.25" customHeight="1" thickBot="1" x14ac:dyDescent="0.3">
      <c r="A92" s="522" t="s">
        <v>215</v>
      </c>
      <c r="B92" s="523"/>
      <c r="C92" s="524"/>
      <c r="D92" s="35">
        <v>600</v>
      </c>
      <c r="E92" s="172" t="s">
        <v>47</v>
      </c>
    </row>
    <row r="93" spans="1:5" ht="24.9" customHeight="1" thickBot="1" x14ac:dyDescent="0.3">
      <c r="A93" s="1"/>
      <c r="B93" s="144"/>
      <c r="C93" s="145" t="s">
        <v>227</v>
      </c>
      <c r="D93" s="146">
        <f>SUM(D75:D92)</f>
        <v>1200</v>
      </c>
      <c r="E93" s="144"/>
    </row>
    <row r="94" spans="1:5" ht="24.9" customHeight="1" thickBot="1" x14ac:dyDescent="0.3">
      <c r="A94" s="137"/>
      <c r="B94" s="1"/>
      <c r="C94" s="1"/>
      <c r="D94" s="1"/>
      <c r="E94" s="1"/>
    </row>
    <row r="95" spans="1:5" ht="24.9" customHeight="1" thickBot="1" x14ac:dyDescent="0.3">
      <c r="A95" s="551" t="s">
        <v>228</v>
      </c>
      <c r="B95" s="552"/>
      <c r="C95" s="149" t="s">
        <v>197</v>
      </c>
      <c r="D95" s="150" t="s">
        <v>229</v>
      </c>
      <c r="E95" s="1"/>
    </row>
    <row r="96" spans="1:5" ht="24.9" customHeight="1" x14ac:dyDescent="0.25">
      <c r="A96" s="545" t="s">
        <v>230</v>
      </c>
      <c r="B96" s="546"/>
      <c r="C96" s="192"/>
      <c r="D96" s="151">
        <f>D41</f>
        <v>420</v>
      </c>
      <c r="E96" s="1"/>
    </row>
    <row r="97" spans="1:5" ht="24.9" customHeight="1" x14ac:dyDescent="0.25">
      <c r="A97" s="545" t="s">
        <v>231</v>
      </c>
      <c r="B97" s="546"/>
      <c r="C97" s="193"/>
      <c r="D97" s="152">
        <f>D58</f>
        <v>330</v>
      </c>
      <c r="E97" s="1"/>
    </row>
    <row r="98" spans="1:5" ht="24.9" customHeight="1" x14ac:dyDescent="0.25">
      <c r="A98" s="545" t="s">
        <v>222</v>
      </c>
      <c r="B98" s="546"/>
      <c r="C98" s="194"/>
      <c r="D98" s="165">
        <f>D71</f>
        <v>900</v>
      </c>
      <c r="E98" s="1"/>
    </row>
    <row r="99" spans="1:5" ht="24.9" customHeight="1" thickBot="1" x14ac:dyDescent="0.3">
      <c r="A99" s="553" t="s">
        <v>232</v>
      </c>
      <c r="B99" s="554"/>
      <c r="C99" s="199"/>
      <c r="D99" s="200">
        <f>D93</f>
        <v>1200</v>
      </c>
      <c r="E99" s="1"/>
    </row>
    <row r="100" spans="1:5" ht="24.9" customHeight="1" thickBot="1" x14ac:dyDescent="0.3">
      <c r="A100" s="137"/>
      <c r="B100" s="153"/>
      <c r="C100" s="154" t="s">
        <v>233</v>
      </c>
      <c r="D100" s="139">
        <f>SUM(D96:D99)</f>
        <v>2850</v>
      </c>
      <c r="E100" s="1"/>
    </row>
    <row r="101" spans="1:5" ht="24.9" customHeight="1" thickBot="1" x14ac:dyDescent="0.3">
      <c r="A101" s="137"/>
      <c r="B101" s="1"/>
      <c r="C101" s="1"/>
      <c r="D101" s="1"/>
      <c r="E101" s="1"/>
    </row>
    <row r="102" spans="1:5" ht="24.9" customHeight="1" x14ac:dyDescent="0.25">
      <c r="A102" s="137"/>
      <c r="B102" s="1"/>
      <c r="C102" s="549" t="s">
        <v>234</v>
      </c>
      <c r="D102" s="547">
        <f>D100</f>
        <v>2850</v>
      </c>
      <c r="E102" s="1"/>
    </row>
    <row r="103" spans="1:5" ht="24.9" customHeight="1" thickBot="1" x14ac:dyDescent="0.3">
      <c r="A103" s="137"/>
      <c r="B103" s="1"/>
      <c r="C103" s="550"/>
      <c r="D103" s="548"/>
      <c r="E103" s="1"/>
    </row>
    <row r="104" spans="1:5" ht="24.9" customHeight="1" thickBot="1" x14ac:dyDescent="0.3">
      <c r="A104" s="137"/>
      <c r="B104" s="1"/>
      <c r="C104" s="1"/>
      <c r="D104" s="1"/>
      <c r="E104" s="1"/>
    </row>
    <row r="105" spans="1:5" x14ac:dyDescent="0.25">
      <c r="A105" s="537" t="s">
        <v>235</v>
      </c>
      <c r="B105" s="538"/>
      <c r="C105" s="539" t="s">
        <v>236</v>
      </c>
      <c r="D105" s="540"/>
      <c r="E105" s="1"/>
    </row>
    <row r="106" spans="1:5" ht="13.8" thickBot="1" x14ac:dyDescent="0.3">
      <c r="A106" s="541">
        <f>SUMIF(E17:E92,"*Capital*",D17:D92)</f>
        <v>0</v>
      </c>
      <c r="B106" s="542"/>
      <c r="C106" s="543">
        <f>SUMIF(E17:E92,"*Revenue*",D17:D92)</f>
        <v>2850</v>
      </c>
      <c r="D106" s="544"/>
      <c r="E106" s="1"/>
    </row>
    <row r="107" spans="1:5" x14ac:dyDescent="0.25">
      <c r="A107" s="137"/>
      <c r="B107" s="1"/>
      <c r="C107" s="1"/>
      <c r="D107" s="1"/>
      <c r="E107" s="1"/>
    </row>
    <row r="108" spans="1:5" x14ac:dyDescent="0.25">
      <c r="A108" s="155"/>
    </row>
    <row r="109" spans="1:5" x14ac:dyDescent="0.25">
      <c r="A109" s="155"/>
    </row>
    <row r="110" spans="1:5" x14ac:dyDescent="0.25">
      <c r="A110" s="155"/>
    </row>
    <row r="111" spans="1:5" x14ac:dyDescent="0.25">
      <c r="A111" s="155"/>
    </row>
    <row r="112" spans="1:5" x14ac:dyDescent="0.25">
      <c r="A112" s="155"/>
    </row>
    <row r="113" spans="1:1" x14ac:dyDescent="0.25">
      <c r="A113" s="155"/>
    </row>
    <row r="114" spans="1:1" x14ac:dyDescent="0.25">
      <c r="A114" s="155"/>
    </row>
    <row r="115" spans="1:1" x14ac:dyDescent="0.25">
      <c r="A115" s="155"/>
    </row>
    <row r="116" spans="1:1" x14ac:dyDescent="0.25">
      <c r="A116" s="155"/>
    </row>
    <row r="117" spans="1:1" x14ac:dyDescent="0.25">
      <c r="A117" s="155"/>
    </row>
    <row r="125" spans="1:1" x14ac:dyDescent="0.25">
      <c r="A125" s="156"/>
    </row>
  </sheetData>
  <mergeCells count="92">
    <mergeCell ref="A57:C57"/>
    <mergeCell ref="A36:C36"/>
    <mergeCell ref="A84:C84"/>
    <mergeCell ref="A74:E74"/>
    <mergeCell ref="A78:C78"/>
    <mergeCell ref="A77:C77"/>
    <mergeCell ref="A76:C76"/>
    <mergeCell ref="A81:C81"/>
    <mergeCell ref="A82:C82"/>
    <mergeCell ref="A83:C83"/>
    <mergeCell ref="A56:C56"/>
    <mergeCell ref="A55:C55"/>
    <mergeCell ref="A49:C49"/>
    <mergeCell ref="A50:C50"/>
    <mergeCell ref="A46:C46"/>
    <mergeCell ref="A51:C51"/>
    <mergeCell ref="A52:C52"/>
    <mergeCell ref="A53:C53"/>
    <mergeCell ref="A54:C54"/>
    <mergeCell ref="A15:E15"/>
    <mergeCell ref="A45:C45"/>
    <mergeCell ref="A19:C19"/>
    <mergeCell ref="A20:C20"/>
    <mergeCell ref="A21:C21"/>
    <mergeCell ref="A47:C47"/>
    <mergeCell ref="A48:C48"/>
    <mergeCell ref="A40:C40"/>
    <mergeCell ref="A39:C39"/>
    <mergeCell ref="A44:E44"/>
    <mergeCell ref="A38:C38"/>
    <mergeCell ref="A28:C28"/>
    <mergeCell ref="A29:C29"/>
    <mergeCell ref="A2:E2"/>
    <mergeCell ref="A1:E1"/>
    <mergeCell ref="A37:C37"/>
    <mergeCell ref="A17:C17"/>
    <mergeCell ref="A18:C18"/>
    <mergeCell ref="A34:C34"/>
    <mergeCell ref="A35:C35"/>
    <mergeCell ref="A22:C22"/>
    <mergeCell ref="A23:C23"/>
    <mergeCell ref="A24:C24"/>
    <mergeCell ref="A25:C25"/>
    <mergeCell ref="A26:C26"/>
    <mergeCell ref="A27:C27"/>
    <mergeCell ref="A32:C32"/>
    <mergeCell ref="A33:C33"/>
    <mergeCell ref="A6:B6"/>
    <mergeCell ref="A105:B105"/>
    <mergeCell ref="C105:D105"/>
    <mergeCell ref="A106:B106"/>
    <mergeCell ref="C106:D106"/>
    <mergeCell ref="A88:C88"/>
    <mergeCell ref="A91:C91"/>
    <mergeCell ref="A89:C89"/>
    <mergeCell ref="A90:C90"/>
    <mergeCell ref="A97:B97"/>
    <mergeCell ref="D102:D103"/>
    <mergeCell ref="C102:C103"/>
    <mergeCell ref="A95:B95"/>
    <mergeCell ref="A96:B96"/>
    <mergeCell ref="A98:B98"/>
    <mergeCell ref="A99:B99"/>
    <mergeCell ref="A92:C92"/>
    <mergeCell ref="A87:C87"/>
    <mergeCell ref="A61:E61"/>
    <mergeCell ref="A62:E62"/>
    <mergeCell ref="A75:C75"/>
    <mergeCell ref="A86:C86"/>
    <mergeCell ref="A79:C79"/>
    <mergeCell ref="A85:C85"/>
    <mergeCell ref="A80:C80"/>
    <mergeCell ref="A63:C63"/>
    <mergeCell ref="A64:C64"/>
    <mergeCell ref="A65:C65"/>
    <mergeCell ref="A68:C68"/>
    <mergeCell ref="A69:C69"/>
    <mergeCell ref="A70:C70"/>
    <mergeCell ref="A66:C66"/>
    <mergeCell ref="A67:C67"/>
    <mergeCell ref="A30:C30"/>
    <mergeCell ref="A31:C31"/>
    <mergeCell ref="A3:B3"/>
    <mergeCell ref="A4:B4"/>
    <mergeCell ref="A5:B5"/>
    <mergeCell ref="A7:B7"/>
    <mergeCell ref="A16:C16"/>
    <mergeCell ref="A8:B8"/>
    <mergeCell ref="A10:B10"/>
    <mergeCell ref="A9:B9"/>
    <mergeCell ref="A11:B11"/>
    <mergeCell ref="A12:B12"/>
  </mergeCells>
  <pageMargins left="0.7" right="0.7" top="0.75" bottom="0.75" header="0.3" footer="0.3"/>
  <pageSetup paperSize="9" scale="65" fitToHeight="0" orientation="portrait" r:id="rId1"/>
  <headerFooter>
    <oddFooter>&amp;C_x000D_&amp;1#&amp;"Calibri"&amp;6&amp;K000000 Classification L2 - Business Data</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Sheet1!$B$2:$B$4</xm:f>
          </x14:formula1>
          <xm:sqref>E4:E12 E17:E40 E64:E70 E76:E79 E81:E84 E86:E91 E46:E57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7030A0"/>
    <pageSetUpPr fitToPage="1"/>
  </sheetPr>
  <dimension ref="A1:B36"/>
  <sheetViews>
    <sheetView showGridLines="0" view="pageBreakPreview" topLeftCell="A14" zoomScale="78" zoomScaleNormal="100" zoomScaleSheetLayoutView="78" zoomScalePageLayoutView="106" workbookViewId="0">
      <selection activeCell="B26" sqref="B26"/>
    </sheetView>
  </sheetViews>
  <sheetFormatPr defaultRowHeight="13.2" x14ac:dyDescent="0.25"/>
  <cols>
    <col min="1" max="1" width="53" customWidth="1"/>
    <col min="2" max="2" width="52.88671875" customWidth="1"/>
  </cols>
  <sheetData>
    <row r="1" spans="1:2" ht="30" customHeight="1" x14ac:dyDescent="0.25">
      <c r="A1" s="586" t="str">
        <f>Refurbishment!B3</f>
        <v>Hillcroft, Lightshaw Lane, Golborne, WARRINGTON, Cheshire, WA3 3UH, United Kingdom</v>
      </c>
      <c r="B1" s="586"/>
    </row>
    <row r="2" spans="1:2" ht="30" customHeight="1" x14ac:dyDescent="0.25">
      <c r="A2" s="555" t="s">
        <v>237</v>
      </c>
      <c r="B2" s="555"/>
    </row>
    <row r="3" spans="1:2" ht="26.25" customHeight="1" x14ac:dyDescent="0.25">
      <c r="A3" s="16" t="s">
        <v>199</v>
      </c>
      <c r="B3" s="16" t="s">
        <v>38</v>
      </c>
    </row>
    <row r="4" spans="1:2" ht="32.25" customHeight="1" x14ac:dyDescent="0.25">
      <c r="A4" s="17" t="s">
        <v>238</v>
      </c>
      <c r="B4" s="182">
        <f>SUM(Refurbishment!H24:H26)+SUM(Refurbishment!H35:H37)+SUM(Refurbishment!H48:H50)+SUM(Refurbishment!H59:H61)+SUM(Refurbishment!H70:H72)+SUM(Refurbishment!H87:H89)+SUM(Refurbishment!H101:H103)+SUM(Refurbishment!H113:H115)+SUM(Refurbishment!H123:H125)+SUM(Refurbishment!H133:H135)+SUM(Refurbishment!H143:H145)+SUM(Refurbishment!H153:H155)+SUM(Refurbishment!H164:H166)+SUM(Refurbishment!H174:H176)+SUM(Refurbishment!H204:H206)+SUM(Refurbishment!H214:H216)+SUM(Refurbishment!H224:H226)+SUM(Refurbishment!H235:H237)+SUM(Refurbishment!H245:H247)+SUM(Refurbishment!H255:H257)+SUM(Refurbishment!H265:H267)+SUM(Refurbishment!H275:H277)+SUM(Refurbishment!H285:H287)+SUM(Refurbishment!H295:H297)+SUM(Refurbishment!H184:H186)+SUM(Refurbishment!H194:H196)</f>
        <v>1600</v>
      </c>
    </row>
    <row r="5" spans="1:2" ht="33" customHeight="1" x14ac:dyDescent="0.25">
      <c r="A5" s="18" t="s">
        <v>239</v>
      </c>
      <c r="B5" s="183">
        <f>Refurbishment!H27+Refurbishment!H38+Refurbishment!H51+Refurbishment!H62+Refurbishment!H73+Refurbishment!H90+Refurbishment!H104+Refurbishment!H116+Refurbishment!H126+Refurbishment!H136+Refurbishment!H146+Refurbishment!H156+Refurbishment!H167+Refurbishment!H177+Refurbishment!H207+Refurbishment!H217+Refurbishment!H227+Refurbishment!H238+Refurbishment!H248+Refurbishment!H258+Refurbishment!H268+Refurbishment!H278+Refurbishment!H288+Refurbishment!H298+Refurbishment!H187+Refurbishment!H197</f>
        <v>0</v>
      </c>
    </row>
    <row r="6" spans="1:2" ht="33" customHeight="1" x14ac:dyDescent="0.25">
      <c r="A6" s="21" t="s">
        <v>49</v>
      </c>
      <c r="B6" s="184">
        <f>Refurbishment!H28+Refurbishment!H39+Refurbishment!H52+Refurbishment!H63+Refurbishment!H74+Refurbishment!H91+Refurbishment!H105+Refurbishment!H117+Refurbishment!H127+Refurbishment!H137+Refurbishment!H147+Refurbishment!H157+Refurbishment!H168+Refurbishment!H178+Refurbishment!H208+Refurbishment!H218+Refurbishment!H228+Refurbishment!H239+Refurbishment!H249+Refurbishment!H259+Refurbishment!H269+Refurbishment!H279+Refurbishment!H289+Refurbishment!H299+Refurbishment!H188+Refurbishment!H198</f>
        <v>2800</v>
      </c>
    </row>
    <row r="7" spans="1:2" ht="33" customHeight="1" x14ac:dyDescent="0.25">
      <c r="A7" s="21" t="s">
        <v>240</v>
      </c>
      <c r="B7" s="27">
        <f>Refurbishment!H67</f>
        <v>250</v>
      </c>
    </row>
    <row r="8" spans="1:2" ht="33" customHeight="1" x14ac:dyDescent="0.25">
      <c r="A8" s="20" t="s">
        <v>241</v>
      </c>
      <c r="B8" s="26">
        <f>SUM(Refurbishment!H182+Refurbishment!H202+Refurbishment!H232+Refurbishment!H192+Refurbishment!H222+Refurbishment!H273)</f>
        <v>0</v>
      </c>
    </row>
    <row r="9" spans="1:2" ht="33" customHeight="1" x14ac:dyDescent="0.25">
      <c r="A9" s="18" t="s">
        <v>242</v>
      </c>
      <c r="B9" s="26">
        <f>SUM(Refurbishment!H29:H34)+SUM(Refurbishment!H40:H47)+SUM(Refurbishment!H53:H58)+SUM(Refurbishment!H64:H66)+SUM(Refurbishment!H68:H69)+SUM(Refurbishment!H75:H86)+SUM(Refurbishment!H92:H100)+SUM(Refurbishment!H106:H112)+SUM(Refurbishment!H118:H122)+SUM(Refurbishment!H128:H132)+SUM(Refurbishment!H138:H142)+SUM(Refurbishment!H148:H152)+SUM(Refurbishment!H158:H162)+SUM(Refurbishment!H169:H173)+SUM(Refurbishment!H179:H181)+SUM(Refurbishment!H209:H213)+SUM(Refurbishment!H219:H221)+SUM(Refurbishment!H229:H231)+SUM(Refurbishment!H233:H234)+SUM(Refurbishment!H240:H244)+SUM(Refurbishment!H250:H254)+SUM(Refurbishment!H260:H264)+SUM(Refurbishment!H270:H272)+SUM(Refurbishment!H280:H284)+SUM(Refurbishment!H290:H294)+SUM(Refurbishment!H300:H304)+SUM(Refurbishment!H183)+SUM(Refurbishment!H189:H191)+SUM(Refurbishment!H199:H201)+SUM(Refurbishment!H203+Refurbishment!H193)+Refurbishment!J323+Refurbishment!H223+Refurbishment!H274</f>
        <v>10285</v>
      </c>
    </row>
    <row r="10" spans="1:2" ht="33" customHeight="1" x14ac:dyDescent="0.25">
      <c r="A10" s="18" t="s">
        <v>104</v>
      </c>
      <c r="B10" s="26">
        <f>SUM(Refurbishment!H325:H341)+SUM(Refurbishment!H348:H352)</f>
        <v>42477</v>
      </c>
    </row>
    <row r="11" spans="1:2" ht="33" customHeight="1" x14ac:dyDescent="0.25">
      <c r="A11" s="19" t="s">
        <v>106</v>
      </c>
      <c r="B11" s="26">
        <f>Refurbishment!J347</f>
        <v>13470</v>
      </c>
    </row>
    <row r="12" spans="1:2" ht="33" customHeight="1" x14ac:dyDescent="0.25">
      <c r="A12" s="18" t="s">
        <v>243</v>
      </c>
      <c r="B12" s="26">
        <f>SUM(Compliance!D81:D84)</f>
        <v>300</v>
      </c>
    </row>
    <row r="13" spans="1:2" ht="33" customHeight="1" x14ac:dyDescent="0.25">
      <c r="A13" s="18" t="s">
        <v>244</v>
      </c>
      <c r="B13" s="26">
        <f>Compliance!D102-Compliance!D81-Compliance!D82-Compliance!D83-Compliance!D84-B15-B14</f>
        <v>2550</v>
      </c>
    </row>
    <row r="14" spans="1:2" ht="33" customHeight="1" x14ac:dyDescent="0.25">
      <c r="A14" s="168" t="s">
        <v>245</v>
      </c>
      <c r="B14" s="26">
        <f>SUMIF(Compliance!E64:E70,"Capital",Compliance!D64:D70)</f>
        <v>0</v>
      </c>
    </row>
    <row r="15" spans="1:2" ht="33" customHeight="1" x14ac:dyDescent="0.25">
      <c r="A15" s="21" t="s">
        <v>246</v>
      </c>
      <c r="B15" s="183">
        <f>SUMIF(Compliance!E17:E40,"Capital",Compliance!D17:D40)+SUMIF(Compliance!E46:E57,"Capital",Compliance!D46:D57)</f>
        <v>0</v>
      </c>
    </row>
    <row r="16" spans="1:2" ht="24.9" customHeight="1" thickBot="1" x14ac:dyDescent="0.3">
      <c r="A16" s="22" t="s">
        <v>54</v>
      </c>
      <c r="B16" s="185">
        <f>SUM(B4:B15)</f>
        <v>73732</v>
      </c>
    </row>
    <row r="17" spans="1:2" ht="9" customHeight="1" thickBot="1" x14ac:dyDescent="0.3">
      <c r="A17" s="585"/>
      <c r="B17" s="585"/>
    </row>
    <row r="18" spans="1:2" ht="24.9" customHeight="1" thickBot="1" x14ac:dyDescent="0.3">
      <c r="A18" s="14" t="s">
        <v>247</v>
      </c>
      <c r="B18" s="31" t="s">
        <v>47</v>
      </c>
    </row>
    <row r="19" spans="1:2" ht="24.9" customHeight="1" thickBot="1" x14ac:dyDescent="0.3">
      <c r="A19" s="25">
        <f>SUMIF(Refurbishment!I24:I162,"Capital",Refurbishment!H24:H162)+SUMIF(Refurbishment!I164:I304,"Capital",Refurbishment!H164:H304)+SUMIF(Refurbishment!I310:I323,"Capital",Refurbishment!H310:H323)+SUMIF(Refurbishment!I325:I352,"Capital",Refurbishment!H325:H352)+SUMIF(Compliance!E17:E40,"Capital",Compliance!D17:D40)+SUMIF(Compliance!E46:E57,"Capital",Compliance!D46:D57)+SUMIF(Compliance!E75:E92,"Capital",Compliance!D75:D92)+SUMIF(Compliance!E64:E70,"Capital",Compliance!D64:D70)</f>
        <v>0</v>
      </c>
      <c r="B19" s="29">
        <f>SUMIF(Refurbishment!I24:I162,"Revenue",Refurbishment!H24:H162)+SUMIF(Refurbishment!I164:I304,"Revenue",Refurbishment!H164:H304)+SUMIF(Refurbishment!I310:I323,"Revenue",Refurbishment!H310:H323)+SUMIF(Refurbishment!I325:I352,"Revenue",Refurbishment!H325:H352)+SUMIF(Compliance!E17:E40,"Revenue",Compliance!D17:D40)+SUMIF(Compliance!E46:E57,"Revenue",Compliance!D46:D57)+SUMIF(Compliance!E75:E92,"Revenue",Compliance!D75:D92)+SUMIF(Compliance!E64:E70,"Revenue",Compliance!D64:D70)</f>
        <v>73732</v>
      </c>
    </row>
    <row r="20" spans="1:2" ht="69" customHeight="1" x14ac:dyDescent="0.25">
      <c r="A20" s="15" t="s">
        <v>248</v>
      </c>
      <c r="B20" s="28" t="s">
        <v>249</v>
      </c>
    </row>
    <row r="21" spans="1:2" ht="9" customHeight="1" thickBot="1" x14ac:dyDescent="0.3">
      <c r="A21" s="585"/>
      <c r="B21" s="585"/>
    </row>
    <row r="22" spans="1:2" ht="16.2" thickBot="1" x14ac:dyDescent="0.35">
      <c r="A22" s="9" t="s">
        <v>250</v>
      </c>
      <c r="B22" s="10">
        <f>Compliance!D13</f>
        <v>4140</v>
      </c>
    </row>
    <row r="23" spans="1:2" ht="24.9" customHeight="1" x14ac:dyDescent="0.3">
      <c r="A23" s="4" t="s">
        <v>234</v>
      </c>
      <c r="B23" s="24">
        <f>Compliance!D102</f>
        <v>2850</v>
      </c>
    </row>
    <row r="24" spans="1:2" ht="24.9" customHeight="1" x14ac:dyDescent="0.3">
      <c r="A24" s="2" t="s">
        <v>84</v>
      </c>
      <c r="B24" s="6">
        <f>Refurbishment!H305</f>
        <v>14935</v>
      </c>
    </row>
    <row r="25" spans="1:2" ht="24.9" customHeight="1" x14ac:dyDescent="0.3">
      <c r="A25" s="2" t="s">
        <v>121</v>
      </c>
      <c r="B25" s="23">
        <f>Refurbishment!H353</f>
        <v>55947</v>
      </c>
    </row>
    <row r="26" spans="1:2" ht="24.9" customHeight="1" x14ac:dyDescent="0.3">
      <c r="A26" s="2" t="s">
        <v>251</v>
      </c>
      <c r="B26" s="5">
        <f>SUM(B23:B25)</f>
        <v>73732</v>
      </c>
    </row>
    <row r="27" spans="1:2" ht="24.9" customHeight="1" x14ac:dyDescent="0.3">
      <c r="A27" s="2" t="s">
        <v>252</v>
      </c>
      <c r="B27" s="5">
        <f>SUM(B23:B25)*10%</f>
        <v>7373.2000000000007</v>
      </c>
    </row>
    <row r="28" spans="1:2" ht="24.9" customHeight="1" x14ac:dyDescent="0.3">
      <c r="A28" s="2" t="s">
        <v>251</v>
      </c>
      <c r="B28" s="5">
        <f>B26+B27</f>
        <v>81105.2</v>
      </c>
    </row>
    <row r="29" spans="1:2" ht="24.9" customHeight="1" thickBot="1" x14ac:dyDescent="0.35">
      <c r="A29" s="3" t="s">
        <v>253</v>
      </c>
      <c r="B29" s="7">
        <f>B28*20%</f>
        <v>16221.04</v>
      </c>
    </row>
    <row r="30" spans="1:2" ht="7.5" customHeight="1" thickBot="1" x14ac:dyDescent="0.3">
      <c r="A30" s="1"/>
      <c r="B30" s="1"/>
    </row>
    <row r="31" spans="1:2" ht="24" customHeight="1" thickBot="1" x14ac:dyDescent="0.3">
      <c r="A31" s="32" t="s">
        <v>254</v>
      </c>
      <c r="B31" s="30">
        <f>B28</f>
        <v>81105.2</v>
      </c>
    </row>
    <row r="32" spans="1:2" ht="24" customHeight="1" x14ac:dyDescent="0.25">
      <c r="A32" s="32" t="s">
        <v>255</v>
      </c>
      <c r="B32" s="30">
        <f>B28+B29</f>
        <v>97326.239999999991</v>
      </c>
    </row>
    <row r="33" spans="1:2" x14ac:dyDescent="0.25">
      <c r="A33" s="1"/>
      <c r="B33" s="1"/>
    </row>
    <row r="34" spans="1:2" x14ac:dyDescent="0.25">
      <c r="A34" s="11" t="s">
        <v>256</v>
      </c>
      <c r="B34" s="12">
        <f>Refurbishment!C356</f>
        <v>0</v>
      </c>
    </row>
    <row r="35" spans="1:2" ht="13.8" thickBot="1" x14ac:dyDescent="0.3">
      <c r="A35" s="11" t="s">
        <v>257</v>
      </c>
      <c r="B35" s="12">
        <f>Refurbishment!F356</f>
        <v>0</v>
      </c>
    </row>
    <row r="36" spans="1:2" ht="15.6" thickBot="1" x14ac:dyDescent="0.3">
      <c r="A36" s="584"/>
      <c r="B36" s="358"/>
    </row>
  </sheetData>
  <sheetProtection algorithmName="SHA-512" hashValue="FTbi8ogoCBwvYkiNMAa6hAaXK1LHGULD0Oo/bJzP/5xROOpIcdA/KjlwHJo8seZNieWEqhEKdbUo/Oor7kbceA==" saltValue="DE0tpmutToRwe9t4VbU5sw==" spinCount="100000" sheet="1" objects="1" scenarios="1"/>
  <mergeCells count="5">
    <mergeCell ref="A36:B36"/>
    <mergeCell ref="A21:B21"/>
    <mergeCell ref="A17:B17"/>
    <mergeCell ref="A2:B2"/>
    <mergeCell ref="A1:B1"/>
  </mergeCells>
  <pageMargins left="0.7" right="0.7" top="0.75" bottom="0.75" header="0.3" footer="0.3"/>
  <pageSetup paperSize="9" scale="84" fitToHeight="0" orientation="portrait" r:id="rId1"/>
  <headerFooter>
    <oddFooter>&amp;C_x000D_&amp;1#&amp;"Calibri"&amp;6&amp;K000000 Classification L2 - Business Data</oddFooter>
  </headerFooter>
  <ignoredErrors>
    <ignoredError sqref="B10"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H28"/>
  <sheetViews>
    <sheetView workbookViewId="0">
      <selection activeCell="G27" sqref="G27"/>
    </sheetView>
  </sheetViews>
  <sheetFormatPr defaultRowHeight="13.2" x14ac:dyDescent="0.25"/>
  <cols>
    <col min="2" max="2" width="13.6640625" customWidth="1"/>
    <col min="5" max="5" width="51.33203125" customWidth="1"/>
    <col min="6" max="6" width="9" bestFit="1" customWidth="1"/>
    <col min="7" max="7" width="42.109375" customWidth="1"/>
    <col min="8" max="8" width="12.6640625" customWidth="1"/>
  </cols>
  <sheetData>
    <row r="1" spans="2:8" ht="52.8" x14ac:dyDescent="0.25">
      <c r="E1" s="13" t="s">
        <v>249</v>
      </c>
      <c r="F1" t="s">
        <v>229</v>
      </c>
      <c r="G1" s="13" t="s">
        <v>248</v>
      </c>
      <c r="H1" t="s">
        <v>229</v>
      </c>
    </row>
    <row r="2" spans="2:8" x14ac:dyDescent="0.25">
      <c r="B2" t="s">
        <v>202</v>
      </c>
    </row>
    <row r="3" spans="2:8" ht="39.6" x14ac:dyDescent="0.25">
      <c r="B3" t="s">
        <v>247</v>
      </c>
      <c r="E3" t="s">
        <v>258</v>
      </c>
      <c r="G3" s="13" t="s">
        <v>259</v>
      </c>
      <c r="H3" s="13" t="s">
        <v>260</v>
      </c>
    </row>
    <row r="4" spans="2:8" x14ac:dyDescent="0.25">
      <c r="B4" t="s">
        <v>47</v>
      </c>
      <c r="E4" t="s">
        <v>261</v>
      </c>
      <c r="G4" t="s">
        <v>262</v>
      </c>
    </row>
    <row r="5" spans="2:8" x14ac:dyDescent="0.25">
      <c r="E5" t="s">
        <v>263</v>
      </c>
      <c r="G5" t="s">
        <v>264</v>
      </c>
    </row>
    <row r="6" spans="2:8" x14ac:dyDescent="0.25">
      <c r="E6" t="s">
        <v>265</v>
      </c>
      <c r="G6" t="s">
        <v>266</v>
      </c>
      <c r="H6" t="s">
        <v>267</v>
      </c>
    </row>
    <row r="7" spans="2:8" x14ac:dyDescent="0.25">
      <c r="E7" t="s">
        <v>268</v>
      </c>
      <c r="G7" t="s">
        <v>269</v>
      </c>
      <c r="H7" t="s">
        <v>267</v>
      </c>
    </row>
    <row r="8" spans="2:8" x14ac:dyDescent="0.25">
      <c r="E8" t="s">
        <v>270</v>
      </c>
      <c r="G8" t="s">
        <v>271</v>
      </c>
    </row>
    <row r="9" spans="2:8" x14ac:dyDescent="0.25">
      <c r="E9" t="s">
        <v>272</v>
      </c>
      <c r="G9" t="s">
        <v>273</v>
      </c>
      <c r="H9">
        <v>0</v>
      </c>
    </row>
    <row r="10" spans="2:8" x14ac:dyDescent="0.25">
      <c r="E10" t="s">
        <v>274</v>
      </c>
      <c r="G10" t="s">
        <v>273</v>
      </c>
      <c r="H10">
        <v>0</v>
      </c>
    </row>
    <row r="11" spans="2:8" x14ac:dyDescent="0.25">
      <c r="E11" t="s">
        <v>275</v>
      </c>
      <c r="H11">
        <v>0</v>
      </c>
    </row>
    <row r="12" spans="2:8" x14ac:dyDescent="0.25">
      <c r="E12" t="s">
        <v>54</v>
      </c>
      <c r="G12" t="s">
        <v>54</v>
      </c>
      <c r="H12">
        <v>0</v>
      </c>
    </row>
    <row r="14" spans="2:8" x14ac:dyDescent="0.25">
      <c r="E14" t="s">
        <v>250</v>
      </c>
    </row>
    <row r="15" spans="2:8" x14ac:dyDescent="0.25">
      <c r="E15" t="s">
        <v>234</v>
      </c>
    </row>
    <row r="16" spans="2:8" x14ac:dyDescent="0.25">
      <c r="E16" t="s">
        <v>276</v>
      </c>
    </row>
    <row r="17" spans="5:5" x14ac:dyDescent="0.25">
      <c r="E17" t="s">
        <v>84</v>
      </c>
    </row>
    <row r="18" spans="5:5" x14ac:dyDescent="0.25">
      <c r="E18" t="s">
        <v>121</v>
      </c>
    </row>
    <row r="19" spans="5:5" x14ac:dyDescent="0.25">
      <c r="E19" t="s">
        <v>251</v>
      </c>
    </row>
    <row r="20" spans="5:5" x14ac:dyDescent="0.25">
      <c r="E20" t="s">
        <v>252</v>
      </c>
    </row>
    <row r="21" spans="5:5" x14ac:dyDescent="0.25">
      <c r="E21" t="s">
        <v>251</v>
      </c>
    </row>
    <row r="22" spans="5:5" x14ac:dyDescent="0.25">
      <c r="E22" t="s">
        <v>253</v>
      </c>
    </row>
    <row r="25" spans="5:5" x14ac:dyDescent="0.25">
      <c r="E25" t="s">
        <v>254</v>
      </c>
    </row>
    <row r="28" spans="5:5" x14ac:dyDescent="0.25">
      <c r="E28" t="s">
        <v>255</v>
      </c>
    </row>
  </sheetData>
  <pageMargins left="0.7" right="0.7" top="0.75" bottom="0.75" header="0.3" footer="0.3"/>
  <pageSetup paperSize="9" orientation="portrait" horizontalDpi="360" verticalDpi="360" r:id="rId1"/>
  <headerFooter>
    <oddFooter>&amp;C_x000D_&amp;1#&amp;"Calibri"&amp;6&amp;K000000 Classification L2 - Business Data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Refurbishment</vt:lpstr>
      <vt:lpstr>List Look up</vt:lpstr>
      <vt:lpstr>General Specification</vt:lpstr>
      <vt:lpstr>Compliance</vt:lpstr>
      <vt:lpstr>New Cost Breakdown </vt:lpstr>
      <vt:lpstr>Sheet1</vt:lpstr>
    </vt:vector>
  </TitlesOfParts>
  <Manager/>
  <Company>Savills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Sawdon</dc:creator>
  <cp:keywords/>
  <dc:description/>
  <cp:lastModifiedBy>Phil Shergold</cp:lastModifiedBy>
  <cp:revision/>
  <cp:lastPrinted>2026-03-19T12:10:39Z</cp:lastPrinted>
  <dcterms:created xsi:type="dcterms:W3CDTF">2017-11-09T15:35:10Z</dcterms:created>
  <dcterms:modified xsi:type="dcterms:W3CDTF">2026-05-28T20:33:28Z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fda070-9f71-49c9-a8ab-1da056d3e28c_Enabled">
    <vt:lpwstr>true</vt:lpwstr>
  </property>
  <property fmtid="{D5CDD505-2E9C-101B-9397-08002B2CF9AE}" pid="3" name="MSIP_Label_60fda070-9f71-49c9-a8ab-1da056d3e28c_SetDate">
    <vt:lpwstr>2024-11-13T10:29:36Z</vt:lpwstr>
  </property>
  <property fmtid="{D5CDD505-2E9C-101B-9397-08002B2CF9AE}" pid="4" name="MSIP_Label_60fda070-9f71-49c9-a8ab-1da056d3e28c_Method">
    <vt:lpwstr>Standard</vt:lpwstr>
  </property>
  <property fmtid="{D5CDD505-2E9C-101B-9397-08002B2CF9AE}" pid="5" name="MSIP_Label_60fda070-9f71-49c9-a8ab-1da056d3e28c_Name">
    <vt:lpwstr>TEST - Classification L2 - Business Data</vt:lpwstr>
  </property>
  <property fmtid="{D5CDD505-2E9C-101B-9397-08002B2CF9AE}" pid="6" name="MSIP_Label_60fda070-9f71-49c9-a8ab-1da056d3e28c_SiteId">
    <vt:lpwstr>02589692-a804-4346-b6ed-ecc55dac9199</vt:lpwstr>
  </property>
  <property fmtid="{D5CDD505-2E9C-101B-9397-08002B2CF9AE}" pid="7" name="MSIP_Label_60fda070-9f71-49c9-a8ab-1da056d3e28c_ActionId">
    <vt:lpwstr>2bd15b84-0ad7-4ab8-8279-3870537ab25e</vt:lpwstr>
  </property>
  <property fmtid="{D5CDD505-2E9C-101B-9397-08002B2CF9AE}" pid="8" name="MSIP_Label_60fda070-9f71-49c9-a8ab-1da056d3e28c_ContentBits">
    <vt:lpwstr>2</vt:lpwstr>
  </property>
</Properties>
</file>