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<sst xmlns="http://schemas.openxmlformats.org/spreadsheetml/2006/main" count="22" uniqueCount="14">
  <si>
    <t>ID</t>
  </si>
  <si>
    <t>Voc（mV）</t>
  </si>
  <si>
    <t>R</t>
  </si>
  <si>
    <t>Isc</t>
  </si>
  <si>
    <t>Ri</t>
  </si>
  <si>
    <t>RL</t>
  </si>
  <si>
    <t>R总</t>
  </si>
  <si>
    <t>IL</t>
  </si>
  <si>
    <t>VL</t>
  </si>
  <si>
    <t>P</t>
  </si>
  <si>
    <t>Id</t>
  </si>
  <si>
    <t>Uoc/mV</t>
  </si>
  <si>
    <t>Isc/uA</t>
  </si>
  <si>
    <t>R1</t>
  </si>
</sst>
</file>

<file path=xl/styles.xml><?xml version="1.0" encoding="utf-8"?>
<styleSheet xmlns="http://schemas.openxmlformats.org/spreadsheetml/2006/main">
  <numFmts count="6">
    <numFmt numFmtId="176" formatCode="0.000_ "/>
    <numFmt numFmtId="42" formatCode="_ &quot;￥&quot;* #,##0_ ;_ &quot;￥&quot;* \-#,##0_ ;_ &quot;￥&quot;* &quot;-&quot;_ ;_ @_ "/>
    <numFmt numFmtId="43" formatCode="_ * #,##0.00_ ;_ * \-#,##0.00_ ;_ * &quot;-&quot;??_ ;_ @_ 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</a:t>
            </a:r>
            <a:r>
              <a:rPr lang="en-US" altLang="zh-CN" sz="1000"/>
              <a:t>D</a:t>
            </a:r>
            <a:r>
              <a:rPr lang="en-US" altLang="zh-CN"/>
              <a:t>-V</a:t>
            </a:r>
            <a:r>
              <a:rPr lang="en-US" altLang="zh-CN" sz="1000"/>
              <a:t>OC</a:t>
            </a:r>
            <a:r>
              <a:rPr lang="zh-CN" altLang="en-US"/>
              <a:t>曲线图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0967382839972826"/>
                  <c:y val="-0.0903762383430839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y = 31.349ln(x) + 198.65</a:t>
                    </a:r>
                    <a:endParaRPr lang="en-US" altLang="zh-CN" baseline="0"/>
                  </a:p>
                  <a:p>
                    <a:pPr>
                      <a:defRPr lang="zh-CN"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altLang="zh-CN" baseline="0"/>
                      <a:t>R² = 0.9966</a:t>
                    </a:r>
                    <a:endParaRPr lang="en-US" altLang="zh-CN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Sheet1!$A$2:$A$28</c:f>
              <c:numCache>
                <c:formatCode>General</c:formatCode>
                <c:ptCount val="2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80</c:v>
                </c:pt>
                <c:pt idx="8">
                  <c:v>100</c:v>
                </c:pt>
                <c:pt idx="9">
                  <c:v>120</c:v>
                </c:pt>
                <c:pt idx="10">
                  <c:v>140</c:v>
                </c:pt>
                <c:pt idx="11">
                  <c:v>160</c:v>
                </c:pt>
                <c:pt idx="12">
                  <c:v>180</c:v>
                </c:pt>
                <c:pt idx="13">
                  <c:v>200</c:v>
                </c:pt>
                <c:pt idx="14">
                  <c:v>300</c:v>
                </c:pt>
                <c:pt idx="15">
                  <c:v>400</c:v>
                </c:pt>
                <c:pt idx="16">
                  <c:v>500</c:v>
                </c:pt>
                <c:pt idx="17">
                  <c:v>600</c:v>
                </c:pt>
                <c:pt idx="18">
                  <c:v>700</c:v>
                </c:pt>
                <c:pt idx="19">
                  <c:v>800</c:v>
                </c:pt>
                <c:pt idx="20">
                  <c:v>900</c:v>
                </c:pt>
                <c:pt idx="21">
                  <c:v>1000</c:v>
                </c:pt>
                <c:pt idx="22">
                  <c:v>1200</c:v>
                </c:pt>
                <c:pt idx="23">
                  <c:v>1400</c:v>
                </c:pt>
              </c:numCache>
            </c:numRef>
          </c:xVal>
          <c:yVal>
            <c:numRef>
              <c:f>Sheet1!$B$2:$B$28</c:f>
              <c:numCache>
                <c:formatCode>General</c:formatCode>
                <c:ptCount val="27"/>
                <c:pt idx="0">
                  <c:v>0</c:v>
                </c:pt>
                <c:pt idx="1">
                  <c:v>5</c:v>
                </c:pt>
                <c:pt idx="2">
                  <c:v>12</c:v>
                </c:pt>
                <c:pt idx="3">
                  <c:v>21</c:v>
                </c:pt>
                <c:pt idx="4">
                  <c:v>31</c:v>
                </c:pt>
                <c:pt idx="5">
                  <c:v>73</c:v>
                </c:pt>
                <c:pt idx="6">
                  <c:v>117</c:v>
                </c:pt>
                <c:pt idx="7">
                  <c:v>157</c:v>
                </c:pt>
                <c:pt idx="8">
                  <c:v>193</c:v>
                </c:pt>
                <c:pt idx="9">
                  <c:v>223</c:v>
                </c:pt>
                <c:pt idx="10">
                  <c:v>247</c:v>
                </c:pt>
                <c:pt idx="11">
                  <c:v>268</c:v>
                </c:pt>
                <c:pt idx="12">
                  <c:v>284</c:v>
                </c:pt>
                <c:pt idx="13">
                  <c:v>298</c:v>
                </c:pt>
                <c:pt idx="14">
                  <c:v>337</c:v>
                </c:pt>
                <c:pt idx="15">
                  <c:v>357</c:v>
                </c:pt>
                <c:pt idx="16">
                  <c:v>371</c:v>
                </c:pt>
                <c:pt idx="17">
                  <c:v>380</c:v>
                </c:pt>
                <c:pt idx="18">
                  <c:v>387</c:v>
                </c:pt>
                <c:pt idx="19">
                  <c:v>392</c:v>
                </c:pt>
                <c:pt idx="20">
                  <c:v>397</c:v>
                </c:pt>
                <c:pt idx="21">
                  <c:v>401</c:v>
                </c:pt>
                <c:pt idx="22">
                  <c:v>408</c:v>
                </c:pt>
                <c:pt idx="23">
                  <c:v>413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41840"/>
        <c:axId val="521442232"/>
      </c:scatterChart>
      <c:valAx>
        <c:axId val="52144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</a:t>
                </a:r>
                <a:r>
                  <a:rPr lang="en-US" altLang="zh-CN" sz="700"/>
                  <a:t>D</a:t>
                </a:r>
                <a:endParaRPr lang="zh-CN" altLang="en-US" sz="70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42232"/>
        <c:crosses val="autoZero"/>
        <c:crossBetween val="midCat"/>
      </c:valAx>
      <c:valAx>
        <c:axId val="52144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Voc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41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 lang="zh-CN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Isc-I</a:t>
            </a:r>
            <a:r>
              <a:rPr lang="en-US" altLang="zh-CN" sz="1100" b="0" i="0" baseline="0">
                <a:effectLst/>
              </a:rPr>
              <a:t>D</a:t>
            </a:r>
            <a:r>
              <a:rPr lang="zh-CN" altLang="zh-CN" sz="1800" b="0" i="0" baseline="0">
                <a:effectLst/>
              </a:rPr>
              <a:t>曲线图</a:t>
            </a:r>
            <a:endParaRPr lang="zh-CN" altLang="zh-CN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Isc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0928438293326"/>
                  <c:y val="-0.1683848539263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Sheet2!$A$2:$A$14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Sheet2!$C$2:$C$14</c:f>
              <c:numCache>
                <c:formatCode>0.000_ </c:formatCode>
                <c:ptCount val="13"/>
                <c:pt idx="0">
                  <c:v>2.29095074455899</c:v>
                </c:pt>
                <c:pt idx="1">
                  <c:v>4.8190448653077</c:v>
                </c:pt>
                <c:pt idx="2">
                  <c:v>7.30460189919649</c:v>
                </c:pt>
                <c:pt idx="3">
                  <c:v>9.75609756097561</c:v>
                </c:pt>
                <c:pt idx="4">
                  <c:v>12.1758188238159</c:v>
                </c:pt>
                <c:pt idx="5">
                  <c:v>14.53065969195</c:v>
                </c:pt>
                <c:pt idx="6">
                  <c:v>16.8321831341525</c:v>
                </c:pt>
                <c:pt idx="7">
                  <c:v>19.0839694656489</c:v>
                </c:pt>
                <c:pt idx="8">
                  <c:v>21.1327134404057</c:v>
                </c:pt>
                <c:pt idx="9">
                  <c:v>23.3045910044279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40272"/>
        <c:axId val="521442624"/>
      </c:scatterChart>
      <c:valAx>
        <c:axId val="521440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42624"/>
        <c:crosses val="autoZero"/>
        <c:crossBetween val="midCat"/>
      </c:valAx>
      <c:valAx>
        <c:axId val="52144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Isc</a:t>
                </a:r>
                <a:endParaRPr lang="zh-CN" altLang="en-US"/>
              </a:p>
            </c:rich>
          </c:tx>
          <c:layout>
            <c:manualLayout>
              <c:xMode val="edge"/>
              <c:yMode val="edge"/>
              <c:x val="0.0305555555555556"/>
              <c:y val="0.469899752114319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40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</a:t>
            </a:r>
            <a:r>
              <a:rPr lang="en-US" altLang="zh-CN" sz="1050"/>
              <a:t>i</a:t>
            </a:r>
            <a:r>
              <a:rPr lang="en-US" altLang="zh-CN"/>
              <a:t>-I</a:t>
            </a:r>
            <a:r>
              <a:rPr lang="en-US" altLang="zh-CN" sz="1100"/>
              <a:t>D</a:t>
            </a:r>
            <a:r>
              <a:rPr lang="zh-CN" altLang="en-US"/>
              <a:t>曲线图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Ri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34662073490814"/>
                  <c:y val="-0.6371606153397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Sheet2!$A$2:$A$14</c:f>
              <c:numCache>
                <c:formatCode>General</c:formatCode>
                <c:ptCount val="1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Sheet2!$D$2:$D$14</c:f>
              <c:numCache>
                <c:formatCode>0.000_ </c:formatCode>
                <c:ptCount val="13"/>
                <c:pt idx="0">
                  <c:v>0.15037425</c:v>
                </c:pt>
                <c:pt idx="1">
                  <c:v>0.07428858</c:v>
                </c:pt>
                <c:pt idx="2">
                  <c:v>0.0502423</c:v>
                </c:pt>
                <c:pt idx="3">
                  <c:v>0.0388475</c:v>
                </c:pt>
                <c:pt idx="4">
                  <c:v>0.03178431</c:v>
                </c:pt>
                <c:pt idx="5">
                  <c:v>0.02711508</c:v>
                </c:pt>
                <c:pt idx="6">
                  <c:v>0.02370459</c:v>
                </c:pt>
                <c:pt idx="7">
                  <c:v>0.0211172</c:v>
                </c:pt>
                <c:pt idx="8">
                  <c:v>0.01925924</c:v>
                </c:pt>
                <c:pt idx="9">
                  <c:v>0.01789347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39096"/>
        <c:axId val="521437528"/>
      </c:scatterChart>
      <c:valAx>
        <c:axId val="521439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ID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37528"/>
        <c:crosses val="autoZero"/>
        <c:crossBetween val="midCat"/>
      </c:valAx>
      <c:valAx>
        <c:axId val="521437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Ri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39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P-R</a:t>
            </a:r>
            <a:r>
              <a:rPr lang="en-US" altLang="zh-CN" sz="1050"/>
              <a:t>L</a:t>
            </a:r>
            <a:r>
              <a:rPr lang="zh-CN" altLang="en-US"/>
              <a:t>曲线图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Sheet3!$E$3:$E$5</c:f>
              <c:strCache>
                <c:ptCount val="1"/>
                <c:pt idx="0">
                  <c:v>1466.52 2131.30 2663.43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155307504785138"/>
                  <c:y val="-0.7848500559856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Sheet3!$A$3:$A$25</c:f>
              <c:numCache>
                <c:formatCode>General</c:formatCode>
                <c:ptCount val="23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70</c:v>
                </c:pt>
                <c:pt idx="11">
                  <c:v>80</c:v>
                </c:pt>
                <c:pt idx="12">
                  <c:v>100</c:v>
                </c:pt>
                <c:pt idx="13">
                  <c:v>150</c:v>
                </c:pt>
                <c:pt idx="14">
                  <c:v>200</c:v>
                </c:pt>
                <c:pt idx="15">
                  <c:v>250</c:v>
                </c:pt>
                <c:pt idx="16">
                  <c:v>300</c:v>
                </c:pt>
                <c:pt idx="17">
                  <c:v>400</c:v>
                </c:pt>
                <c:pt idx="18">
                  <c:v>500</c:v>
                </c:pt>
                <c:pt idx="19">
                  <c:v>600</c:v>
                </c:pt>
                <c:pt idx="20">
                  <c:v>700</c:v>
                </c:pt>
                <c:pt idx="21">
                  <c:v>800</c:v>
                </c:pt>
                <c:pt idx="22">
                  <c:v>900</c:v>
                </c:pt>
              </c:numCache>
            </c:numRef>
          </c:xVal>
          <c:yVal>
            <c:numRef>
              <c:f>Sheet3!$E$3:$E$25</c:f>
              <c:numCache>
                <c:formatCode>0.00_ </c:formatCode>
                <c:ptCount val="23"/>
                <c:pt idx="0">
                  <c:v>1466.521</c:v>
                </c:pt>
                <c:pt idx="1">
                  <c:v>2131.296</c:v>
                </c:pt>
                <c:pt idx="2">
                  <c:v>2663.432</c:v>
                </c:pt>
                <c:pt idx="3">
                  <c:v>2981.16</c:v>
                </c:pt>
                <c:pt idx="4">
                  <c:v>3054.243</c:v>
                </c:pt>
                <c:pt idx="5">
                  <c:v>2968.8435</c:v>
                </c:pt>
                <c:pt idx="6">
                  <c:v>2802.276</c:v>
                </c:pt>
                <c:pt idx="7">
                  <c:v>2450</c:v>
                </c:pt>
                <c:pt idx="8">
                  <c:v>2138.454</c:v>
                </c:pt>
                <c:pt idx="9">
                  <c:v>1892.8</c:v>
                </c:pt>
                <c:pt idx="10">
                  <c:v>1685.448</c:v>
                </c:pt>
                <c:pt idx="11">
                  <c:v>1520.289</c:v>
                </c:pt>
                <c:pt idx="12">
                  <c:v>1271.6</c:v>
                </c:pt>
                <c:pt idx="13">
                  <c:v>898.704</c:v>
                </c:pt>
                <c:pt idx="14">
                  <c:v>687.981</c:v>
                </c:pt>
                <c:pt idx="15">
                  <c:v>561.834</c:v>
                </c:pt>
                <c:pt idx="16">
                  <c:v>476.656</c:v>
                </c:pt>
                <c:pt idx="17">
                  <c:v>362.276</c:v>
                </c:pt>
                <c:pt idx="18">
                  <c:v>294.576</c:v>
                </c:pt>
                <c:pt idx="19">
                  <c:v>242.109</c:v>
                </c:pt>
                <c:pt idx="20">
                  <c:v>207.036</c:v>
                </c:pt>
                <c:pt idx="21">
                  <c:v>186.624</c:v>
                </c:pt>
                <c:pt idx="22">
                  <c:v>160.524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39880"/>
        <c:axId val="521437920"/>
      </c:scatterChart>
      <c:valAx>
        <c:axId val="521439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RL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37920"/>
        <c:crosses val="autoZero"/>
        <c:crossBetween val="midCat"/>
      </c:valAx>
      <c:valAx>
        <c:axId val="52143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39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IL-VL</a:t>
            </a:r>
            <a:r>
              <a:rPr lang="zh-CN" altLang="en-US"/>
              <a:t>曲线图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Sheet3!$D$3:$D$5</c:f>
              <c:strCache>
                <c:ptCount val="1"/>
                <c:pt idx="0">
                  <c:v>121.10 178.80 230.80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Sheet3!$C$3:$C$25</c:f>
              <c:numCache>
                <c:formatCode>0.00_ </c:formatCode>
                <c:ptCount val="23"/>
                <c:pt idx="0">
                  <c:v>12.11</c:v>
                </c:pt>
                <c:pt idx="1">
                  <c:v>11.92</c:v>
                </c:pt>
                <c:pt idx="2">
                  <c:v>11.54</c:v>
                </c:pt>
                <c:pt idx="3">
                  <c:v>10.92</c:v>
                </c:pt>
                <c:pt idx="4">
                  <c:v>10.09</c:v>
                </c:pt>
                <c:pt idx="5">
                  <c:v>9.21</c:v>
                </c:pt>
                <c:pt idx="6">
                  <c:v>8.37</c:v>
                </c:pt>
                <c:pt idx="7">
                  <c:v>7</c:v>
                </c:pt>
                <c:pt idx="8">
                  <c:v>5.97</c:v>
                </c:pt>
                <c:pt idx="9">
                  <c:v>5.2</c:v>
                </c:pt>
                <c:pt idx="10">
                  <c:v>4.59</c:v>
                </c:pt>
                <c:pt idx="11">
                  <c:v>4.11</c:v>
                </c:pt>
                <c:pt idx="12">
                  <c:v>3.4</c:v>
                </c:pt>
                <c:pt idx="13">
                  <c:v>2.37</c:v>
                </c:pt>
                <c:pt idx="14">
                  <c:v>1.81</c:v>
                </c:pt>
                <c:pt idx="15">
                  <c:v>1.47</c:v>
                </c:pt>
                <c:pt idx="16">
                  <c:v>1.24</c:v>
                </c:pt>
                <c:pt idx="17">
                  <c:v>0.94</c:v>
                </c:pt>
                <c:pt idx="18">
                  <c:v>0.76</c:v>
                </c:pt>
                <c:pt idx="19">
                  <c:v>0.63</c:v>
                </c:pt>
                <c:pt idx="20">
                  <c:v>0.54</c:v>
                </c:pt>
                <c:pt idx="21">
                  <c:v>0.48</c:v>
                </c:pt>
                <c:pt idx="22">
                  <c:v>0.42</c:v>
                </c:pt>
              </c:numCache>
            </c:numRef>
          </c:xVal>
          <c:yVal>
            <c:numRef>
              <c:f>Sheet3!$D$3:$D$25</c:f>
              <c:numCache>
                <c:formatCode>0.00_ </c:formatCode>
                <c:ptCount val="23"/>
                <c:pt idx="0">
                  <c:v>121.1</c:v>
                </c:pt>
                <c:pt idx="1">
                  <c:v>178.8</c:v>
                </c:pt>
                <c:pt idx="2">
                  <c:v>230.8</c:v>
                </c:pt>
                <c:pt idx="3">
                  <c:v>273</c:v>
                </c:pt>
                <c:pt idx="4">
                  <c:v>302.7</c:v>
                </c:pt>
                <c:pt idx="5">
                  <c:v>322.35</c:v>
                </c:pt>
                <c:pt idx="6">
                  <c:v>334.8</c:v>
                </c:pt>
                <c:pt idx="7">
                  <c:v>350</c:v>
                </c:pt>
                <c:pt idx="8">
                  <c:v>358.2</c:v>
                </c:pt>
                <c:pt idx="9">
                  <c:v>364</c:v>
                </c:pt>
                <c:pt idx="10">
                  <c:v>367.2</c:v>
                </c:pt>
                <c:pt idx="11">
                  <c:v>369.9</c:v>
                </c:pt>
                <c:pt idx="12">
                  <c:v>374</c:v>
                </c:pt>
                <c:pt idx="13">
                  <c:v>379.2</c:v>
                </c:pt>
                <c:pt idx="14">
                  <c:v>380.1</c:v>
                </c:pt>
                <c:pt idx="15">
                  <c:v>382.2</c:v>
                </c:pt>
                <c:pt idx="16">
                  <c:v>384.4</c:v>
                </c:pt>
                <c:pt idx="17">
                  <c:v>385.4</c:v>
                </c:pt>
                <c:pt idx="18">
                  <c:v>387.6</c:v>
                </c:pt>
                <c:pt idx="19">
                  <c:v>384.3</c:v>
                </c:pt>
                <c:pt idx="20">
                  <c:v>383.4</c:v>
                </c:pt>
                <c:pt idx="21">
                  <c:v>388.8</c:v>
                </c:pt>
                <c:pt idx="22">
                  <c:v>382.2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1443016"/>
        <c:axId val="521441056"/>
      </c:scatterChart>
      <c:valAx>
        <c:axId val="521443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IL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41056"/>
        <c:crosses val="autoZero"/>
        <c:crossBetween val="midCat"/>
      </c:valAx>
      <c:valAx>
        <c:axId val="52144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VL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_ 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21443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Id-</a:t>
            </a:r>
            <a:r>
              <a:t>R1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"R1"</c:f>
              <c:strCache>
                <c:ptCount val="1"/>
                <c:pt idx="0">
                  <c:v>R1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Sheet4!$A$2:$A$11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xVal>
          <c:yVal>
            <c:numRef>
              <c:f>Sheet4!$D$2:$D$11</c:f>
              <c:numCache>
                <c:formatCode>General</c:formatCode>
                <c:ptCount val="10"/>
                <c:pt idx="0">
                  <c:v>0</c:v>
                </c:pt>
                <c:pt idx="1">
                  <c:v>61.8257261410788</c:v>
                </c:pt>
                <c:pt idx="2">
                  <c:v>46.1327857631759</c:v>
                </c:pt>
                <c:pt idx="3">
                  <c:v>36.5928659286593</c:v>
                </c:pt>
                <c:pt idx="4">
                  <c:v>30.469776609724</c:v>
                </c:pt>
                <c:pt idx="5">
                  <c:v>26.1509875438717</c:v>
                </c:pt>
                <c:pt idx="6">
                  <c:v>22.9919201520913</c:v>
                </c:pt>
                <c:pt idx="7">
                  <c:v>20.5407671347726</c:v>
                </c:pt>
                <c:pt idx="8">
                  <c:v>18.7857852647518</c:v>
                </c:pt>
                <c:pt idx="9">
                  <c:v>17.2066080240292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7949136"/>
        <c:axId val="904135585"/>
      </c:scatterChart>
      <c:valAx>
        <c:axId val="857949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Id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4135585"/>
        <c:crosses val="autoZero"/>
        <c:crossBetween val="midCat"/>
      </c:valAx>
      <c:valAx>
        <c:axId val="90413558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R1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57949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127635</xdr:colOff>
      <xdr:row>0</xdr:row>
      <xdr:rowOff>1270</xdr:rowOff>
    </xdr:from>
    <xdr:to>
      <xdr:col>14</xdr:col>
      <xdr:colOff>251460</xdr:colOff>
      <xdr:row>42</xdr:row>
      <xdr:rowOff>67944</xdr:rowOff>
    </xdr:to>
    <xdr:graphicFrame>
      <xdr:nvGraphicFramePr>
        <xdr:cNvPr id="4" name="图表 3"/>
        <xdr:cNvGraphicFramePr/>
      </xdr:nvGraphicFramePr>
      <xdr:xfrm>
        <a:off x="1362075" y="1270"/>
        <a:ext cx="7530465" cy="7747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119061</xdr:colOff>
      <xdr:row>1</xdr:row>
      <xdr:rowOff>166687</xdr:rowOff>
    </xdr:from>
    <xdr:to>
      <xdr:col>12</xdr:col>
      <xdr:colOff>276224</xdr:colOff>
      <xdr:row>26</xdr:row>
      <xdr:rowOff>142875</xdr:rowOff>
    </xdr:to>
    <xdr:graphicFrame>
      <xdr:nvGraphicFramePr>
        <xdr:cNvPr id="3" name="图表 2"/>
        <xdr:cNvGraphicFramePr/>
      </xdr:nvGraphicFramePr>
      <xdr:xfrm>
        <a:off x="2339975" y="349250"/>
        <a:ext cx="5094605" cy="45485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119061</xdr:colOff>
      <xdr:row>27</xdr:row>
      <xdr:rowOff>4762</xdr:rowOff>
    </xdr:from>
    <xdr:to>
      <xdr:col>12</xdr:col>
      <xdr:colOff>276224</xdr:colOff>
      <xdr:row>43</xdr:row>
      <xdr:rowOff>4762</xdr:rowOff>
    </xdr:to>
    <xdr:graphicFrame>
      <xdr:nvGraphicFramePr>
        <xdr:cNvPr id="4" name="图表 3"/>
        <xdr:cNvGraphicFramePr/>
      </xdr:nvGraphicFramePr>
      <xdr:xfrm>
        <a:off x="2339975" y="4942205"/>
        <a:ext cx="5094605" cy="292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19685</xdr:colOff>
      <xdr:row>22</xdr:row>
      <xdr:rowOff>38735</xdr:rowOff>
    </xdr:from>
    <xdr:to>
      <xdr:col>13</xdr:col>
      <xdr:colOff>14924</xdr:colOff>
      <xdr:row>48</xdr:row>
      <xdr:rowOff>159703</xdr:rowOff>
    </xdr:to>
    <xdr:graphicFrame>
      <xdr:nvGraphicFramePr>
        <xdr:cNvPr id="5" name="图表 4"/>
        <xdr:cNvGraphicFramePr/>
      </xdr:nvGraphicFramePr>
      <xdr:xfrm>
        <a:off x="3212465" y="4062095"/>
        <a:ext cx="4932680" cy="48755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4445</xdr:colOff>
      <xdr:row>0</xdr:row>
      <xdr:rowOff>635</xdr:rowOff>
    </xdr:from>
    <xdr:to>
      <xdr:col>12</xdr:col>
      <xdr:colOff>616904</xdr:colOff>
      <xdr:row>21</xdr:row>
      <xdr:rowOff>119698</xdr:rowOff>
    </xdr:to>
    <xdr:graphicFrame>
      <xdr:nvGraphicFramePr>
        <xdr:cNvPr id="6" name="图表 5"/>
        <xdr:cNvGraphicFramePr/>
      </xdr:nvGraphicFramePr>
      <xdr:xfrm>
        <a:off x="3197225" y="635"/>
        <a:ext cx="4932680" cy="39592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5080</xdr:colOff>
      <xdr:row>7</xdr:row>
      <xdr:rowOff>116840</xdr:rowOff>
    </xdr:from>
    <xdr:to>
      <xdr:col>12</xdr:col>
      <xdr:colOff>309880</xdr:colOff>
      <xdr:row>22</xdr:row>
      <xdr:rowOff>116840</xdr:rowOff>
    </xdr:to>
    <xdr:graphicFrame>
      <xdr:nvGraphicFramePr>
        <xdr:cNvPr id="7" name="图表 6"/>
        <xdr:cNvGraphicFramePr/>
      </xdr:nvGraphicFramePr>
      <xdr:xfrm>
        <a:off x="3327400" y="1397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workbookViewId="0">
      <selection activeCell="R18" sqref="R18"/>
    </sheetView>
  </sheetViews>
  <sheetFormatPr defaultColWidth="9" defaultRowHeight="14.4"/>
  <cols>
    <col min="1" max="16384" width="9" style="4"/>
  </cols>
  <sheetData>
    <row r="1" spans="1:9">
      <c r="A1" s="4" t="s">
        <v>0</v>
      </c>
      <c r="B1" s="4" t="s">
        <v>1</v>
      </c>
      <c r="D1" s="4" t="s">
        <v>0</v>
      </c>
      <c r="E1" s="4" t="s">
        <v>1</v>
      </c>
      <c r="F1" s="4" t="s">
        <v>0</v>
      </c>
      <c r="G1" s="4" t="s">
        <v>1</v>
      </c>
      <c r="H1" s="4" t="s">
        <v>0</v>
      </c>
      <c r="I1" s="4" t="s">
        <v>1</v>
      </c>
    </row>
    <row r="2" spans="1:9">
      <c r="A2" s="4">
        <v>0</v>
      </c>
      <c r="B2" s="4">
        <v>0</v>
      </c>
      <c r="D2" s="4">
        <v>20</v>
      </c>
      <c r="E2" s="4">
        <v>285</v>
      </c>
      <c r="F2" s="4">
        <v>120</v>
      </c>
      <c r="G2" s="4">
        <v>351</v>
      </c>
      <c r="H2" s="4">
        <v>600</v>
      </c>
      <c r="I2" s="4">
        <v>399</v>
      </c>
    </row>
    <row r="3" spans="1:9">
      <c r="A3" s="4">
        <v>5</v>
      </c>
      <c r="B3" s="4">
        <v>5</v>
      </c>
      <c r="D3" s="4">
        <v>30</v>
      </c>
      <c r="E3" s="4">
        <v>302</v>
      </c>
      <c r="F3" s="4">
        <v>140</v>
      </c>
      <c r="G3" s="4">
        <v>356</v>
      </c>
      <c r="H3" s="4">
        <v>700</v>
      </c>
      <c r="I3" s="4">
        <v>403</v>
      </c>
    </row>
    <row r="4" spans="1:9">
      <c r="A4" s="4">
        <v>10</v>
      </c>
      <c r="B4" s="4">
        <v>12</v>
      </c>
      <c r="D4" s="4">
        <v>40</v>
      </c>
      <c r="E4" s="4">
        <v>313</v>
      </c>
      <c r="F4" s="4">
        <v>150</v>
      </c>
      <c r="G4" s="4">
        <v>358</v>
      </c>
      <c r="H4" s="4">
        <v>800</v>
      </c>
      <c r="I4" s="4">
        <v>407</v>
      </c>
    </row>
    <row r="5" spans="1:9">
      <c r="A5" s="4">
        <v>15</v>
      </c>
      <c r="B5" s="4">
        <v>21</v>
      </c>
      <c r="D5" s="4">
        <v>50</v>
      </c>
      <c r="E5" s="4">
        <v>321</v>
      </c>
      <c r="F5" s="4">
        <v>160</v>
      </c>
      <c r="G5" s="4">
        <v>360</v>
      </c>
      <c r="H5" s="4">
        <v>900</v>
      </c>
      <c r="I5" s="4">
        <v>412</v>
      </c>
    </row>
    <row r="6" spans="1:9">
      <c r="A6" s="4">
        <v>20</v>
      </c>
      <c r="B6" s="4">
        <v>31</v>
      </c>
      <c r="D6" s="4">
        <v>60</v>
      </c>
      <c r="E6" s="4">
        <v>327</v>
      </c>
      <c r="F6" s="4">
        <v>180</v>
      </c>
      <c r="G6" s="4">
        <v>364</v>
      </c>
      <c r="H6" s="4">
        <v>1000</v>
      </c>
      <c r="I6" s="4">
        <v>417</v>
      </c>
    </row>
    <row r="7" spans="1:9">
      <c r="A7" s="4">
        <v>40</v>
      </c>
      <c r="B7" s="4">
        <v>73</v>
      </c>
      <c r="D7" s="4">
        <v>70</v>
      </c>
      <c r="E7" s="4">
        <v>333</v>
      </c>
      <c r="F7" s="4">
        <v>200</v>
      </c>
      <c r="G7" s="4">
        <v>367</v>
      </c>
      <c r="H7" s="4">
        <v>1200</v>
      </c>
      <c r="I7" s="4">
        <v>421</v>
      </c>
    </row>
    <row r="8" spans="1:9">
      <c r="A8" s="4">
        <v>60</v>
      </c>
      <c r="B8" s="4">
        <v>117</v>
      </c>
      <c r="D8" s="4">
        <v>80</v>
      </c>
      <c r="E8" s="4">
        <v>337</v>
      </c>
      <c r="F8" s="4">
        <v>300</v>
      </c>
      <c r="G8" s="4">
        <v>379</v>
      </c>
      <c r="H8" s="4">
        <v>1400</v>
      </c>
      <c r="I8" s="4">
        <v>424</v>
      </c>
    </row>
    <row r="9" spans="1:9">
      <c r="A9" s="4">
        <v>80</v>
      </c>
      <c r="B9" s="4">
        <v>157</v>
      </c>
      <c r="D9" s="4">
        <v>90</v>
      </c>
      <c r="E9" s="4">
        <v>341</v>
      </c>
      <c r="F9" s="4">
        <v>400</v>
      </c>
      <c r="G9" s="4">
        <v>387</v>
      </c>
      <c r="H9" s="4">
        <v>1600</v>
      </c>
      <c r="I9" s="4">
        <v>427</v>
      </c>
    </row>
    <row r="10" spans="1:9">
      <c r="A10" s="4">
        <v>100</v>
      </c>
      <c r="B10" s="4">
        <v>193</v>
      </c>
      <c r="D10" s="4">
        <v>100</v>
      </c>
      <c r="E10" s="4">
        <v>345</v>
      </c>
      <c r="F10" s="4">
        <v>500</v>
      </c>
      <c r="G10" s="4">
        <v>394</v>
      </c>
      <c r="H10" s="4">
        <v>1800</v>
      </c>
      <c r="I10" s="4">
        <v>429</v>
      </c>
    </row>
    <row r="11" spans="1:2">
      <c r="A11" s="4">
        <v>120</v>
      </c>
      <c r="B11" s="4">
        <v>223</v>
      </c>
    </row>
    <row r="12" spans="1:2">
      <c r="A12" s="4">
        <v>140</v>
      </c>
      <c r="B12" s="4">
        <v>247</v>
      </c>
    </row>
    <row r="13" spans="1:2">
      <c r="A13" s="4">
        <v>160</v>
      </c>
      <c r="B13" s="4">
        <v>268</v>
      </c>
    </row>
    <row r="14" spans="1:2">
      <c r="A14" s="4">
        <v>180</v>
      </c>
      <c r="B14" s="4">
        <v>284</v>
      </c>
    </row>
    <row r="15" spans="1:2">
      <c r="A15" s="4">
        <v>200</v>
      </c>
      <c r="B15" s="4">
        <v>298</v>
      </c>
    </row>
    <row r="16" spans="1:2">
      <c r="A16" s="4">
        <v>300</v>
      </c>
      <c r="B16" s="4">
        <v>337</v>
      </c>
    </row>
    <row r="17" spans="1:2">
      <c r="A17" s="4">
        <v>400</v>
      </c>
      <c r="B17" s="4">
        <v>357</v>
      </c>
    </row>
    <row r="18" spans="1:2">
      <c r="A18" s="4">
        <v>500</v>
      </c>
      <c r="B18" s="4">
        <v>371</v>
      </c>
    </row>
    <row r="19" spans="1:2">
      <c r="A19" s="4">
        <v>600</v>
      </c>
      <c r="B19" s="4">
        <v>380</v>
      </c>
    </row>
    <row r="20" spans="1:2">
      <c r="A20" s="4">
        <v>700</v>
      </c>
      <c r="B20" s="4">
        <v>387</v>
      </c>
    </row>
    <row r="21" spans="1:2">
      <c r="A21" s="4">
        <v>800</v>
      </c>
      <c r="B21" s="4">
        <v>392</v>
      </c>
    </row>
    <row r="22" spans="1:2">
      <c r="A22" s="4">
        <v>900</v>
      </c>
      <c r="B22" s="4">
        <v>397</v>
      </c>
    </row>
    <row r="23" spans="1:2">
      <c r="A23" s="4">
        <v>1000</v>
      </c>
      <c r="B23" s="4">
        <v>401</v>
      </c>
    </row>
    <row r="24" spans="1:2">
      <c r="A24" s="4">
        <v>1200</v>
      </c>
      <c r="B24" s="4">
        <v>408</v>
      </c>
    </row>
    <row r="25" spans="1:2">
      <c r="A25" s="4">
        <v>1400</v>
      </c>
      <c r="B25" s="4">
        <v>413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15" sqref="D15"/>
    </sheetView>
  </sheetViews>
  <sheetFormatPr defaultColWidth="9" defaultRowHeight="14.4" outlineLevelCol="3"/>
  <cols>
    <col min="1" max="1" width="5.5" style="4" customWidth="1"/>
    <col min="2" max="2" width="9.88888888888889" style="4" customWidth="1"/>
    <col min="3" max="3" width="9.5" style="2" customWidth="1"/>
    <col min="4" max="4" width="7.5" style="2" customWidth="1"/>
    <col min="5" max="16384" width="9" style="4"/>
  </cols>
  <sheetData>
    <row r="1" spans="1:4">
      <c r="A1" s="4" t="s">
        <v>0</v>
      </c>
      <c r="B1" s="4" t="s">
        <v>2</v>
      </c>
      <c r="C1" s="2" t="s">
        <v>3</v>
      </c>
      <c r="D1" s="2" t="s">
        <v>4</v>
      </c>
    </row>
    <row r="2" spans="1:4">
      <c r="A2" s="4">
        <v>100</v>
      </c>
      <c r="B2" s="2">
        <v>43.65</v>
      </c>
      <c r="C2" s="2">
        <f>10*10/B2</f>
        <v>2.29095074455899</v>
      </c>
      <c r="D2" s="2">
        <f>0.3445/C2</f>
        <v>0.15037425</v>
      </c>
    </row>
    <row r="3" spans="1:4">
      <c r="A3" s="4">
        <v>200</v>
      </c>
      <c r="B3" s="2">
        <v>20.751</v>
      </c>
      <c r="C3" s="2">
        <f t="shared" ref="C3:C14" si="0">10*10/B3</f>
        <v>4.8190448653077</v>
      </c>
      <c r="D3" s="2">
        <f>0.358/C3</f>
        <v>0.07428858</v>
      </c>
    </row>
    <row r="4" spans="1:4">
      <c r="A4" s="4">
        <v>300</v>
      </c>
      <c r="B4" s="2">
        <v>13.69</v>
      </c>
      <c r="C4" s="2">
        <f t="shared" si="0"/>
        <v>7.30460189919649</v>
      </c>
      <c r="D4" s="2">
        <f>0.367/C4</f>
        <v>0.0502423</v>
      </c>
    </row>
    <row r="5" spans="1:4">
      <c r="A5" s="4">
        <v>400</v>
      </c>
      <c r="B5" s="2">
        <v>10.25</v>
      </c>
      <c r="C5" s="2">
        <f t="shared" si="0"/>
        <v>9.75609756097561</v>
      </c>
      <c r="D5" s="2">
        <f>0.379/C5</f>
        <v>0.0388475</v>
      </c>
    </row>
    <row r="6" spans="1:4">
      <c r="A6" s="4">
        <v>500</v>
      </c>
      <c r="B6" s="2">
        <v>8.213</v>
      </c>
      <c r="C6" s="2">
        <f t="shared" si="0"/>
        <v>12.1758188238159</v>
      </c>
      <c r="D6" s="2">
        <f>0.387/C6</f>
        <v>0.03178431</v>
      </c>
    </row>
    <row r="7" spans="1:4">
      <c r="A7" s="4">
        <v>600</v>
      </c>
      <c r="B7" s="2">
        <v>6.882</v>
      </c>
      <c r="C7" s="2">
        <f t="shared" si="0"/>
        <v>14.53065969195</v>
      </c>
      <c r="D7" s="2">
        <f>0.394/C7</f>
        <v>0.02711508</v>
      </c>
    </row>
    <row r="8" spans="1:4">
      <c r="A8" s="4">
        <v>700</v>
      </c>
      <c r="B8" s="2">
        <v>5.941</v>
      </c>
      <c r="C8" s="2">
        <f t="shared" si="0"/>
        <v>16.8321831341525</v>
      </c>
      <c r="D8" s="2">
        <f>0.399/C8</f>
        <v>0.02370459</v>
      </c>
    </row>
    <row r="9" spans="1:4">
      <c r="A9" s="4">
        <v>800</v>
      </c>
      <c r="B9" s="2">
        <v>5.24</v>
      </c>
      <c r="C9" s="2">
        <f t="shared" si="0"/>
        <v>19.0839694656489</v>
      </c>
      <c r="D9" s="2">
        <f>0.403/C9</f>
        <v>0.0211172</v>
      </c>
    </row>
    <row r="10" spans="1:4">
      <c r="A10" s="4">
        <v>900</v>
      </c>
      <c r="B10" s="2">
        <v>4.732</v>
      </c>
      <c r="C10" s="2">
        <f t="shared" si="0"/>
        <v>21.1327134404057</v>
      </c>
      <c r="D10" s="2">
        <f>0.407/C10</f>
        <v>0.01925924</v>
      </c>
    </row>
    <row r="11" spans="1:4">
      <c r="A11" s="4">
        <v>1000</v>
      </c>
      <c r="B11" s="2">
        <v>4.291</v>
      </c>
      <c r="C11" s="2">
        <f t="shared" si="0"/>
        <v>23.3045910044279</v>
      </c>
      <c r="D11" s="2">
        <f>0.417/C11</f>
        <v>0.01789347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13" workbookViewId="0">
      <selection activeCell="O15" sqref="O15"/>
    </sheetView>
  </sheetViews>
  <sheetFormatPr defaultColWidth="9" defaultRowHeight="14.4" outlineLevelCol="4"/>
  <cols>
    <col min="1" max="1" width="9.5" style="1" customWidth="1"/>
    <col min="2" max="4" width="9.12962962962963" style="2" customWidth="1"/>
    <col min="5" max="5" width="9.66666666666667" style="2"/>
    <col min="6" max="16384" width="9" style="2"/>
  </cols>
  <sheetData>
    <row r="1" spans="1:3">
      <c r="A1" s="1" t="s">
        <v>5</v>
      </c>
      <c r="B1" s="1" t="s">
        <v>6</v>
      </c>
      <c r="C1" s="2" t="s">
        <v>2</v>
      </c>
    </row>
    <row r="2" spans="2:5">
      <c r="B2" s="1"/>
      <c r="C2" s="2" t="s">
        <v>7</v>
      </c>
      <c r="D2" s="2" t="s">
        <v>8</v>
      </c>
      <c r="E2" s="2" t="s">
        <v>9</v>
      </c>
    </row>
    <row r="3" spans="1:5">
      <c r="A3" s="1">
        <f>B3-10</f>
        <v>0</v>
      </c>
      <c r="B3" s="1">
        <v>10</v>
      </c>
      <c r="C3" s="3">
        <v>12.11</v>
      </c>
      <c r="D3" s="3">
        <f>C3*B3</f>
        <v>121.1</v>
      </c>
      <c r="E3" s="3">
        <f>C3*D3</f>
        <v>1466.521</v>
      </c>
    </row>
    <row r="4" spans="1:5">
      <c r="A4" s="1">
        <f>B4-10</f>
        <v>5</v>
      </c>
      <c r="B4" s="1">
        <v>15</v>
      </c>
      <c r="C4" s="3">
        <v>11.92</v>
      </c>
      <c r="D4" s="3">
        <f t="shared" ref="D4:D25" si="0">C4*B4</f>
        <v>178.8</v>
      </c>
      <c r="E4" s="3">
        <f t="shared" ref="E4:E25" si="1">C4*D4</f>
        <v>2131.296</v>
      </c>
    </row>
    <row r="5" spans="1:5">
      <c r="A5" s="1">
        <f>B5-10</f>
        <v>10</v>
      </c>
      <c r="B5" s="1">
        <v>20</v>
      </c>
      <c r="C5" s="3">
        <v>11.54</v>
      </c>
      <c r="D5" s="3">
        <f t="shared" si="0"/>
        <v>230.8</v>
      </c>
      <c r="E5" s="3">
        <f t="shared" si="1"/>
        <v>2663.432</v>
      </c>
    </row>
    <row r="6" spans="1:5">
      <c r="A6" s="1">
        <v>15</v>
      </c>
      <c r="B6" s="1">
        <v>25</v>
      </c>
      <c r="C6" s="3">
        <v>10.92</v>
      </c>
      <c r="D6" s="3">
        <f t="shared" si="0"/>
        <v>273</v>
      </c>
      <c r="E6" s="3">
        <f t="shared" si="1"/>
        <v>2981.16</v>
      </c>
    </row>
    <row r="7" spans="1:5">
      <c r="A7" s="1">
        <v>20</v>
      </c>
      <c r="B7" s="1">
        <v>30</v>
      </c>
      <c r="C7" s="3">
        <v>10.09</v>
      </c>
      <c r="D7" s="3">
        <f t="shared" si="0"/>
        <v>302.7</v>
      </c>
      <c r="E7" s="3">
        <f t="shared" si="1"/>
        <v>3054.243</v>
      </c>
    </row>
    <row r="8" spans="1:5">
      <c r="A8" s="1">
        <v>25</v>
      </c>
      <c r="B8" s="1">
        <v>35</v>
      </c>
      <c r="C8" s="3">
        <v>9.21</v>
      </c>
      <c r="D8" s="3">
        <f t="shared" si="0"/>
        <v>322.35</v>
      </c>
      <c r="E8" s="3">
        <f t="shared" si="1"/>
        <v>2968.8435</v>
      </c>
    </row>
    <row r="9" spans="1:5">
      <c r="A9" s="1">
        <v>30</v>
      </c>
      <c r="B9" s="1">
        <v>40</v>
      </c>
      <c r="C9" s="3">
        <v>8.37</v>
      </c>
      <c r="D9" s="3">
        <f t="shared" si="0"/>
        <v>334.8</v>
      </c>
      <c r="E9" s="3">
        <f t="shared" si="1"/>
        <v>2802.276</v>
      </c>
    </row>
    <row r="10" spans="1:5">
      <c r="A10" s="1">
        <v>40</v>
      </c>
      <c r="B10" s="1">
        <v>50</v>
      </c>
      <c r="C10" s="3">
        <v>7</v>
      </c>
      <c r="D10" s="3">
        <f t="shared" si="0"/>
        <v>350</v>
      </c>
      <c r="E10" s="3">
        <f t="shared" si="1"/>
        <v>2450</v>
      </c>
    </row>
    <row r="11" spans="1:5">
      <c r="A11" s="1">
        <v>50</v>
      </c>
      <c r="B11" s="1">
        <v>60</v>
      </c>
      <c r="C11" s="3">
        <v>5.97</v>
      </c>
      <c r="D11" s="3">
        <f t="shared" si="0"/>
        <v>358.2</v>
      </c>
      <c r="E11" s="3">
        <f t="shared" si="1"/>
        <v>2138.454</v>
      </c>
    </row>
    <row r="12" spans="1:5">
      <c r="A12" s="1">
        <v>60</v>
      </c>
      <c r="B12" s="1">
        <v>70</v>
      </c>
      <c r="C12" s="3">
        <v>5.2</v>
      </c>
      <c r="D12" s="3">
        <f t="shared" si="0"/>
        <v>364</v>
      </c>
      <c r="E12" s="3">
        <f t="shared" si="1"/>
        <v>1892.8</v>
      </c>
    </row>
    <row r="13" spans="1:5">
      <c r="A13" s="1">
        <v>70</v>
      </c>
      <c r="B13" s="1">
        <v>80</v>
      </c>
      <c r="C13" s="3">
        <v>4.59</v>
      </c>
      <c r="D13" s="3">
        <f t="shared" si="0"/>
        <v>367.2</v>
      </c>
      <c r="E13" s="3">
        <f t="shared" si="1"/>
        <v>1685.448</v>
      </c>
    </row>
    <row r="14" spans="1:5">
      <c r="A14" s="1">
        <v>80</v>
      </c>
      <c r="B14" s="1">
        <v>90</v>
      </c>
      <c r="C14" s="3">
        <v>4.11</v>
      </c>
      <c r="D14" s="3">
        <f t="shared" si="0"/>
        <v>369.9</v>
      </c>
      <c r="E14" s="3">
        <f t="shared" si="1"/>
        <v>1520.289</v>
      </c>
    </row>
    <row r="15" spans="1:5">
      <c r="A15" s="1">
        <v>100</v>
      </c>
      <c r="B15" s="1">
        <v>110</v>
      </c>
      <c r="C15" s="3">
        <v>3.4</v>
      </c>
      <c r="D15" s="3">
        <f t="shared" si="0"/>
        <v>374</v>
      </c>
      <c r="E15" s="3">
        <f t="shared" si="1"/>
        <v>1271.6</v>
      </c>
    </row>
    <row r="16" spans="1:5">
      <c r="A16" s="1">
        <v>150</v>
      </c>
      <c r="B16" s="1">
        <v>160</v>
      </c>
      <c r="C16" s="3">
        <v>2.37</v>
      </c>
      <c r="D16" s="3">
        <f t="shared" si="0"/>
        <v>379.2</v>
      </c>
      <c r="E16" s="3">
        <f t="shared" si="1"/>
        <v>898.704</v>
      </c>
    </row>
    <row r="17" spans="1:5">
      <c r="A17" s="1">
        <v>200</v>
      </c>
      <c r="B17" s="1">
        <v>210</v>
      </c>
      <c r="C17" s="3">
        <v>1.81</v>
      </c>
      <c r="D17" s="3">
        <f t="shared" si="0"/>
        <v>380.1</v>
      </c>
      <c r="E17" s="3">
        <f t="shared" si="1"/>
        <v>687.981</v>
      </c>
    </row>
    <row r="18" spans="1:5">
      <c r="A18" s="1">
        <v>250</v>
      </c>
      <c r="B18" s="1">
        <v>260</v>
      </c>
      <c r="C18" s="3">
        <v>1.47</v>
      </c>
      <c r="D18" s="3">
        <f t="shared" si="0"/>
        <v>382.2</v>
      </c>
      <c r="E18" s="3">
        <f t="shared" si="1"/>
        <v>561.834</v>
      </c>
    </row>
    <row r="19" spans="1:5">
      <c r="A19" s="1">
        <v>300</v>
      </c>
      <c r="B19" s="1">
        <v>310</v>
      </c>
      <c r="C19" s="3">
        <v>1.24</v>
      </c>
      <c r="D19" s="3">
        <f t="shared" si="0"/>
        <v>384.4</v>
      </c>
      <c r="E19" s="3">
        <f t="shared" si="1"/>
        <v>476.656</v>
      </c>
    </row>
    <row r="20" spans="1:5">
      <c r="A20" s="1">
        <v>400</v>
      </c>
      <c r="B20" s="1">
        <v>410</v>
      </c>
      <c r="C20" s="3">
        <v>0.94</v>
      </c>
      <c r="D20" s="3">
        <f t="shared" si="0"/>
        <v>385.4</v>
      </c>
      <c r="E20" s="3">
        <f t="shared" si="1"/>
        <v>362.276</v>
      </c>
    </row>
    <row r="21" spans="1:5">
      <c r="A21" s="1">
        <v>500</v>
      </c>
      <c r="B21" s="1">
        <v>510</v>
      </c>
      <c r="C21" s="3">
        <v>0.76</v>
      </c>
      <c r="D21" s="3">
        <f t="shared" si="0"/>
        <v>387.6</v>
      </c>
      <c r="E21" s="3">
        <f t="shared" si="1"/>
        <v>294.576</v>
      </c>
    </row>
    <row r="22" spans="1:5">
      <c r="A22" s="1">
        <v>600</v>
      </c>
      <c r="B22" s="1">
        <v>610</v>
      </c>
      <c r="C22" s="3">
        <v>0.63</v>
      </c>
      <c r="D22" s="3">
        <f t="shared" si="0"/>
        <v>384.3</v>
      </c>
      <c r="E22" s="3">
        <f t="shared" si="1"/>
        <v>242.109</v>
      </c>
    </row>
    <row r="23" spans="1:5">
      <c r="A23" s="1">
        <v>700</v>
      </c>
      <c r="B23" s="1">
        <v>710</v>
      </c>
      <c r="C23" s="3">
        <v>0.54</v>
      </c>
      <c r="D23" s="3">
        <f t="shared" si="0"/>
        <v>383.4</v>
      </c>
      <c r="E23" s="3">
        <f t="shared" si="1"/>
        <v>207.036</v>
      </c>
    </row>
    <row r="24" spans="1:5">
      <c r="A24" s="1">
        <v>800</v>
      </c>
      <c r="B24" s="1">
        <v>810</v>
      </c>
      <c r="C24" s="3">
        <v>0.48</v>
      </c>
      <c r="D24" s="3">
        <f t="shared" si="0"/>
        <v>388.8</v>
      </c>
      <c r="E24" s="3">
        <f t="shared" si="1"/>
        <v>186.624</v>
      </c>
    </row>
    <row r="25" spans="1:5">
      <c r="A25" s="1">
        <v>900</v>
      </c>
      <c r="B25" s="1">
        <v>910</v>
      </c>
      <c r="C25" s="3">
        <v>0.42</v>
      </c>
      <c r="D25" s="3">
        <f t="shared" si="0"/>
        <v>382.2</v>
      </c>
      <c r="E25" s="3">
        <f t="shared" si="1"/>
        <v>160.524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I28" sqref="I28"/>
    </sheetView>
  </sheetViews>
  <sheetFormatPr defaultColWidth="8.88888888888889" defaultRowHeight="14.4" outlineLevelCol="3"/>
  <cols>
    <col min="4" max="4" width="12.8888888888889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>
        <v>100</v>
      </c>
      <c r="C2">
        <v>2.291</v>
      </c>
      <c r="D2">
        <f>B2/C2</f>
        <v>0</v>
      </c>
    </row>
    <row r="3" spans="1:4">
      <c r="A3">
        <v>200</v>
      </c>
      <c r="B3">
        <v>298</v>
      </c>
      <c r="C3">
        <v>4.82</v>
      </c>
      <c r="D3">
        <f t="shared" ref="D3:D11" si="0">B3/C3</f>
        <v>61.8257261410788</v>
      </c>
    </row>
    <row r="4" spans="1:4">
      <c r="A4">
        <v>300</v>
      </c>
      <c r="B4">
        <v>337</v>
      </c>
      <c r="C4">
        <v>7.305</v>
      </c>
      <c r="D4">
        <f t="shared" si="0"/>
        <v>46.1327857631759</v>
      </c>
    </row>
    <row r="5" spans="1:4">
      <c r="A5">
        <v>400</v>
      </c>
      <c r="B5">
        <v>357</v>
      </c>
      <c r="C5">
        <v>9.756</v>
      </c>
      <c r="D5">
        <f t="shared" si="0"/>
        <v>36.5928659286593</v>
      </c>
    </row>
    <row r="6" spans="1:4">
      <c r="A6">
        <v>500</v>
      </c>
      <c r="B6">
        <v>371</v>
      </c>
      <c r="C6">
        <v>12.176</v>
      </c>
      <c r="D6">
        <f t="shared" si="0"/>
        <v>30.469776609724</v>
      </c>
    </row>
    <row r="7" spans="1:4">
      <c r="A7">
        <v>600</v>
      </c>
      <c r="B7">
        <v>380</v>
      </c>
      <c r="C7">
        <v>14.531</v>
      </c>
      <c r="D7">
        <f t="shared" si="0"/>
        <v>26.1509875438717</v>
      </c>
    </row>
    <row r="8" spans="1:4">
      <c r="A8">
        <v>700</v>
      </c>
      <c r="B8">
        <v>387</v>
      </c>
      <c r="C8">
        <v>16.832</v>
      </c>
      <c r="D8">
        <f t="shared" si="0"/>
        <v>22.9919201520913</v>
      </c>
    </row>
    <row r="9" spans="1:4">
      <c r="A9">
        <v>800</v>
      </c>
      <c r="B9">
        <v>392</v>
      </c>
      <c r="C9">
        <v>19.084</v>
      </c>
      <c r="D9">
        <f t="shared" si="0"/>
        <v>20.5407671347726</v>
      </c>
    </row>
    <row r="10" spans="1:4">
      <c r="A10">
        <v>900</v>
      </c>
      <c r="B10">
        <v>397</v>
      </c>
      <c r="C10">
        <v>21.133</v>
      </c>
      <c r="D10">
        <f t="shared" si="0"/>
        <v>18.7857852647518</v>
      </c>
    </row>
    <row r="11" spans="1:4">
      <c r="A11">
        <v>1000</v>
      </c>
      <c r="B11">
        <v>401</v>
      </c>
      <c r="C11">
        <v>23.305</v>
      </c>
      <c r="D11">
        <f t="shared" si="0"/>
        <v>17.2066080240292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dnw</dc:creator>
  <cp:lastModifiedBy>guapo</cp:lastModifiedBy>
  <dcterms:created xsi:type="dcterms:W3CDTF">2016-04-19T10:04:00Z</dcterms:created>
  <dcterms:modified xsi:type="dcterms:W3CDTF">2021-10-18T04:42:36Z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ICV">
    <vt:lpwstr>63DCC587D50A47DA8D2485B8C96BDA75</vt:lpwstr>
  </property>
  <property fmtid="{D5CDD505-2E9C-101B-9397-08002B2CF9AE}" pid="4" name="KSOProductBuildVer">
    <vt:lpwstr>2052-11.1.0.11045</vt:lpwstr>
  </property>
</Properties>
</file>