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OPEL UAS\SHERLY METOPEL\"/>
    </mc:Choice>
  </mc:AlternateContent>
  <xr:revisionPtr revIDLastSave="0" documentId="13_ncr:1_{2E3279AF-2823-49B8-93AE-BB2131702CA8}" xr6:coauthVersionLast="47" xr6:coauthVersionMax="47" xr10:uidLastSave="{00000000-0000-0000-0000-000000000000}"/>
  <bookViews>
    <workbookView xWindow="-110" yWindow="-110" windowWidth="19420" windowHeight="10300" xr2:uid="{04E52030-011E-49C7-99FF-0421496A2B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C6" i="1"/>
  <c r="C5" i="1"/>
  <c r="C4" i="1"/>
  <c r="C3" i="1"/>
  <c r="C2" i="1"/>
  <c r="B6" i="1"/>
  <c r="B5" i="1"/>
  <c r="B4" i="1"/>
  <c r="B3" i="1"/>
  <c r="B2" i="1"/>
  <c r="E11" i="1"/>
  <c r="C11" i="1"/>
  <c r="B11" i="1"/>
  <c r="E10" i="1"/>
  <c r="C10" i="1"/>
  <c r="B10" i="1"/>
  <c r="E9" i="1"/>
  <c r="C9" i="1"/>
  <c r="B9" i="1"/>
  <c r="E8" i="1"/>
  <c r="C8" i="1"/>
  <c r="B8" i="1"/>
  <c r="E7" i="1"/>
  <c r="C7" i="1"/>
  <c r="B7" i="1"/>
</calcChain>
</file>

<file path=xl/sharedStrings.xml><?xml version="1.0" encoding="utf-8"?>
<sst xmlns="http://schemas.openxmlformats.org/spreadsheetml/2006/main" count="5" uniqueCount="5">
  <si>
    <t>pdrb</t>
  </si>
  <si>
    <t>Tahun</t>
  </si>
  <si>
    <t>kurs</t>
  </si>
  <si>
    <t>ekspor</t>
  </si>
  <si>
    <t>impor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</si>
</sst>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-[$$-409]* #,##0.00_ ;_-[$$-409]* \-#,##0.00\ ;_-[$$-409]* &quot;-&quot;??_ ;_-@_ "/>
    <numFmt numFmtId="165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11111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" fontId="2" fillId="0" borderId="1" xfId="0" applyNumberFormat="1" applyFont="1" applyBorder="1" applyAlignment="1">
      <alignment horizontal="right" vertical="top" shrinkToFit="1"/>
    </xf>
    <xf numFmtId="164" fontId="2" fillId="0" borderId="1" xfId="0" applyNumberFormat="1" applyFont="1" applyBorder="1" applyAlignment="1">
      <alignment horizontal="right" vertical="top" shrinkToFit="1"/>
    </xf>
    <xf numFmtId="165" fontId="2" fillId="0" borderId="0" xfId="0" applyNumberFormat="1" applyFont="1" applyAlignment="1">
      <alignment horizontal="right" vertical="top"/>
    </xf>
    <xf numFmtId="165" fontId="2" fillId="2" borderId="2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/>
    <xf numFmtId="165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right" wrapText="1"/>
    </xf>
    <xf numFmtId="164" fontId="2" fillId="0" borderId="1" xfId="1" applyNumberFormat="1" applyFont="1" applyBorder="1" applyAlignment="1">
      <alignment horizontal="left" vertical="top" shrinkToFit="1"/>
    </xf>
    <xf numFmtId="164" fontId="2" fillId="0" borderId="1" xfId="0" applyNumberFormat="1" applyFont="1" applyBorder="1" applyAlignment="1">
      <alignment horizontal="left" vertical="top" shrinkToFit="1"/>
    </xf>
    <xf numFmtId="165" fontId="3" fillId="0" borderId="1" xfId="0" applyNumberFormat="1" applyFont="1" applyBorder="1" applyAlignment="1">
      <alignment horizontal="righ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2C78-C9B1-43E3-84E1-BF9B5F0692CF}">
  <dimension ref="A1:E11"/>
  <sheetViews>
    <sheetView tabSelected="1" workbookViewId="0">
      <selection activeCell="D14" sqref="D14"/>
    </sheetView>
  </sheetViews>
  <sheetFormatPr defaultRowHeight="14" x14ac:dyDescent="0.3"/>
  <cols>
    <col min="1" max="1" width="6.81640625" style="6" customWidth="1"/>
    <col min="2" max="3" width="19.6328125" style="6" bestFit="1" customWidth="1"/>
    <col min="4" max="4" width="19.6328125" style="6" customWidth="1"/>
    <col min="5" max="5" width="24" style="6" bestFit="1" customWidth="1"/>
    <col min="6" max="16384" width="8.7265625" style="6"/>
  </cols>
  <sheetData>
    <row r="1" spans="1:5" s="6" customFormat="1" x14ac:dyDescent="0.3">
      <c r="A1" s="5" t="s">
        <v>1</v>
      </c>
      <c r="B1" s="5" t="s">
        <v>3</v>
      </c>
      <c r="C1" s="5" t="s">
        <v>4</v>
      </c>
      <c r="D1" s="5" t="s">
        <v>2</v>
      </c>
      <c r="E1" s="5" t="s">
        <v>0</v>
      </c>
    </row>
    <row r="2" spans="1:5" s="6" customFormat="1" x14ac:dyDescent="0.3">
      <c r="A2" s="1">
        <v>2013</v>
      </c>
      <c r="B2" s="9">
        <f>1000000*26379.86</f>
        <v>26379860000</v>
      </c>
      <c r="C2" s="10">
        <f>1000000*14154.31</f>
        <v>14154310000</v>
      </c>
      <c r="D2" s="7">
        <v>12189</v>
      </c>
      <c r="E2" s="11">
        <f>100000*24118312.2</f>
        <v>2411831220000</v>
      </c>
    </row>
    <row r="3" spans="1:5" s="6" customFormat="1" x14ac:dyDescent="0.3">
      <c r="A3" s="1">
        <v>2014</v>
      </c>
      <c r="B3" s="9">
        <f>1000000*27401.01</f>
        <v>27401010000</v>
      </c>
      <c r="C3" s="10">
        <f>1000000*13742.1</f>
        <v>13742100000</v>
      </c>
      <c r="D3" s="7">
        <v>12440</v>
      </c>
      <c r="E3" s="11">
        <f>100000*24966855.23</f>
        <v>2496685523000</v>
      </c>
    </row>
    <row r="4" spans="1:5" s="6" customFormat="1" x14ac:dyDescent="0.3">
      <c r="A4" s="1">
        <v>2015</v>
      </c>
      <c r="B4" s="9">
        <f>1000000*25694.46</f>
        <v>25694460000</v>
      </c>
      <c r="C4" s="10">
        <f>1000000*11827.7</f>
        <v>11827700000</v>
      </c>
      <c r="D4" s="7">
        <v>13795</v>
      </c>
      <c r="E4" s="11">
        <f>100000*25845503.77</f>
        <v>2584550377000</v>
      </c>
    </row>
    <row r="5" spans="1:5" s="6" customFormat="1" x14ac:dyDescent="0.3">
      <c r="A5" s="1">
        <v>2016</v>
      </c>
      <c r="B5" s="9">
        <f>1000000*25726.66</f>
        <v>25726660000</v>
      </c>
      <c r="C5" s="10">
        <f>1000000*11933.35</f>
        <v>11933350000</v>
      </c>
      <c r="D5" s="7">
        <v>13436</v>
      </c>
      <c r="E5" s="11">
        <f>100000*26923505.5</f>
        <v>2692350550000</v>
      </c>
    </row>
    <row r="6" spans="1:5" s="6" customFormat="1" x14ac:dyDescent="0.3">
      <c r="A6" s="1">
        <v>2017</v>
      </c>
      <c r="B6" s="9">
        <f>1000000*29179.18</f>
        <v>29179180000</v>
      </c>
      <c r="C6" s="10">
        <f>1000000*11816.84</f>
        <v>11816840000</v>
      </c>
      <c r="D6" s="7">
        <v>13555</v>
      </c>
      <c r="E6" s="11">
        <f>100000*27970918.46</f>
        <v>2797091846000</v>
      </c>
    </row>
    <row r="7" spans="1:5" s="6" customFormat="1" ht="14.5" thickBot="1" x14ac:dyDescent="0.35">
      <c r="A7" s="1">
        <v>2018</v>
      </c>
      <c r="B7" s="2">
        <f>1000*30369912.07</f>
        <v>30369912070</v>
      </c>
      <c r="C7" s="2">
        <f>1000*12671664.56</f>
        <v>12671664560</v>
      </c>
      <c r="D7" s="7">
        <v>14390</v>
      </c>
      <c r="E7" s="3">
        <f>1960627.65*1000000</f>
        <v>1960627650000</v>
      </c>
    </row>
    <row r="8" spans="1:5" s="6" customFormat="1" ht="14.5" thickBot="1" x14ac:dyDescent="0.35">
      <c r="A8" s="1">
        <v>2019</v>
      </c>
      <c r="B8" s="2">
        <f>1000*29927416.35</f>
        <v>29927416350</v>
      </c>
      <c r="C8" s="2">
        <f>1000*11044960.48</f>
        <v>11044960480</v>
      </c>
      <c r="D8" s="7">
        <v>13866</v>
      </c>
      <c r="E8" s="4">
        <f>1000000*2123153.71</f>
        <v>2123153710000</v>
      </c>
    </row>
    <row r="9" spans="1:5" s="6" customFormat="1" ht="14.5" thickBot="1" x14ac:dyDescent="0.35">
      <c r="A9" s="1">
        <v>2020</v>
      </c>
      <c r="B9" s="2">
        <f>1000*26600282.19</f>
        <v>26600282190</v>
      </c>
      <c r="C9" s="2">
        <f>1000*8693481.68</f>
        <v>8693481680</v>
      </c>
      <c r="D9" s="7">
        <v>14050</v>
      </c>
      <c r="E9" s="3">
        <f>1000000*2082107.26</f>
        <v>2082107260000</v>
      </c>
    </row>
    <row r="10" spans="1:5" s="6" customFormat="1" ht="14.5" thickBot="1" x14ac:dyDescent="0.35">
      <c r="A10" s="1">
        <v>2021</v>
      </c>
      <c r="B10" s="2">
        <f>1000*33881218.64</f>
        <v>33881218640</v>
      </c>
      <c r="C10" s="2">
        <f>1000*11990573.65</f>
        <v>11990573650</v>
      </c>
      <c r="D10" s="7">
        <v>14269</v>
      </c>
      <c r="E10" s="4">
        <f>1000000*2204660.23</f>
        <v>2204660230000</v>
      </c>
    </row>
    <row r="11" spans="1:5" s="6" customFormat="1" x14ac:dyDescent="0.3">
      <c r="A11" s="8">
        <v>2022</v>
      </c>
      <c r="B11" s="2">
        <f>1000*38591218.64</f>
        <v>38591218640</v>
      </c>
      <c r="C11" s="2">
        <f>1000*14234573.65</f>
        <v>14234573650</v>
      </c>
      <c r="D11" s="7">
        <v>15289</v>
      </c>
      <c r="E11" s="3">
        <f>1000000*2422782.32</f>
        <v>2422782320000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 Widiana</dc:creator>
  <cp:lastModifiedBy>Vina Widiana</cp:lastModifiedBy>
  <dcterms:created xsi:type="dcterms:W3CDTF">2023-12-27T14:50:55Z</dcterms:created>
  <dcterms:modified xsi:type="dcterms:W3CDTF">2023-12-30T07:03:52Z</dcterms:modified>
</cp:coreProperties>
</file>