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acket.defiance.edu\home\users\dstuckey\Oper Res\"/>
    </mc:Choice>
  </mc:AlternateContent>
  <xr:revisionPtr revIDLastSave="0" documentId="13_ncr:1_{CD4A70A6-372D-4EF1-8DCD-C92D115C1204}" xr6:coauthVersionLast="36" xr6:coauthVersionMax="36" xr10:uidLastSave="{00000000-0000-0000-0000-000000000000}"/>
  <bookViews>
    <workbookView xWindow="0" yWindow="0" windowWidth="28800" windowHeight="12225" activeTab="1" xr2:uid="{46B43AC5-93FD-4B57-9909-42C2E8A7245C}"/>
  </bookViews>
  <sheets>
    <sheet name="Answer Report 1" sheetId="3" r:id="rId1"/>
    <sheet name="Sheet1" sheetId="1" r:id="rId2"/>
    <sheet name="Sheet2" sheetId="2" r:id="rId3"/>
  </sheets>
  <definedNames>
    <definedName name="solver_adj" localSheetId="1" hidden="1">Sheet1!$F$5:$G$8,Sheet1!$F$11:$G$14,Sheet1!$F$17:$G$20,Sheet1!$F$30:$G$33,Sheet1!$F$36:$G$39,Sheet1!$F$42:$G$45,Sheet1!$F$48:$G$51,Sheet1!$F$61:$G$63,Sheet1!$F$67:$G$69,Sheet1!$F$73:$G$75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Sheet1!$A$11:$A$14</definedName>
    <definedName name="solver_lhs10" localSheetId="1" hidden="1">Sheet1!$A$76</definedName>
    <definedName name="solver_lhs11" localSheetId="1" hidden="1">Sheet1!$F$11:$F$14</definedName>
    <definedName name="solver_lhs12" localSheetId="1" hidden="1">Sheet1!$F$11:$F$14</definedName>
    <definedName name="solver_lhs13" localSheetId="1" hidden="1">Sheet1!$F$11:$G$14</definedName>
    <definedName name="solver_lhs14" localSheetId="1" hidden="1">Sheet1!$F$17:$F$20</definedName>
    <definedName name="solver_lhs15" localSheetId="1" hidden="1">Sheet1!$F$17:$G$20</definedName>
    <definedName name="solver_lhs16" localSheetId="1" hidden="1">Sheet1!$F$30:$F$33</definedName>
    <definedName name="solver_lhs17" localSheetId="1" hidden="1">Sheet1!$F$30:$G$33</definedName>
    <definedName name="solver_lhs18" localSheetId="1" hidden="1">Sheet1!$F$30:$G$33</definedName>
    <definedName name="solver_lhs19" localSheetId="1" hidden="1">Sheet1!$F$36:$F$39</definedName>
    <definedName name="solver_lhs2" localSheetId="1" hidden="1">Sheet1!$A$17:$A$20</definedName>
    <definedName name="solver_lhs20" localSheetId="1" hidden="1">Sheet1!$F$36:$G$39</definedName>
    <definedName name="solver_lhs21" localSheetId="1" hidden="1">Sheet1!$F$36:$G$39</definedName>
    <definedName name="solver_lhs22" localSheetId="1" hidden="1">Sheet1!$F$42:$F$45</definedName>
    <definedName name="solver_lhs23" localSheetId="1" hidden="1">Sheet1!$F$42:$G$45</definedName>
    <definedName name="solver_lhs24" localSheetId="1" hidden="1">Sheet1!$F$42:$G$45</definedName>
    <definedName name="solver_lhs25" localSheetId="1" hidden="1">Sheet1!$F$48:$F$51</definedName>
    <definedName name="solver_lhs26" localSheetId="1" hidden="1">Sheet1!$F$48:$G$51</definedName>
    <definedName name="solver_lhs27" localSheetId="1" hidden="1">Sheet1!$F$48:$G$51</definedName>
    <definedName name="solver_lhs28" localSheetId="1" hidden="1">Sheet1!$F$5:$F$8</definedName>
    <definedName name="solver_lhs29" localSheetId="1" hidden="1">Sheet1!$F$5:$F$8</definedName>
    <definedName name="solver_lhs3" localSheetId="1" hidden="1">Sheet1!$A$30:$A$33</definedName>
    <definedName name="solver_lhs30" localSheetId="1" hidden="1">Sheet1!$F$5:$G$8</definedName>
    <definedName name="solver_lhs31" localSheetId="1" hidden="1">Sheet1!$F$61</definedName>
    <definedName name="solver_lhs32" localSheetId="1" hidden="1">Sheet1!$F$62</definedName>
    <definedName name="solver_lhs33" localSheetId="1" hidden="1">Sheet1!$F$63</definedName>
    <definedName name="solver_lhs34" localSheetId="1" hidden="1">Sheet1!$F$67</definedName>
    <definedName name="solver_lhs35" localSheetId="1" hidden="1">Sheet1!$F$67</definedName>
    <definedName name="solver_lhs36" localSheetId="1" hidden="1">Sheet1!$F$68</definedName>
    <definedName name="solver_lhs37" localSheetId="1" hidden="1">Sheet1!$F$69</definedName>
    <definedName name="solver_lhs38" localSheetId="1" hidden="1">Sheet1!$F$73</definedName>
    <definedName name="solver_lhs39" localSheetId="1" hidden="1">Sheet1!$F$73</definedName>
    <definedName name="solver_lhs4" localSheetId="1" hidden="1">Sheet1!$A$36:$A$39</definedName>
    <definedName name="solver_lhs40" localSheetId="1" hidden="1">Sheet1!$F$74</definedName>
    <definedName name="solver_lhs41" localSheetId="1" hidden="1">Sheet1!$F$75</definedName>
    <definedName name="solver_lhs42" localSheetId="1" hidden="1">Sheet1!$F$85</definedName>
    <definedName name="solver_lhs43" localSheetId="1" hidden="1">Sheet1!$G$61</definedName>
    <definedName name="solver_lhs44" localSheetId="1" hidden="1">Sheet1!$G$61</definedName>
    <definedName name="solver_lhs45" localSheetId="1" hidden="1">Sheet1!$G$62</definedName>
    <definedName name="solver_lhs46" localSheetId="1" hidden="1">Sheet1!$G$67</definedName>
    <definedName name="solver_lhs47" localSheetId="1" hidden="1">Sheet1!$G$68</definedName>
    <definedName name="solver_lhs48" localSheetId="1" hidden="1">Sheet1!$G$73</definedName>
    <definedName name="solver_lhs49" localSheetId="1" hidden="1">Sheet1!$G$74</definedName>
    <definedName name="solver_lhs5" localSheetId="1" hidden="1">Sheet1!$A$42:$A$45</definedName>
    <definedName name="solver_lhs50" localSheetId="1" hidden="1">Sheet1!$H$61</definedName>
    <definedName name="solver_lhs51" localSheetId="1" hidden="1">Sheet1!$H$62</definedName>
    <definedName name="solver_lhs52" localSheetId="1" hidden="1">Sheet1!$H$63</definedName>
    <definedName name="solver_lhs53" localSheetId="1" hidden="1">Sheet1!$H$67</definedName>
    <definedName name="solver_lhs54" localSheetId="1" hidden="1">Sheet1!$H$68</definedName>
    <definedName name="solver_lhs55" localSheetId="1" hidden="1">Sheet1!$H$69</definedName>
    <definedName name="solver_lhs56" localSheetId="1" hidden="1">Sheet1!$H$73</definedName>
    <definedName name="solver_lhs57" localSheetId="1" hidden="1">Sheet1!$H$74</definedName>
    <definedName name="solver_lhs58" localSheetId="1" hidden="1">Sheet1!$H$75</definedName>
    <definedName name="solver_lhs6" localSheetId="1" hidden="1">Sheet1!$A$48:$A$51</definedName>
    <definedName name="solver_lhs7" localSheetId="1" hidden="1">Sheet1!$A$5:$A$8</definedName>
    <definedName name="solver_lhs8" localSheetId="1" hidden="1">Sheet1!$A$64</definedName>
    <definedName name="solver_lhs9" localSheetId="1" hidden="1">Sheet1!$A$70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58</definedName>
    <definedName name="solver_nwt" localSheetId="1" hidden="1">1</definedName>
    <definedName name="solver_opt" localSheetId="1" hidden="1">Sheet1!$A$88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11" localSheetId="1" hidden="1">1</definedName>
    <definedName name="solver_rel12" localSheetId="1" hidden="1">3</definedName>
    <definedName name="solver_rel13" localSheetId="1" hidden="1">4</definedName>
    <definedName name="solver_rel14" localSheetId="1" hidden="1">2</definedName>
    <definedName name="solver_rel15" localSheetId="1" hidden="1">4</definedName>
    <definedName name="solver_rel16" localSheetId="1" hidden="1">3</definedName>
    <definedName name="solver_rel17" localSheetId="1" hidden="1">4</definedName>
    <definedName name="solver_rel18" localSheetId="1" hidden="1">3</definedName>
    <definedName name="solver_rel19" localSheetId="1" hidden="1">3</definedName>
    <definedName name="solver_rel2" localSheetId="1" hidden="1">2</definedName>
    <definedName name="solver_rel20" localSheetId="1" hidden="1">4</definedName>
    <definedName name="solver_rel21" localSheetId="1" hidden="1">3</definedName>
    <definedName name="solver_rel22" localSheetId="1" hidden="1">3</definedName>
    <definedName name="solver_rel23" localSheetId="1" hidden="1">4</definedName>
    <definedName name="solver_rel24" localSheetId="1" hidden="1">3</definedName>
    <definedName name="solver_rel25" localSheetId="1" hidden="1">3</definedName>
    <definedName name="solver_rel26" localSheetId="1" hidden="1">4</definedName>
    <definedName name="solver_rel27" localSheetId="1" hidden="1">3</definedName>
    <definedName name="solver_rel28" localSheetId="1" hidden="1">1</definedName>
    <definedName name="solver_rel29" localSheetId="1" hidden="1">3</definedName>
    <definedName name="solver_rel3" localSheetId="1" hidden="1">2</definedName>
    <definedName name="solver_rel30" localSheetId="1" hidden="1">4</definedName>
    <definedName name="solver_rel31" localSheetId="1" hidden="1">3</definedName>
    <definedName name="solver_rel32" localSheetId="1" hidden="1">1</definedName>
    <definedName name="solver_rel33" localSheetId="1" hidden="1">3</definedName>
    <definedName name="solver_rel34" localSheetId="1" hidden="1">1</definedName>
    <definedName name="solver_rel35" localSheetId="1" hidden="1">3</definedName>
    <definedName name="solver_rel36" localSheetId="1" hidden="1">2</definedName>
    <definedName name="solver_rel37" localSheetId="1" hidden="1">3</definedName>
    <definedName name="solver_rel38" localSheetId="1" hidden="1">1</definedName>
    <definedName name="solver_rel39" localSheetId="1" hidden="1">3</definedName>
    <definedName name="solver_rel4" localSheetId="1" hidden="1">2</definedName>
    <definedName name="solver_rel40" localSheetId="1" hidden="1">2</definedName>
    <definedName name="solver_rel41" localSheetId="1" hidden="1">3</definedName>
    <definedName name="solver_rel42" localSheetId="1" hidden="1">3</definedName>
    <definedName name="solver_rel43" localSheetId="1" hidden="1">1</definedName>
    <definedName name="solver_rel44" localSheetId="1" hidden="1">3</definedName>
    <definedName name="solver_rel45" localSheetId="1" hidden="1">1</definedName>
    <definedName name="solver_rel46" localSheetId="1" hidden="1">1</definedName>
    <definedName name="solver_rel47" localSheetId="1" hidden="1">1</definedName>
    <definedName name="solver_rel48" localSheetId="1" hidden="1">1</definedName>
    <definedName name="solver_rel49" localSheetId="1" hidden="1">1</definedName>
    <definedName name="solver_rel5" localSheetId="1" hidden="1">2</definedName>
    <definedName name="solver_rel50" localSheetId="1" hidden="1">3</definedName>
    <definedName name="solver_rel51" localSheetId="1" hidden="1">3</definedName>
    <definedName name="solver_rel52" localSheetId="1" hidden="1">3</definedName>
    <definedName name="solver_rel53" localSheetId="1" hidden="1">3</definedName>
    <definedName name="solver_rel54" localSheetId="1" hidden="1">3</definedName>
    <definedName name="solver_rel55" localSheetId="1" hidden="1">3</definedName>
    <definedName name="solver_rel56" localSheetId="1" hidden="1">3</definedName>
    <definedName name="solver_rel57" localSheetId="1" hidden="1">3</definedName>
    <definedName name="solver_rel58" localSheetId="1" hidden="1">3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Sheet1!$H$11:$H$14</definedName>
    <definedName name="solver_rhs10" localSheetId="1" hidden="1">Sheet1!$H$76</definedName>
    <definedName name="solver_rhs11" localSheetId="1" hidden="1">10</definedName>
    <definedName name="solver_rhs12" localSheetId="1" hidden="1">1</definedName>
    <definedName name="solver_rhs13" localSheetId="1" hidden="1">"integer"</definedName>
    <definedName name="solver_rhs14" localSheetId="1" hidden="1">0</definedName>
    <definedName name="solver_rhs15" localSheetId="1" hidden="1">"integer"</definedName>
    <definedName name="solver_rhs16" localSheetId="1" hidden="1">Sheet1!$G$30:$G$33</definedName>
    <definedName name="solver_rhs17" localSheetId="1" hidden="1">"integer"</definedName>
    <definedName name="solver_rhs18" localSheetId="1" hidden="1">3</definedName>
    <definedName name="solver_rhs19" localSheetId="1" hidden="1">Sheet1!$G$36:$G$39</definedName>
    <definedName name="solver_rhs2" localSheetId="1" hidden="1">Sheet1!$H$17:$H$20</definedName>
    <definedName name="solver_rhs20" localSheetId="1" hidden="1">"integer"</definedName>
    <definedName name="solver_rhs21" localSheetId="1" hidden="1">3</definedName>
    <definedName name="solver_rhs22" localSheetId="1" hidden="1">Sheet1!$G$42:$G$45</definedName>
    <definedName name="solver_rhs23" localSheetId="1" hidden="1">"integer"</definedName>
    <definedName name="solver_rhs24" localSheetId="1" hidden="1">3</definedName>
    <definedName name="solver_rhs25" localSheetId="1" hidden="1">Sheet1!$G$48:$G$51</definedName>
    <definedName name="solver_rhs26" localSheetId="1" hidden="1">"integer"</definedName>
    <definedName name="solver_rhs27" localSheetId="1" hidden="1">3</definedName>
    <definedName name="solver_rhs28" localSheetId="1" hidden="1">10</definedName>
    <definedName name="solver_rhs29" localSheetId="1" hidden="1">1</definedName>
    <definedName name="solver_rhs3" localSheetId="1" hidden="1">Sheet1!$H$30:$H$33</definedName>
    <definedName name="solver_rhs30" localSheetId="1" hidden="1">"integer"</definedName>
    <definedName name="solver_rhs31" localSheetId="1" hidden="1">1</definedName>
    <definedName name="solver_rhs32" localSheetId="1" hidden="1">0.9*Sheet1!$G$62</definedName>
    <definedName name="solver_rhs33" localSheetId="1" hidden="1">1.5*Sheet1!$G$63</definedName>
    <definedName name="solver_rhs34" localSheetId="1" hidden="1">0.5*Sheet1!$G$67</definedName>
    <definedName name="solver_rhs35" localSheetId="1" hidden="1">1</definedName>
    <definedName name="solver_rhs36" localSheetId="1" hidden="1">Sheet1!$G$68</definedName>
    <definedName name="solver_rhs37" localSheetId="1" hidden="1">2*Sheet1!$G$69</definedName>
    <definedName name="solver_rhs38" localSheetId="1" hidden="1">0.5*Sheet1!$G$73</definedName>
    <definedName name="solver_rhs39" localSheetId="1" hidden="1">1</definedName>
    <definedName name="solver_rhs4" localSheetId="1" hidden="1">Sheet1!$H$36:$H$39</definedName>
    <definedName name="solver_rhs40" localSheetId="1" hidden="1">Sheet1!$G$74</definedName>
    <definedName name="solver_rhs41" localSheetId="1" hidden="1">2.5*Sheet1!$G$75</definedName>
    <definedName name="solver_rhs42" localSheetId="1" hidden="1">1.5*Sheet1!$G$85</definedName>
    <definedName name="solver_rhs43" localSheetId="1" hidden="1">Sheet1!$G$62</definedName>
    <definedName name="solver_rhs44" localSheetId="1" hidden="1">2*Sheet1!$F$61</definedName>
    <definedName name="solver_rhs45" localSheetId="1" hidden="1">Sheet1!$G$63</definedName>
    <definedName name="solver_rhs46" localSheetId="1" hidden="1">Sheet1!$G$68</definedName>
    <definedName name="solver_rhs47" localSheetId="1" hidden="1">Sheet1!$G$69</definedName>
    <definedName name="solver_rhs48" localSheetId="1" hidden="1">Sheet1!$G$74</definedName>
    <definedName name="solver_rhs49" localSheetId="1" hidden="1">Sheet1!$G$75</definedName>
    <definedName name="solver_rhs5" localSheetId="1" hidden="1">Sheet1!$H$42:$H$45</definedName>
    <definedName name="solver_rhs50" localSheetId="1" hidden="1">0.1*Sheet1!$A$64</definedName>
    <definedName name="solver_rhs51" localSheetId="1" hidden="1">3*Sheet1!$H$61</definedName>
    <definedName name="solver_rhs52" localSheetId="1" hidden="1">2*Sheet1!$H$62</definedName>
    <definedName name="solver_rhs53" localSheetId="1" hidden="1">0.05*Sheet1!$A$70</definedName>
    <definedName name="solver_rhs54" localSheetId="1" hidden="1">6*Sheet1!$H$67</definedName>
    <definedName name="solver_rhs55" localSheetId="1" hidden="1">2.1*Sheet1!$H$68</definedName>
    <definedName name="solver_rhs56" localSheetId="1" hidden="1">0.05*Sheet1!$A$76</definedName>
    <definedName name="solver_rhs57" localSheetId="1" hidden="1">5*Sheet1!$H$73</definedName>
    <definedName name="solver_rhs58" localSheetId="1" hidden="1">2.5*Sheet1!$H$74</definedName>
    <definedName name="solver_rhs6" localSheetId="1" hidden="1">Sheet1!$H$48:$H$51</definedName>
    <definedName name="solver_rhs7" localSheetId="1" hidden="1">Sheet1!$H$5:$H$8</definedName>
    <definedName name="solver_rhs8" localSheetId="1" hidden="1">Sheet1!$H$64</definedName>
    <definedName name="solver_rhs9" localSheetId="1" hidden="1">Sheet1!$H$70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640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62" i="1"/>
  <c r="H63" i="1"/>
  <c r="H73" i="1"/>
  <c r="H74" i="1"/>
  <c r="H75" i="1"/>
  <c r="H67" i="1"/>
  <c r="H68" i="1"/>
  <c r="H69" i="1"/>
  <c r="J61" i="1" l="1"/>
  <c r="J67" i="1"/>
  <c r="J73" i="1"/>
  <c r="K74" i="1"/>
  <c r="K75" i="1"/>
  <c r="K73" i="1"/>
  <c r="K68" i="1"/>
  <c r="K69" i="1"/>
  <c r="K67" i="1"/>
  <c r="K62" i="1"/>
  <c r="K63" i="1"/>
  <c r="K61" i="1"/>
  <c r="K70" i="1" l="1"/>
  <c r="F76" i="1"/>
  <c r="G76" i="1"/>
  <c r="G70" i="1"/>
  <c r="F70" i="1"/>
  <c r="G64" i="1"/>
  <c r="F64" i="1"/>
  <c r="K76" i="1"/>
  <c r="K64" i="1"/>
  <c r="J74" i="1"/>
  <c r="J75" i="1"/>
  <c r="J68" i="1"/>
  <c r="J69" i="1"/>
  <c r="J62" i="1"/>
  <c r="J63" i="1"/>
  <c r="J64" i="1" l="1"/>
  <c r="F85" i="1"/>
  <c r="G85" i="1"/>
  <c r="J76" i="1"/>
  <c r="J70" i="1"/>
  <c r="H64" i="1"/>
  <c r="J31" i="1"/>
  <c r="H70" i="1"/>
  <c r="H76" i="1"/>
  <c r="K6" i="1"/>
  <c r="K7" i="1"/>
  <c r="K8" i="1"/>
  <c r="K11" i="1"/>
  <c r="K12" i="1"/>
  <c r="K13" i="1"/>
  <c r="K14" i="1"/>
  <c r="K17" i="1"/>
  <c r="K18" i="1"/>
  <c r="K19" i="1"/>
  <c r="K20" i="1"/>
  <c r="L20" i="1" s="1"/>
  <c r="N20" i="1" s="1"/>
  <c r="J6" i="1"/>
  <c r="J7" i="1"/>
  <c r="J8" i="1"/>
  <c r="J11" i="1"/>
  <c r="J12" i="1"/>
  <c r="J13" i="1"/>
  <c r="J14" i="1"/>
  <c r="K5" i="1"/>
  <c r="J5" i="1"/>
  <c r="H5" i="1"/>
  <c r="H6" i="1"/>
  <c r="H7" i="1"/>
  <c r="H8" i="1"/>
  <c r="H11" i="1"/>
  <c r="H12" i="1"/>
  <c r="H13" i="1"/>
  <c r="H14" i="1"/>
  <c r="H17" i="1"/>
  <c r="H18" i="1"/>
  <c r="H19" i="1"/>
  <c r="H20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K49" i="1"/>
  <c r="K50" i="1"/>
  <c r="K51" i="1"/>
  <c r="J49" i="1"/>
  <c r="J50" i="1"/>
  <c r="J51" i="1"/>
  <c r="K48" i="1"/>
  <c r="J48" i="1"/>
  <c r="K43" i="1"/>
  <c r="K44" i="1"/>
  <c r="K45" i="1"/>
  <c r="J43" i="1"/>
  <c r="J44" i="1"/>
  <c r="J45" i="1"/>
  <c r="K42" i="1"/>
  <c r="J42" i="1"/>
  <c r="K37" i="1"/>
  <c r="K38" i="1"/>
  <c r="K39" i="1"/>
  <c r="J37" i="1"/>
  <c r="J38" i="1"/>
  <c r="J39" i="1"/>
  <c r="K36" i="1"/>
  <c r="J36" i="1"/>
  <c r="K31" i="1"/>
  <c r="K32" i="1"/>
  <c r="K33" i="1"/>
  <c r="J32" i="1"/>
  <c r="J33" i="1"/>
  <c r="K30" i="1"/>
  <c r="J30" i="1"/>
  <c r="A79" i="1"/>
  <c r="A54" i="1"/>
  <c r="A23" i="1"/>
  <c r="G88" i="1" l="1"/>
  <c r="G91" i="1" s="1"/>
  <c r="F88" i="1"/>
  <c r="F91" i="1" s="1"/>
  <c r="L31" i="1"/>
  <c r="N31" i="1" s="1"/>
  <c r="L51" i="1"/>
  <c r="N51" i="1" s="1"/>
  <c r="L48" i="1"/>
  <c r="N48" i="1" s="1"/>
  <c r="L45" i="1"/>
  <c r="N45" i="1" s="1"/>
  <c r="L43" i="1"/>
  <c r="N43" i="1" s="1"/>
  <c r="L42" i="1"/>
  <c r="N42" i="1" s="1"/>
  <c r="L39" i="1"/>
  <c r="N39" i="1" s="1"/>
  <c r="L37" i="1"/>
  <c r="N37" i="1" s="1"/>
  <c r="L36" i="1"/>
  <c r="N36" i="1" s="1"/>
  <c r="L38" i="1"/>
  <c r="N38" i="1" s="1"/>
  <c r="L44" i="1"/>
  <c r="N44" i="1" s="1"/>
  <c r="L50" i="1"/>
  <c r="N50" i="1" s="1"/>
  <c r="L49" i="1"/>
  <c r="N49" i="1" s="1"/>
  <c r="L12" i="1"/>
  <c r="N12" i="1" s="1"/>
  <c r="L6" i="1"/>
  <c r="N6" i="1" s="1"/>
  <c r="L30" i="1"/>
  <c r="N30" i="1" s="1"/>
  <c r="L5" i="1"/>
  <c r="N5" i="1" s="1"/>
  <c r="L32" i="1"/>
  <c r="N32" i="1" s="1"/>
  <c r="L18" i="1"/>
  <c r="N18" i="1" s="1"/>
  <c r="L19" i="1"/>
  <c r="N19" i="1" s="1"/>
  <c r="L17" i="1"/>
  <c r="L14" i="1"/>
  <c r="N14" i="1" s="1"/>
  <c r="L11" i="1"/>
  <c r="L13" i="1"/>
  <c r="N13" i="1" s="1"/>
  <c r="L7" i="1"/>
  <c r="N7" i="1" s="1"/>
  <c r="L8" i="1"/>
  <c r="N8" i="1" s="1"/>
  <c r="L76" i="1"/>
  <c r="N76" i="1" s="1"/>
  <c r="L70" i="1"/>
  <c r="N70" i="1" s="1"/>
  <c r="L64" i="1"/>
  <c r="N64" i="1" s="1"/>
  <c r="N17" i="1" l="1"/>
  <c r="L23" i="1"/>
  <c r="N23" i="1"/>
  <c r="J23" i="1"/>
  <c r="N11" i="1"/>
  <c r="K23" i="1"/>
  <c r="N79" i="1"/>
  <c r="A85" i="1"/>
  <c r="L33" i="1"/>
  <c r="I85" i="1" l="1"/>
  <c r="H85" i="1"/>
  <c r="I54" i="1"/>
  <c r="N33" i="1"/>
  <c r="L54" i="1"/>
  <c r="K54" i="1"/>
  <c r="J54" i="1"/>
  <c r="N54" i="1" l="1"/>
  <c r="A88" i="1"/>
  <c r="A91" i="1" s="1"/>
</calcChain>
</file>

<file path=xl/sharedStrings.xml><?xml version="1.0" encoding="utf-8"?>
<sst xmlns="http://schemas.openxmlformats.org/spreadsheetml/2006/main" count="738" uniqueCount="305">
  <si>
    <t>Points</t>
  </si>
  <si>
    <t>Participation</t>
  </si>
  <si>
    <t>Mastery</t>
  </si>
  <si>
    <t>Effort</t>
  </si>
  <si>
    <t>% grade</t>
  </si>
  <si>
    <t xml:space="preserve">Written Assignments </t>
  </si>
  <si>
    <t xml:space="preserve">Points </t>
  </si>
  <si>
    <t xml:space="preserve">Effort </t>
  </si>
  <si>
    <t>% Grade</t>
  </si>
  <si>
    <t>Reading Reactions</t>
  </si>
  <si>
    <t xml:space="preserve">Paragraphs practice </t>
  </si>
  <si>
    <t>L.C Reflection</t>
  </si>
  <si>
    <t xml:space="preserve">RM practice </t>
  </si>
  <si>
    <t>Student Mas</t>
  </si>
  <si>
    <t>Student Eff</t>
  </si>
  <si>
    <t xml:space="preserve">Mastery </t>
  </si>
  <si>
    <t>Student Grade</t>
  </si>
  <si>
    <t>Overall Student Growth</t>
  </si>
  <si>
    <t xml:space="preserve">Peer Review </t>
  </si>
  <si>
    <t>Online Discussion</t>
  </si>
  <si>
    <t>In-Class</t>
  </si>
  <si>
    <t xml:space="preserve">Total Points </t>
  </si>
  <si>
    <t xml:space="preserve">Total points </t>
  </si>
  <si>
    <t>Essays</t>
  </si>
  <si>
    <t xml:space="preserve">Essay 1 </t>
  </si>
  <si>
    <t xml:space="preserve">Narrative </t>
  </si>
  <si>
    <t>Essay 2</t>
  </si>
  <si>
    <t xml:space="preserve">Summary </t>
  </si>
  <si>
    <t>Essay 3</t>
  </si>
  <si>
    <t xml:space="preserve">Position Paper </t>
  </si>
  <si>
    <t>Total Points</t>
  </si>
  <si>
    <t>Total Grade %</t>
  </si>
  <si>
    <t>X</t>
  </si>
  <si>
    <t>Total Points in Class</t>
  </si>
  <si>
    <t>Total Points Student earned</t>
  </si>
  <si>
    <t>Final Grade</t>
  </si>
  <si>
    <t>Date/Topic</t>
  </si>
  <si>
    <t>Online Grade</t>
  </si>
  <si>
    <t>Peer Grade</t>
  </si>
  <si>
    <t>In-Class Grade</t>
  </si>
  <si>
    <t>Reading Grade</t>
  </si>
  <si>
    <t>Paragr Grade</t>
  </si>
  <si>
    <t>Reflection</t>
  </si>
  <si>
    <t>RM Grade</t>
  </si>
  <si>
    <t>Total Grade</t>
  </si>
  <si>
    <t>Brainstorm</t>
  </si>
  <si>
    <t>Draft 1</t>
  </si>
  <si>
    <t>Final Draft</t>
  </si>
  <si>
    <t xml:space="preserve">Final Draft </t>
  </si>
  <si>
    <t>Overall Grade</t>
  </si>
  <si>
    <t xml:space="preserve">Total Mastery </t>
  </si>
  <si>
    <t xml:space="preserve">Total Effort </t>
  </si>
  <si>
    <t>Student Earned</t>
  </si>
  <si>
    <t xml:space="preserve">Percent Mastery </t>
  </si>
  <si>
    <t xml:space="preserve">Percent Effort </t>
  </si>
  <si>
    <t>Mastery %</t>
  </si>
  <si>
    <t>Effort %</t>
  </si>
  <si>
    <t>Microsoft Excel 16.0 Answer Report</t>
  </si>
  <si>
    <t>Worksheet: [English Class in progress(AutoRecovered).xlsx]Sheet1</t>
  </si>
  <si>
    <t>Report Created: 4/25/2023 3:25:44 PM</t>
  </si>
  <si>
    <t>Result: Solver found a solution.  All Constraints and optimality conditions are satisfied.</t>
  </si>
  <si>
    <t>Solver Engine</t>
  </si>
  <si>
    <t>Engine: GRG Nonlinear</t>
  </si>
  <si>
    <t>Solution Time: 2.235 Seconds.</t>
  </si>
  <si>
    <t>Iterations: 3 Subproblems: 8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</si>
  <si>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</si>
  <si>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</si>
  <si>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</si>
  <si>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</si>
  <si>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</si>
  <si>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</si>
  <si>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</si>
  <si>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</si>
  <si>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</si>
  <si>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</si>
  <si>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</si>
  <si>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</si>
  <si>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</si>
  <si>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</si>
  <si>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</si>
  <si>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</si>
  <si>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$A$88</t>
  </si>
  <si>
    <t>$F$5</t>
  </si>
  <si>
    <t>Date/Topic Mastery</t>
  </si>
  <si>
    <t>Contin</t>
  </si>
  <si>
    <t>$G$5</t>
  </si>
  <si>
    <t>Date/Topic Effort</t>
  </si>
  <si>
    <t>$F$6</t>
  </si>
  <si>
    <t>$G$6</t>
  </si>
  <si>
    <t>$F$7</t>
  </si>
  <si>
    <t>$G$7</t>
  </si>
  <si>
    <t>$F$8</t>
  </si>
  <si>
    <t>$G$8</t>
  </si>
  <si>
    <t>$F$11</t>
  </si>
  <si>
    <t>$G$11</t>
  </si>
  <si>
    <t>$F$12</t>
  </si>
  <si>
    <t>$G$12</t>
  </si>
  <si>
    <t>$F$13</t>
  </si>
  <si>
    <t>$G$13</t>
  </si>
  <si>
    <t>$F$14</t>
  </si>
  <si>
    <t>$G$14</t>
  </si>
  <si>
    <t>$F$17</t>
  </si>
  <si>
    <t>$G$17</t>
  </si>
  <si>
    <t>$F$18</t>
  </si>
  <si>
    <t>$G$18</t>
  </si>
  <si>
    <t>$F$19</t>
  </si>
  <si>
    <t>$G$19</t>
  </si>
  <si>
    <t>$F$20</t>
  </si>
  <si>
    <t>$G$20</t>
  </si>
  <si>
    <t>$F$30</t>
  </si>
  <si>
    <t>$G$30</t>
  </si>
  <si>
    <t xml:space="preserve">Date/Topic Effort </t>
  </si>
  <si>
    <t>$F$31</t>
  </si>
  <si>
    <t>$G$31</t>
  </si>
  <si>
    <t>$F$32</t>
  </si>
  <si>
    <t>$G$32</t>
  </si>
  <si>
    <t>$F$33</t>
  </si>
  <si>
    <t>$G$33</t>
  </si>
  <si>
    <t>$F$36</t>
  </si>
  <si>
    <t>$G$36</t>
  </si>
  <si>
    <t>$F$37</t>
  </si>
  <si>
    <t>$G$37</t>
  </si>
  <si>
    <t>$F$38</t>
  </si>
  <si>
    <t>$G$38</t>
  </si>
  <si>
    <t>$F$39</t>
  </si>
  <si>
    <t>$G$39</t>
  </si>
  <si>
    <t>$F$42</t>
  </si>
  <si>
    <t>$G$42</t>
  </si>
  <si>
    <t>$F$43</t>
  </si>
  <si>
    <t>$G$43</t>
  </si>
  <si>
    <t>$F$44</t>
  </si>
  <si>
    <t>$G$44</t>
  </si>
  <si>
    <t>$F$45</t>
  </si>
  <si>
    <t>$G$45</t>
  </si>
  <si>
    <t>$F$48</t>
  </si>
  <si>
    <t>$G$48</t>
  </si>
  <si>
    <t>$F$49</t>
  </si>
  <si>
    <t>$G$49</t>
  </si>
  <si>
    <t>$F$50</t>
  </si>
  <si>
    <t>$G$50</t>
  </si>
  <si>
    <t>$F$51</t>
  </si>
  <si>
    <t>$G$51</t>
  </si>
  <si>
    <t>$F$61</t>
  </si>
  <si>
    <t>Brainstorm Mastery</t>
  </si>
  <si>
    <t>$G$61</t>
  </si>
  <si>
    <t xml:space="preserve">Brainstorm Effort </t>
  </si>
  <si>
    <t>$F$62</t>
  </si>
  <si>
    <t>Draft 1 Mastery</t>
  </si>
  <si>
    <t>$G$62</t>
  </si>
  <si>
    <t xml:space="preserve">Draft 1 Effort </t>
  </si>
  <si>
    <t>$F$63</t>
  </si>
  <si>
    <t>Final Draft Mastery</t>
  </si>
  <si>
    <t>$G$63</t>
  </si>
  <si>
    <t xml:space="preserve">Final Draft Effort </t>
  </si>
  <si>
    <t>$F$67</t>
  </si>
  <si>
    <t>$G$67</t>
  </si>
  <si>
    <t>$F$68</t>
  </si>
  <si>
    <t>$G$68</t>
  </si>
  <si>
    <t>$F$69</t>
  </si>
  <si>
    <t>Final Draft  Mastery</t>
  </si>
  <si>
    <t>$G$69</t>
  </si>
  <si>
    <t xml:space="preserve">Final Draft  Effort </t>
  </si>
  <si>
    <t>$F$73</t>
  </si>
  <si>
    <t>$G$73</t>
  </si>
  <si>
    <t>$F$74</t>
  </si>
  <si>
    <t>$G$74</t>
  </si>
  <si>
    <t>$F$75</t>
  </si>
  <si>
    <t>$G$75</t>
  </si>
  <si>
    <t>$A$11</t>
  </si>
  <si>
    <t>$A$11=$H$11</t>
  </si>
  <si>
    <t>Binding</t>
  </si>
  <si>
    <t>$A$12</t>
  </si>
  <si>
    <t>$A$12=$H$12</t>
  </si>
  <si>
    <t>$A$13</t>
  </si>
  <si>
    <t>$A$13=$H$13</t>
  </si>
  <si>
    <t>$A$14</t>
  </si>
  <si>
    <t>$A$14=$H$14</t>
  </si>
  <si>
    <t>$A$17</t>
  </si>
  <si>
    <t>$A$17=$H$17</t>
  </si>
  <si>
    <t>$A$18</t>
  </si>
  <si>
    <t>$A$18=$H$18</t>
  </si>
  <si>
    <t>$A$19</t>
  </si>
  <si>
    <t>$A$19=$H$19</t>
  </si>
  <si>
    <t>$A$20</t>
  </si>
  <si>
    <t>$A$20=$H$20</t>
  </si>
  <si>
    <t>$A$30</t>
  </si>
  <si>
    <t>$A$30=$H$30</t>
  </si>
  <si>
    <t>$A$31</t>
  </si>
  <si>
    <t>$A$31=$H$31</t>
  </si>
  <si>
    <t>$A$32</t>
  </si>
  <si>
    <t>$A$32=$H$32</t>
  </si>
  <si>
    <t>$A$33</t>
  </si>
  <si>
    <t>$A$33=$H$33</t>
  </si>
  <si>
    <t>$A$36</t>
  </si>
  <si>
    <t>$A$36=$H$36</t>
  </si>
  <si>
    <t>$A$37</t>
  </si>
  <si>
    <t>$A$37=$H$37</t>
  </si>
  <si>
    <t>$A$38</t>
  </si>
  <si>
    <t>$A$38=$H$38</t>
  </si>
  <si>
    <t>$A$39</t>
  </si>
  <si>
    <t>$A$39=$H$39</t>
  </si>
  <si>
    <t>$A$42</t>
  </si>
  <si>
    <t>$A$42=$H$42</t>
  </si>
  <si>
    <t>$A$43</t>
  </si>
  <si>
    <t>$A$43=$H$43</t>
  </si>
  <si>
    <t>$A$44</t>
  </si>
  <si>
    <t>$A$44=$H$44</t>
  </si>
  <si>
    <t>$A$45</t>
  </si>
  <si>
    <t>$A$45=$H$45</t>
  </si>
  <si>
    <t>$A$48</t>
  </si>
  <si>
    <t>$A$48=$H$48</t>
  </si>
  <si>
    <t>$A$49</t>
  </si>
  <si>
    <t>$A$49=$H$49</t>
  </si>
  <si>
    <t>$A$50</t>
  </si>
  <si>
    <t>$A$50=$H$50</t>
  </si>
  <si>
    <t>$A$51</t>
  </si>
  <si>
    <t>$A$51=$H$51</t>
  </si>
  <si>
    <t>$A$5</t>
  </si>
  <si>
    <t>$A$5=$H$5</t>
  </si>
  <si>
    <t>$A$6</t>
  </si>
  <si>
    <t>$A$6=$H$6</t>
  </si>
  <si>
    <t>$A$7</t>
  </si>
  <si>
    <t>$A$7=$H$7</t>
  </si>
  <si>
    <t>$A$8</t>
  </si>
  <si>
    <t>$A$8=$H$8</t>
  </si>
  <si>
    <t>$A$64</t>
  </si>
  <si>
    <t>$A$64=$H$64</t>
  </si>
  <si>
    <t>$A$70</t>
  </si>
  <si>
    <t>$A$70=$H$70</t>
  </si>
  <si>
    <t>$A$76</t>
  </si>
  <si>
    <t>$A$76=$H$76</t>
  </si>
  <si>
    <t>$F$30&gt;=$G$30</t>
  </si>
  <si>
    <t>Not Binding</t>
  </si>
  <si>
    <t>$F$31&gt;=$G$31</t>
  </si>
  <si>
    <t>$F$32&gt;=$G$32</t>
  </si>
  <si>
    <t>$F$33&gt;=$G$33</t>
  </si>
  <si>
    <t>$F$36&gt;=$G$36</t>
  </si>
  <si>
    <t>$F$37&gt;=$G$37</t>
  </si>
  <si>
    <t>$F$38&gt;=$G$38</t>
  </si>
  <si>
    <t>$F$39&gt;=$G$39</t>
  </si>
  <si>
    <t>$F$42&gt;=$G$42</t>
  </si>
  <si>
    <t>$F$43&gt;=$G$43</t>
  </si>
  <si>
    <t>$F$44&gt;=$G$44</t>
  </si>
  <si>
    <t>$F$45&gt;=$G$45</t>
  </si>
  <si>
    <t>$F$48&gt;=$G$48</t>
  </si>
  <si>
    <t>$F$49&gt;=$G$49</t>
  </si>
  <si>
    <t>$F$50&gt;=$G$50</t>
  </si>
  <si>
    <t>$F$51&gt;=$G$51</t>
  </si>
  <si>
    <t>$F$62&lt;=0.9*$G$62</t>
  </si>
  <si>
    <t>$F$63&gt;=1.5*$G$63</t>
  </si>
  <si>
    <t>$F$67&lt;=$G$67</t>
  </si>
  <si>
    <t>$F$67&lt;=0.5*$F$68</t>
  </si>
  <si>
    <t>$F$68&lt;=$F$69</t>
  </si>
  <si>
    <t>$F$68=$G$68</t>
  </si>
  <si>
    <t>$F$69&gt;=$G$69</t>
  </si>
  <si>
    <t>$F$73&lt;=$F$74</t>
  </si>
  <si>
    <t>$F$73&lt;=$G$73</t>
  </si>
  <si>
    <t>$F$74&lt;=$F$75</t>
  </si>
  <si>
    <t>$F$74&gt;=$G$74</t>
  </si>
  <si>
    <t>$F$75&gt;=$G$75</t>
  </si>
  <si>
    <t>$F$85</t>
  </si>
  <si>
    <t>$F$85&gt;=1.5*$G$85</t>
  </si>
  <si>
    <t>$G$61&lt;=$G$62</t>
  </si>
  <si>
    <t>$G$61&gt;=2*$F$61</t>
  </si>
  <si>
    <t>$G$62&lt;=$G$63</t>
  </si>
  <si>
    <t>$G$67&lt;=$G$68</t>
  </si>
  <si>
    <t>$G$68&lt;=$G$69</t>
  </si>
  <si>
    <t>$G$73&lt;=$G$74</t>
  </si>
  <si>
    <t>$G$74&lt;=$G$75</t>
  </si>
  <si>
    <t>$H$62</t>
  </si>
  <si>
    <t>Draft 1 Total Grade</t>
  </si>
  <si>
    <t>$H$62&gt;=3*$H$61</t>
  </si>
  <si>
    <t>$H$63</t>
  </si>
  <si>
    <t>Final Draft Total Grade</t>
  </si>
  <si>
    <t>$H$63&gt;=2*$H$62</t>
  </si>
  <si>
    <t>$F$11&lt;=5</t>
  </si>
  <si>
    <t>$F$12&lt;=5</t>
  </si>
  <si>
    <t>$F$13&lt;=5</t>
  </si>
  <si>
    <t>$F$14&lt;=5</t>
  </si>
  <si>
    <t>$F$11&gt;=1</t>
  </si>
  <si>
    <t>$F$12&gt;=1</t>
  </si>
  <si>
    <t>$F$13&gt;=1</t>
  </si>
  <si>
    <t>$F$14&gt;=1</t>
  </si>
  <si>
    <t>$F$17=0</t>
  </si>
  <si>
    <t>$F$18=0</t>
  </si>
  <si>
    <t>$F$19=0</t>
  </si>
  <si>
    <t>$F$20=0</t>
  </si>
  <si>
    <t>$F$5&lt;=5</t>
  </si>
  <si>
    <t>$F$6&lt;=5</t>
  </si>
  <si>
    <t>$F$7&lt;=5</t>
  </si>
  <si>
    <t>$F$8&lt;=5</t>
  </si>
  <si>
    <t>$F$5&gt;=1</t>
  </si>
  <si>
    <t>$F$6&gt;=1</t>
  </si>
  <si>
    <t>$F$7&gt;=1</t>
  </si>
  <si>
    <t>$F$8&gt;=1</t>
  </si>
  <si>
    <t>$F$61&gt;=1</t>
  </si>
  <si>
    <t>$F$67&gt;=1</t>
  </si>
  <si>
    <t>$F$73&gt;=1</t>
  </si>
  <si>
    <t>$F$11:$G$14=Integer</t>
  </si>
  <si>
    <t>$F$17:$G$20=Integer</t>
  </si>
  <si>
    <t>$F$30:$G$33=Integer</t>
  </si>
  <si>
    <t>$F$36:$G$39=Integer</t>
  </si>
  <si>
    <t>$F$42:$G$45=Integer</t>
  </si>
  <si>
    <t>$F$48:$G$51=Integer</t>
  </si>
  <si>
    <t>$F$5:$G$8=Integer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</si>
</sst>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9" fontId="0" fillId="0" borderId="0" xfId="1" applyFont="1"/>
    <xf numFmtId="0" fontId="3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1" fontId="0" fillId="0" borderId="0" xfId="0" applyNumberFormat="1"/>
    <xf numFmtId="1" fontId="0" fillId="0" borderId="4" xfId="0" applyNumberFormat="1" applyFon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9" fontId="0" fillId="2" borderId="10" xfId="1" applyFont="1" applyFill="1" applyBorder="1"/>
    <xf numFmtId="0" fontId="0" fillId="2" borderId="11" xfId="0" applyFill="1" applyBorder="1"/>
    <xf numFmtId="9" fontId="0" fillId="2" borderId="12" xfId="1" applyFont="1" applyFill="1" applyBorder="1"/>
    <xf numFmtId="1" fontId="0" fillId="2" borderId="0" xfId="0" applyNumberFormat="1" applyFill="1"/>
    <xf numFmtId="9" fontId="0" fillId="2" borderId="0" xfId="1" applyFont="1" applyFill="1"/>
    <xf numFmtId="0" fontId="0" fillId="0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1D07-48F1-4507-98E0-2B46416F6039}">
  <dimension ref="A1:G197"/>
  <sheetViews>
    <sheetView showGridLines="0" topLeftCell="A187" workbookViewId="0"/>
  </sheetViews>
  <sheetFormatPr defaultRowHeight="15" x14ac:dyDescent="0.25"/>
  <cols>
    <col min="1" max="1" width="2.28515625" customWidth="1"/>
    <col min="2" max="2" width="19.5703125" bestFit="1" customWidth="1"/>
    <col min="3" max="3" width="26.140625" bestFit="1" customWidth="1"/>
    <col min="4" max="4" width="13.7109375" bestFit="1" customWidth="1"/>
    <col min="5" max="5" width="17" bestFit="1" customWidth="1"/>
    <col min="6" max="6" width="11.42578125" bestFit="1" customWidth="1"/>
    <col min="7" max="7" width="12" bestFit="1" customWidth="1"/>
  </cols>
  <sheetData>
    <row r="1" spans="1:5" x14ac:dyDescent="0.25">
      <c r="A1" s="5" t="s">
        <v>57</v>
      </c>
    </row>
    <row r="2" spans="1:5" x14ac:dyDescent="0.25">
      <c r="A2" s="5" t="s">
        <v>58</v>
      </c>
    </row>
    <row r="3" spans="1:5" x14ac:dyDescent="0.25">
      <c r="A3" s="5" t="s">
        <v>59</v>
      </c>
    </row>
    <row r="4" spans="1:5" x14ac:dyDescent="0.25">
      <c r="A4" s="5" t="s">
        <v>60</v>
      </c>
    </row>
    <row r="5" spans="1:5" x14ac:dyDescent="0.25">
      <c r="A5" s="5" t="s">
        <v>61</v>
      </c>
    </row>
    <row r="6" spans="1:5" x14ac:dyDescent="0.25">
      <c r="A6" s="5"/>
      <c r="B6" t="s">
        <v>62</v>
      </c>
    </row>
    <row r="7" spans="1:5" x14ac:dyDescent="0.25">
      <c r="A7" s="5"/>
      <c r="B7" t="s">
        <v>63</v>
      </c>
    </row>
    <row r="8" spans="1:5" x14ac:dyDescent="0.25">
      <c r="A8" s="5"/>
      <c r="B8" t="s">
        <v>64</v>
      </c>
    </row>
    <row r="9" spans="1:5" x14ac:dyDescent="0.25">
      <c r="A9" s="5" t="s">
        <v>65</v>
      </c>
    </row>
    <row r="10" spans="1:5" x14ac:dyDescent="0.25">
      <c r="B10" t="s">
        <v>66</v>
      </c>
    </row>
    <row r="11" spans="1:5" x14ac:dyDescent="0.25">
      <c r="B11" t="s">
        <v>67</v>
      </c>
    </row>
    <row r="12" spans="1:5" x14ac:dyDescent="0.25">
      <c r="B12" t="s">
        <v>68</v>
      </c>
    </row>
    <row r="14" spans="1:5" ht="15.75" thickBot="1" x14ac:dyDescent="0.3">
      <c r="A14" t="s">
        <v>69</v>
      </c>
    </row>
    <row r="15" spans="1:5" ht="15.75" thickBot="1" x14ac:dyDescent="0.3">
      <c r="B15" s="7" t="s">
        <v>70</v>
      </c>
      <c r="C15" s="7" t="s">
        <v>71</v>
      </c>
      <c r="D15" s="7" t="s">
        <v>72</v>
      </c>
      <c r="E15" s="7" t="s">
        <v>73</v>
      </c>
    </row>
    <row r="16" spans="1:5" ht="15.75" thickBot="1" x14ac:dyDescent="0.3">
      <c r="B16" s="6" t="s">
        <v>81</v>
      </c>
      <c r="C16" s="6" t="s">
        <v>34</v>
      </c>
      <c r="D16" s="9">
        <v>645.15438592706289</v>
      </c>
      <c r="E16" s="9">
        <v>645.15438592706289</v>
      </c>
    </row>
    <row r="19" spans="1:6" ht="15.75" thickBot="1" x14ac:dyDescent="0.3">
      <c r="A19" t="s">
        <v>74</v>
      </c>
    </row>
    <row r="20" spans="1:6" ht="15.75" thickBot="1" x14ac:dyDescent="0.3">
      <c r="B20" s="7" t="s">
        <v>70</v>
      </c>
      <c r="C20" s="7" t="s">
        <v>71</v>
      </c>
      <c r="D20" s="7" t="s">
        <v>72</v>
      </c>
      <c r="E20" s="7" t="s">
        <v>73</v>
      </c>
      <c r="F20" s="7" t="s">
        <v>75</v>
      </c>
    </row>
    <row r="21" spans="1:6" x14ac:dyDescent="0.25">
      <c r="B21" s="8" t="s">
        <v>82</v>
      </c>
      <c r="C21" s="8" t="s">
        <v>83</v>
      </c>
      <c r="D21" s="10">
        <v>5</v>
      </c>
      <c r="E21" s="10">
        <v>5</v>
      </c>
      <c r="F21" s="8" t="s">
        <v>75</v>
      </c>
    </row>
    <row r="22" spans="1:6" x14ac:dyDescent="0.25">
      <c r="B22" s="8" t="s">
        <v>85</v>
      </c>
      <c r="C22" s="8" t="s">
        <v>86</v>
      </c>
      <c r="D22" s="10">
        <v>15</v>
      </c>
      <c r="E22" s="10">
        <v>15</v>
      </c>
      <c r="F22" s="8" t="s">
        <v>75</v>
      </c>
    </row>
    <row r="23" spans="1:6" x14ac:dyDescent="0.25">
      <c r="B23" s="8" t="s">
        <v>87</v>
      </c>
      <c r="C23" s="8" t="s">
        <v>83</v>
      </c>
      <c r="D23" s="10">
        <v>5</v>
      </c>
      <c r="E23" s="10">
        <v>5</v>
      </c>
      <c r="F23" s="8" t="s">
        <v>75</v>
      </c>
    </row>
    <row r="24" spans="1:6" x14ac:dyDescent="0.25">
      <c r="B24" s="8" t="s">
        <v>88</v>
      </c>
      <c r="C24" s="8" t="s">
        <v>86</v>
      </c>
      <c r="D24" s="10">
        <v>15</v>
      </c>
      <c r="E24" s="10">
        <v>15</v>
      </c>
      <c r="F24" s="8" t="s">
        <v>75</v>
      </c>
    </row>
    <row r="25" spans="1:6" x14ac:dyDescent="0.25">
      <c r="B25" s="8" t="s">
        <v>89</v>
      </c>
      <c r="C25" s="8" t="s">
        <v>83</v>
      </c>
      <c r="D25" s="10">
        <v>5</v>
      </c>
      <c r="E25" s="10">
        <v>5</v>
      </c>
      <c r="F25" s="8" t="s">
        <v>75</v>
      </c>
    </row>
    <row r="26" spans="1:6" x14ac:dyDescent="0.25">
      <c r="B26" s="8" t="s">
        <v>90</v>
      </c>
      <c r="C26" s="8" t="s">
        <v>86</v>
      </c>
      <c r="D26" s="10">
        <v>15</v>
      </c>
      <c r="E26" s="10">
        <v>15</v>
      </c>
      <c r="F26" s="8" t="s">
        <v>75</v>
      </c>
    </row>
    <row r="27" spans="1:6" x14ac:dyDescent="0.25">
      <c r="B27" s="8" t="s">
        <v>91</v>
      </c>
      <c r="C27" s="8" t="s">
        <v>83</v>
      </c>
      <c r="D27" s="10">
        <v>5</v>
      </c>
      <c r="E27" s="10">
        <v>5</v>
      </c>
      <c r="F27" s="8" t="s">
        <v>75</v>
      </c>
    </row>
    <row r="28" spans="1:6" x14ac:dyDescent="0.25">
      <c r="B28" s="8" t="s">
        <v>92</v>
      </c>
      <c r="C28" s="8" t="s">
        <v>86</v>
      </c>
      <c r="D28" s="10">
        <v>15</v>
      </c>
      <c r="E28" s="10">
        <v>15</v>
      </c>
      <c r="F28" s="8" t="s">
        <v>75</v>
      </c>
    </row>
    <row r="29" spans="1:6" x14ac:dyDescent="0.25">
      <c r="B29" s="8" t="s">
        <v>93</v>
      </c>
      <c r="C29" s="8" t="s">
        <v>83</v>
      </c>
      <c r="D29" s="10">
        <v>5</v>
      </c>
      <c r="E29" s="10">
        <v>5</v>
      </c>
      <c r="F29" s="8" t="s">
        <v>75</v>
      </c>
    </row>
    <row r="30" spans="1:6" x14ac:dyDescent="0.25">
      <c r="B30" s="8" t="s">
        <v>94</v>
      </c>
      <c r="C30" s="8" t="s">
        <v>86</v>
      </c>
      <c r="D30" s="10">
        <v>15</v>
      </c>
      <c r="E30" s="10">
        <v>15</v>
      </c>
      <c r="F30" s="8" t="s">
        <v>75</v>
      </c>
    </row>
    <row r="31" spans="1:6" x14ac:dyDescent="0.25">
      <c r="B31" s="8" t="s">
        <v>95</v>
      </c>
      <c r="C31" s="8" t="s">
        <v>83</v>
      </c>
      <c r="D31" s="10">
        <v>5</v>
      </c>
      <c r="E31" s="10">
        <v>5</v>
      </c>
      <c r="F31" s="8" t="s">
        <v>75</v>
      </c>
    </row>
    <row r="32" spans="1:6" x14ac:dyDescent="0.25">
      <c r="B32" s="8" t="s">
        <v>96</v>
      </c>
      <c r="C32" s="8" t="s">
        <v>86</v>
      </c>
      <c r="D32" s="10">
        <v>15</v>
      </c>
      <c r="E32" s="10">
        <v>15</v>
      </c>
      <c r="F32" s="8" t="s">
        <v>75</v>
      </c>
    </row>
    <row r="33" spans="2:6" x14ac:dyDescent="0.25">
      <c r="B33" s="8" t="s">
        <v>97</v>
      </c>
      <c r="C33" s="8" t="s">
        <v>83</v>
      </c>
      <c r="D33" s="10">
        <v>5</v>
      </c>
      <c r="E33" s="10">
        <v>5</v>
      </c>
      <c r="F33" s="8" t="s">
        <v>75</v>
      </c>
    </row>
    <row r="34" spans="2:6" x14ac:dyDescent="0.25">
      <c r="B34" s="8" t="s">
        <v>98</v>
      </c>
      <c r="C34" s="8" t="s">
        <v>86</v>
      </c>
      <c r="D34" s="10">
        <v>15</v>
      </c>
      <c r="E34" s="10">
        <v>15</v>
      </c>
      <c r="F34" s="8" t="s">
        <v>75</v>
      </c>
    </row>
    <row r="35" spans="2:6" x14ac:dyDescent="0.25">
      <c r="B35" s="8" t="s">
        <v>99</v>
      </c>
      <c r="C35" s="8" t="s">
        <v>83</v>
      </c>
      <c r="D35" s="10">
        <v>5</v>
      </c>
      <c r="E35" s="10">
        <v>5</v>
      </c>
      <c r="F35" s="8" t="s">
        <v>75</v>
      </c>
    </row>
    <row r="36" spans="2:6" x14ac:dyDescent="0.25">
      <c r="B36" s="8" t="s">
        <v>100</v>
      </c>
      <c r="C36" s="8" t="s">
        <v>86</v>
      </c>
      <c r="D36" s="10">
        <v>15</v>
      </c>
      <c r="E36" s="10">
        <v>15</v>
      </c>
      <c r="F36" s="8" t="s">
        <v>75</v>
      </c>
    </row>
    <row r="37" spans="2:6" x14ac:dyDescent="0.25">
      <c r="B37" s="8" t="s">
        <v>101</v>
      </c>
      <c r="C37" s="8" t="s">
        <v>83</v>
      </c>
      <c r="D37" s="10">
        <v>0</v>
      </c>
      <c r="E37" s="10">
        <v>0</v>
      </c>
      <c r="F37" s="8" t="s">
        <v>75</v>
      </c>
    </row>
    <row r="38" spans="2:6" x14ac:dyDescent="0.25">
      <c r="B38" s="8" t="s">
        <v>102</v>
      </c>
      <c r="C38" s="8" t="s">
        <v>86</v>
      </c>
      <c r="D38" s="10">
        <v>10</v>
      </c>
      <c r="E38" s="10">
        <v>10</v>
      </c>
      <c r="F38" s="8" t="s">
        <v>75</v>
      </c>
    </row>
    <row r="39" spans="2:6" x14ac:dyDescent="0.25">
      <c r="B39" s="8" t="s">
        <v>103</v>
      </c>
      <c r="C39" s="8" t="s">
        <v>83</v>
      </c>
      <c r="D39" s="10">
        <v>0</v>
      </c>
      <c r="E39" s="10">
        <v>0</v>
      </c>
      <c r="F39" s="8" t="s">
        <v>75</v>
      </c>
    </row>
    <row r="40" spans="2:6" x14ac:dyDescent="0.25">
      <c r="B40" s="8" t="s">
        <v>104</v>
      </c>
      <c r="C40" s="8" t="s">
        <v>86</v>
      </c>
      <c r="D40" s="10">
        <v>10</v>
      </c>
      <c r="E40" s="10">
        <v>10</v>
      </c>
      <c r="F40" s="8" t="s">
        <v>75</v>
      </c>
    </row>
    <row r="41" spans="2:6" x14ac:dyDescent="0.25">
      <c r="B41" s="8" t="s">
        <v>105</v>
      </c>
      <c r="C41" s="8" t="s">
        <v>83</v>
      </c>
      <c r="D41" s="10">
        <v>0</v>
      </c>
      <c r="E41" s="10">
        <v>0</v>
      </c>
      <c r="F41" s="8" t="s">
        <v>75</v>
      </c>
    </row>
    <row r="42" spans="2:6" x14ac:dyDescent="0.25">
      <c r="B42" s="8" t="s">
        <v>106</v>
      </c>
      <c r="C42" s="8" t="s">
        <v>86</v>
      </c>
      <c r="D42" s="10">
        <v>10</v>
      </c>
      <c r="E42" s="10">
        <v>10</v>
      </c>
      <c r="F42" s="8" t="s">
        <v>75</v>
      </c>
    </row>
    <row r="43" spans="2:6" x14ac:dyDescent="0.25">
      <c r="B43" s="8" t="s">
        <v>107</v>
      </c>
      <c r="C43" s="8" t="s">
        <v>83</v>
      </c>
      <c r="D43" s="10">
        <v>0</v>
      </c>
      <c r="E43" s="10">
        <v>0</v>
      </c>
      <c r="F43" s="8" t="s">
        <v>75</v>
      </c>
    </row>
    <row r="44" spans="2:6" x14ac:dyDescent="0.25">
      <c r="B44" s="8" t="s">
        <v>108</v>
      </c>
      <c r="C44" s="8" t="s">
        <v>86</v>
      </c>
      <c r="D44" s="10">
        <v>10</v>
      </c>
      <c r="E44" s="10">
        <v>10</v>
      </c>
      <c r="F44" s="8" t="s">
        <v>75</v>
      </c>
    </row>
    <row r="45" spans="2:6" x14ac:dyDescent="0.25">
      <c r="B45" s="8" t="s">
        <v>109</v>
      </c>
      <c r="C45" s="8" t="s">
        <v>83</v>
      </c>
      <c r="D45" s="10">
        <v>15</v>
      </c>
      <c r="E45" s="10">
        <v>15</v>
      </c>
      <c r="F45" s="8" t="s">
        <v>75</v>
      </c>
    </row>
    <row r="46" spans="2:6" x14ac:dyDescent="0.25">
      <c r="B46" s="8" t="s">
        <v>110</v>
      </c>
      <c r="C46" s="8" t="s">
        <v>111</v>
      </c>
      <c r="D46" s="10">
        <v>0</v>
      </c>
      <c r="E46" s="10">
        <v>0</v>
      </c>
      <c r="F46" s="8" t="s">
        <v>75</v>
      </c>
    </row>
    <row r="47" spans="2:6" x14ac:dyDescent="0.25">
      <c r="B47" s="8" t="s">
        <v>112</v>
      </c>
      <c r="C47" s="8" t="s">
        <v>83</v>
      </c>
      <c r="D47" s="10">
        <v>15</v>
      </c>
      <c r="E47" s="10">
        <v>15</v>
      </c>
      <c r="F47" s="8" t="s">
        <v>75</v>
      </c>
    </row>
    <row r="48" spans="2:6" x14ac:dyDescent="0.25">
      <c r="B48" s="8" t="s">
        <v>113</v>
      </c>
      <c r="C48" s="8" t="s">
        <v>111</v>
      </c>
      <c r="D48" s="10">
        <v>0</v>
      </c>
      <c r="E48" s="10">
        <v>0</v>
      </c>
      <c r="F48" s="8" t="s">
        <v>75</v>
      </c>
    </row>
    <row r="49" spans="2:6" x14ac:dyDescent="0.25">
      <c r="B49" s="8" t="s">
        <v>114</v>
      </c>
      <c r="C49" s="8" t="s">
        <v>83</v>
      </c>
      <c r="D49" s="10">
        <v>15</v>
      </c>
      <c r="E49" s="10">
        <v>15</v>
      </c>
      <c r="F49" s="8" t="s">
        <v>75</v>
      </c>
    </row>
    <row r="50" spans="2:6" x14ac:dyDescent="0.25">
      <c r="B50" s="8" t="s">
        <v>115</v>
      </c>
      <c r="C50" s="8" t="s">
        <v>111</v>
      </c>
      <c r="D50" s="10">
        <v>0</v>
      </c>
      <c r="E50" s="10">
        <v>0</v>
      </c>
      <c r="F50" s="8" t="s">
        <v>75</v>
      </c>
    </row>
    <row r="51" spans="2:6" x14ac:dyDescent="0.25">
      <c r="B51" s="8" t="s">
        <v>116</v>
      </c>
      <c r="C51" s="8" t="s">
        <v>83</v>
      </c>
      <c r="D51" s="10">
        <v>15</v>
      </c>
      <c r="E51" s="10">
        <v>15</v>
      </c>
      <c r="F51" s="8" t="s">
        <v>75</v>
      </c>
    </row>
    <row r="52" spans="2:6" x14ac:dyDescent="0.25">
      <c r="B52" s="8" t="s">
        <v>117</v>
      </c>
      <c r="C52" s="8" t="s">
        <v>111</v>
      </c>
      <c r="D52" s="10">
        <v>0</v>
      </c>
      <c r="E52" s="10">
        <v>0</v>
      </c>
      <c r="F52" s="8" t="s">
        <v>75</v>
      </c>
    </row>
    <row r="53" spans="2:6" x14ac:dyDescent="0.25">
      <c r="B53" s="8" t="s">
        <v>118</v>
      </c>
      <c r="C53" s="8" t="s">
        <v>83</v>
      </c>
      <c r="D53" s="10">
        <v>8</v>
      </c>
      <c r="E53" s="10">
        <v>8</v>
      </c>
      <c r="F53" s="8" t="s">
        <v>75</v>
      </c>
    </row>
    <row r="54" spans="2:6" x14ac:dyDescent="0.25">
      <c r="B54" s="8" t="s">
        <v>119</v>
      </c>
      <c r="C54" s="8" t="s">
        <v>111</v>
      </c>
      <c r="D54" s="10">
        <v>7</v>
      </c>
      <c r="E54" s="10">
        <v>7</v>
      </c>
      <c r="F54" s="8" t="s">
        <v>75</v>
      </c>
    </row>
    <row r="55" spans="2:6" x14ac:dyDescent="0.25">
      <c r="B55" s="8" t="s">
        <v>120</v>
      </c>
      <c r="C55" s="8" t="s">
        <v>83</v>
      </c>
      <c r="D55" s="10">
        <v>8</v>
      </c>
      <c r="E55" s="10">
        <v>8</v>
      </c>
      <c r="F55" s="8" t="s">
        <v>75</v>
      </c>
    </row>
    <row r="56" spans="2:6" x14ac:dyDescent="0.25">
      <c r="B56" s="8" t="s">
        <v>121</v>
      </c>
      <c r="C56" s="8" t="s">
        <v>111</v>
      </c>
      <c r="D56" s="10">
        <v>7</v>
      </c>
      <c r="E56" s="10">
        <v>7</v>
      </c>
      <c r="F56" s="8" t="s">
        <v>75</v>
      </c>
    </row>
    <row r="57" spans="2:6" x14ac:dyDescent="0.25">
      <c r="B57" s="8" t="s">
        <v>122</v>
      </c>
      <c r="C57" s="8" t="s">
        <v>83</v>
      </c>
      <c r="D57" s="10">
        <v>8</v>
      </c>
      <c r="E57" s="10">
        <v>8</v>
      </c>
      <c r="F57" s="8" t="s">
        <v>75</v>
      </c>
    </row>
    <row r="58" spans="2:6" x14ac:dyDescent="0.25">
      <c r="B58" s="8" t="s">
        <v>123</v>
      </c>
      <c r="C58" s="8" t="s">
        <v>111</v>
      </c>
      <c r="D58" s="10">
        <v>7</v>
      </c>
      <c r="E58" s="10">
        <v>7</v>
      </c>
      <c r="F58" s="8" t="s">
        <v>75</v>
      </c>
    </row>
    <row r="59" spans="2:6" x14ac:dyDescent="0.25">
      <c r="B59" s="8" t="s">
        <v>124</v>
      </c>
      <c r="C59" s="8" t="s">
        <v>83</v>
      </c>
      <c r="D59" s="10">
        <v>8</v>
      </c>
      <c r="E59" s="10">
        <v>8</v>
      </c>
      <c r="F59" s="8" t="s">
        <v>75</v>
      </c>
    </row>
    <row r="60" spans="2:6" x14ac:dyDescent="0.25">
      <c r="B60" s="8" t="s">
        <v>125</v>
      </c>
      <c r="C60" s="8" t="s">
        <v>111</v>
      </c>
      <c r="D60" s="10">
        <v>7</v>
      </c>
      <c r="E60" s="10">
        <v>7</v>
      </c>
      <c r="F60" s="8" t="s">
        <v>75</v>
      </c>
    </row>
    <row r="61" spans="2:6" x14ac:dyDescent="0.25">
      <c r="B61" s="8" t="s">
        <v>126</v>
      </c>
      <c r="C61" s="8" t="s">
        <v>83</v>
      </c>
      <c r="D61" s="10">
        <v>5</v>
      </c>
      <c r="E61" s="10">
        <v>5</v>
      </c>
      <c r="F61" s="8" t="s">
        <v>75</v>
      </c>
    </row>
    <row r="62" spans="2:6" x14ac:dyDescent="0.25">
      <c r="B62" s="8" t="s">
        <v>127</v>
      </c>
      <c r="C62" s="8" t="s">
        <v>111</v>
      </c>
      <c r="D62" s="10">
        <v>5</v>
      </c>
      <c r="E62" s="10">
        <v>5</v>
      </c>
      <c r="F62" s="8" t="s">
        <v>75</v>
      </c>
    </row>
    <row r="63" spans="2:6" x14ac:dyDescent="0.25">
      <c r="B63" s="8" t="s">
        <v>128</v>
      </c>
      <c r="C63" s="8" t="s">
        <v>83</v>
      </c>
      <c r="D63" s="10">
        <v>5</v>
      </c>
      <c r="E63" s="10">
        <v>5</v>
      </c>
      <c r="F63" s="8" t="s">
        <v>75</v>
      </c>
    </row>
    <row r="64" spans="2:6" x14ac:dyDescent="0.25">
      <c r="B64" s="8" t="s">
        <v>129</v>
      </c>
      <c r="C64" s="8" t="s">
        <v>111</v>
      </c>
      <c r="D64" s="10">
        <v>5</v>
      </c>
      <c r="E64" s="10">
        <v>5</v>
      </c>
      <c r="F64" s="8" t="s">
        <v>75</v>
      </c>
    </row>
    <row r="65" spans="2:6" x14ac:dyDescent="0.25">
      <c r="B65" s="8" t="s">
        <v>130</v>
      </c>
      <c r="C65" s="8" t="s">
        <v>83</v>
      </c>
      <c r="D65" s="10">
        <v>5</v>
      </c>
      <c r="E65" s="10">
        <v>5</v>
      </c>
      <c r="F65" s="8" t="s">
        <v>75</v>
      </c>
    </row>
    <row r="66" spans="2:6" x14ac:dyDescent="0.25">
      <c r="B66" s="8" t="s">
        <v>131</v>
      </c>
      <c r="C66" s="8" t="s">
        <v>111</v>
      </c>
      <c r="D66" s="10">
        <v>5</v>
      </c>
      <c r="E66" s="10">
        <v>5</v>
      </c>
      <c r="F66" s="8" t="s">
        <v>75</v>
      </c>
    </row>
    <row r="67" spans="2:6" x14ac:dyDescent="0.25">
      <c r="B67" s="8" t="s">
        <v>132</v>
      </c>
      <c r="C67" s="8" t="s">
        <v>83</v>
      </c>
      <c r="D67" s="10">
        <v>5</v>
      </c>
      <c r="E67" s="10">
        <v>5</v>
      </c>
      <c r="F67" s="8" t="s">
        <v>75</v>
      </c>
    </row>
    <row r="68" spans="2:6" x14ac:dyDescent="0.25">
      <c r="B68" s="8" t="s">
        <v>133</v>
      </c>
      <c r="C68" s="8" t="s">
        <v>111</v>
      </c>
      <c r="D68" s="10">
        <v>5</v>
      </c>
      <c r="E68" s="10">
        <v>5</v>
      </c>
      <c r="F68" s="8" t="s">
        <v>75</v>
      </c>
    </row>
    <row r="69" spans="2:6" x14ac:dyDescent="0.25">
      <c r="B69" s="8" t="s">
        <v>134</v>
      </c>
      <c r="C69" s="8" t="s">
        <v>83</v>
      </c>
      <c r="D69" s="10">
        <v>10</v>
      </c>
      <c r="E69" s="10">
        <v>10</v>
      </c>
      <c r="F69" s="8" t="s">
        <v>75</v>
      </c>
    </row>
    <row r="70" spans="2:6" x14ac:dyDescent="0.25">
      <c r="B70" s="8" t="s">
        <v>135</v>
      </c>
      <c r="C70" s="8" t="s">
        <v>111</v>
      </c>
      <c r="D70" s="10">
        <v>0</v>
      </c>
      <c r="E70" s="10">
        <v>0</v>
      </c>
      <c r="F70" s="8" t="s">
        <v>75</v>
      </c>
    </row>
    <row r="71" spans="2:6" x14ac:dyDescent="0.25">
      <c r="B71" s="8" t="s">
        <v>136</v>
      </c>
      <c r="C71" s="8" t="s">
        <v>83</v>
      </c>
      <c r="D71" s="10">
        <v>10</v>
      </c>
      <c r="E71" s="10">
        <v>10</v>
      </c>
      <c r="F71" s="8" t="s">
        <v>75</v>
      </c>
    </row>
    <row r="72" spans="2:6" x14ac:dyDescent="0.25">
      <c r="B72" s="8" t="s">
        <v>137</v>
      </c>
      <c r="C72" s="8" t="s">
        <v>111</v>
      </c>
      <c r="D72" s="10">
        <v>0</v>
      </c>
      <c r="E72" s="10">
        <v>0</v>
      </c>
      <c r="F72" s="8" t="s">
        <v>75</v>
      </c>
    </row>
    <row r="73" spans="2:6" x14ac:dyDescent="0.25">
      <c r="B73" s="8" t="s">
        <v>138</v>
      </c>
      <c r="C73" s="8" t="s">
        <v>83</v>
      </c>
      <c r="D73" s="10">
        <v>10</v>
      </c>
      <c r="E73" s="10">
        <v>10</v>
      </c>
      <c r="F73" s="8" t="s">
        <v>75</v>
      </c>
    </row>
    <row r="74" spans="2:6" x14ac:dyDescent="0.25">
      <c r="B74" s="8" t="s">
        <v>139</v>
      </c>
      <c r="C74" s="8" t="s">
        <v>111</v>
      </c>
      <c r="D74" s="10">
        <v>0</v>
      </c>
      <c r="E74" s="10">
        <v>0</v>
      </c>
      <c r="F74" s="8" t="s">
        <v>75</v>
      </c>
    </row>
    <row r="75" spans="2:6" x14ac:dyDescent="0.25">
      <c r="B75" s="8" t="s">
        <v>140</v>
      </c>
      <c r="C75" s="8" t="s">
        <v>83</v>
      </c>
      <c r="D75" s="10">
        <v>10</v>
      </c>
      <c r="E75" s="10">
        <v>10</v>
      </c>
      <c r="F75" s="8" t="s">
        <v>75</v>
      </c>
    </row>
    <row r="76" spans="2:6" x14ac:dyDescent="0.25">
      <c r="B76" s="8" t="s">
        <v>141</v>
      </c>
      <c r="C76" s="8" t="s">
        <v>111</v>
      </c>
      <c r="D76" s="10">
        <v>0</v>
      </c>
      <c r="E76" s="10">
        <v>0</v>
      </c>
      <c r="F76" s="8" t="s">
        <v>75</v>
      </c>
    </row>
    <row r="77" spans="2:6" x14ac:dyDescent="0.25">
      <c r="B77" s="8" t="s">
        <v>142</v>
      </c>
      <c r="C77" s="8" t="s">
        <v>143</v>
      </c>
      <c r="D77" s="10">
        <v>1</v>
      </c>
      <c r="E77" s="10">
        <v>1</v>
      </c>
      <c r="F77" s="8" t="s">
        <v>84</v>
      </c>
    </row>
    <row r="78" spans="2:6" x14ac:dyDescent="0.25">
      <c r="B78" s="8" t="s">
        <v>144</v>
      </c>
      <c r="C78" s="8" t="s">
        <v>145</v>
      </c>
      <c r="D78" s="10">
        <v>2</v>
      </c>
      <c r="E78" s="10">
        <v>2</v>
      </c>
      <c r="F78" s="8" t="s">
        <v>84</v>
      </c>
    </row>
    <row r="79" spans="2:6" x14ac:dyDescent="0.25">
      <c r="B79" s="8" t="s">
        <v>146</v>
      </c>
      <c r="C79" s="8" t="s">
        <v>147</v>
      </c>
      <c r="D79" s="10">
        <v>4.2631578947368416</v>
      </c>
      <c r="E79" s="10">
        <v>4.2631578947368416</v>
      </c>
      <c r="F79" s="8" t="s">
        <v>84</v>
      </c>
    </row>
    <row r="80" spans="2:6" x14ac:dyDescent="0.25">
      <c r="B80" s="8" t="s">
        <v>148</v>
      </c>
      <c r="C80" s="8" t="s">
        <v>149</v>
      </c>
      <c r="D80" s="10">
        <v>4.7368421052631575</v>
      </c>
      <c r="E80" s="10">
        <v>4.7368421052631575</v>
      </c>
      <c r="F80" s="8" t="s">
        <v>84</v>
      </c>
    </row>
    <row r="81" spans="2:6" x14ac:dyDescent="0.25">
      <c r="B81" s="8" t="s">
        <v>150</v>
      </c>
      <c r="C81" s="8" t="s">
        <v>151</v>
      </c>
      <c r="D81" s="10">
        <v>103.26315789473685</v>
      </c>
      <c r="E81" s="10">
        <v>103.26315789473685</v>
      </c>
      <c r="F81" s="8" t="s">
        <v>84</v>
      </c>
    </row>
    <row r="82" spans="2:6" x14ac:dyDescent="0.25">
      <c r="B82" s="8" t="s">
        <v>152</v>
      </c>
      <c r="C82" s="8" t="s">
        <v>153</v>
      </c>
      <c r="D82" s="10">
        <v>4.7368421052631575</v>
      </c>
      <c r="E82" s="10">
        <v>4.7368421052631575</v>
      </c>
      <c r="F82" s="8" t="s">
        <v>84</v>
      </c>
    </row>
    <row r="83" spans="2:6" x14ac:dyDescent="0.25">
      <c r="B83" s="8" t="s">
        <v>154</v>
      </c>
      <c r="C83" s="8" t="s">
        <v>143</v>
      </c>
      <c r="D83" s="10">
        <v>4.1052631541840139</v>
      </c>
      <c r="E83" s="10">
        <v>4.1052631541840139</v>
      </c>
      <c r="F83" s="8" t="s">
        <v>84</v>
      </c>
    </row>
    <row r="84" spans="2:6" x14ac:dyDescent="0.25">
      <c r="B84" s="8" t="s">
        <v>155</v>
      </c>
      <c r="C84" s="8" t="s">
        <v>145</v>
      </c>
      <c r="D84" s="10">
        <v>4.1052631541840139</v>
      </c>
      <c r="E84" s="10">
        <v>4.1052631541840139</v>
      </c>
      <c r="F84" s="8" t="s">
        <v>84</v>
      </c>
    </row>
    <row r="85" spans="2:6" x14ac:dyDescent="0.25">
      <c r="B85" s="8" t="s">
        <v>156</v>
      </c>
      <c r="C85" s="8" t="s">
        <v>147</v>
      </c>
      <c r="D85" s="10">
        <v>8.2105263083680278</v>
      </c>
      <c r="E85" s="10">
        <v>8.2105263083680278</v>
      </c>
      <c r="F85" s="8" t="s">
        <v>84</v>
      </c>
    </row>
    <row r="86" spans="2:6" x14ac:dyDescent="0.25">
      <c r="B86" s="8" t="s">
        <v>157</v>
      </c>
      <c r="C86" s="8" t="s">
        <v>149</v>
      </c>
      <c r="D86" s="10">
        <v>8.2105263083680278</v>
      </c>
      <c r="E86" s="10">
        <v>8.2105263083680278</v>
      </c>
      <c r="F86" s="8" t="s">
        <v>84</v>
      </c>
    </row>
    <row r="87" spans="2:6" x14ac:dyDescent="0.25">
      <c r="B87" s="8" t="s">
        <v>158</v>
      </c>
      <c r="C87" s="8" t="s">
        <v>159</v>
      </c>
      <c r="D87" s="10">
        <v>87.15789472014383</v>
      </c>
      <c r="E87" s="10">
        <v>87.15789472014383</v>
      </c>
      <c r="F87" s="8" t="s">
        <v>84</v>
      </c>
    </row>
    <row r="88" spans="2:6" x14ac:dyDescent="0.25">
      <c r="B88" s="8" t="s">
        <v>160</v>
      </c>
      <c r="C88" s="8" t="s">
        <v>161</v>
      </c>
      <c r="D88" s="10">
        <v>8.2105263083680278</v>
      </c>
      <c r="E88" s="10">
        <v>8.2105263083680278</v>
      </c>
      <c r="F88" s="8" t="s">
        <v>84</v>
      </c>
    </row>
    <row r="89" spans="2:6" x14ac:dyDescent="0.25">
      <c r="B89" s="8" t="s">
        <v>162</v>
      </c>
      <c r="C89" s="8" t="s">
        <v>143</v>
      </c>
      <c r="D89" s="10">
        <v>26.666666666666664</v>
      </c>
      <c r="E89" s="10">
        <v>26.666666666666664</v>
      </c>
      <c r="F89" s="8" t="s">
        <v>84</v>
      </c>
    </row>
    <row r="90" spans="2:6" x14ac:dyDescent="0.25">
      <c r="B90" s="8" t="s">
        <v>163</v>
      </c>
      <c r="C90" s="8" t="s">
        <v>145</v>
      </c>
      <c r="D90" s="10">
        <v>26.666666666666664</v>
      </c>
      <c r="E90" s="10">
        <v>26.666666666666664</v>
      </c>
      <c r="F90" s="8" t="s">
        <v>84</v>
      </c>
    </row>
    <row r="91" spans="2:6" x14ac:dyDescent="0.25">
      <c r="B91" s="8" t="s">
        <v>164</v>
      </c>
      <c r="C91" s="8" t="s">
        <v>147</v>
      </c>
      <c r="D91" s="10">
        <v>26.666666666666664</v>
      </c>
      <c r="E91" s="10">
        <v>26.666666666666664</v>
      </c>
      <c r="F91" s="8" t="s">
        <v>84</v>
      </c>
    </row>
    <row r="92" spans="2:6" x14ac:dyDescent="0.25">
      <c r="B92" s="8" t="s">
        <v>165</v>
      </c>
      <c r="C92" s="8" t="s">
        <v>149</v>
      </c>
      <c r="D92" s="10">
        <v>26.666666666666664</v>
      </c>
      <c r="E92" s="10">
        <v>26.666666666666664</v>
      </c>
      <c r="F92" s="8" t="s">
        <v>84</v>
      </c>
    </row>
    <row r="93" spans="2:6" x14ac:dyDescent="0.25">
      <c r="B93" s="8" t="s">
        <v>166</v>
      </c>
      <c r="C93" s="8" t="s">
        <v>159</v>
      </c>
      <c r="D93" s="10">
        <v>26.666666666666664</v>
      </c>
      <c r="E93" s="10">
        <v>26.666666666666664</v>
      </c>
      <c r="F93" s="8" t="s">
        <v>84</v>
      </c>
    </row>
    <row r="94" spans="2:6" ht="15.75" thickBot="1" x14ac:dyDescent="0.3">
      <c r="B94" s="6" t="s">
        <v>167</v>
      </c>
      <c r="C94" s="6" t="s">
        <v>161</v>
      </c>
      <c r="D94" s="9">
        <v>26.666666666666664</v>
      </c>
      <c r="E94" s="9">
        <v>26.666666666666664</v>
      </c>
      <c r="F94" s="6" t="s">
        <v>84</v>
      </c>
    </row>
    <row r="97" spans="1:7" ht="15.75" thickBot="1" x14ac:dyDescent="0.3">
      <c r="A97" t="s">
        <v>76</v>
      </c>
    </row>
    <row r="98" spans="1:7" ht="15.75" thickBot="1" x14ac:dyDescent="0.3">
      <c r="B98" s="7" t="s">
        <v>70</v>
      </c>
      <c r="C98" s="7" t="s">
        <v>71</v>
      </c>
      <c r="D98" s="7" t="s">
        <v>77</v>
      </c>
      <c r="E98" s="7" t="s">
        <v>78</v>
      </c>
      <c r="F98" s="7" t="s">
        <v>79</v>
      </c>
      <c r="G98" s="7" t="s">
        <v>80</v>
      </c>
    </row>
    <row r="99" spans="1:7" x14ac:dyDescent="0.25">
      <c r="B99" s="8" t="s">
        <v>168</v>
      </c>
      <c r="C99" s="8" t="s">
        <v>0</v>
      </c>
      <c r="D99" s="10">
        <v>20</v>
      </c>
      <c r="E99" s="8" t="s">
        <v>169</v>
      </c>
      <c r="F99" s="8" t="s">
        <v>170</v>
      </c>
      <c r="G99" s="8">
        <v>0</v>
      </c>
    </row>
    <row r="100" spans="1:7" x14ac:dyDescent="0.25">
      <c r="B100" s="8" t="s">
        <v>171</v>
      </c>
      <c r="C100" s="8" t="s">
        <v>0</v>
      </c>
      <c r="D100" s="10">
        <v>20</v>
      </c>
      <c r="E100" s="8" t="s">
        <v>172</v>
      </c>
      <c r="F100" s="8" t="s">
        <v>170</v>
      </c>
      <c r="G100" s="8">
        <v>0</v>
      </c>
    </row>
    <row r="101" spans="1:7" x14ac:dyDescent="0.25">
      <c r="B101" s="8" t="s">
        <v>173</v>
      </c>
      <c r="C101" s="8" t="s">
        <v>0</v>
      </c>
      <c r="D101" s="10">
        <v>20</v>
      </c>
      <c r="E101" s="8" t="s">
        <v>174</v>
      </c>
      <c r="F101" s="8" t="s">
        <v>170</v>
      </c>
      <c r="G101" s="8">
        <v>0</v>
      </c>
    </row>
    <row r="102" spans="1:7" x14ac:dyDescent="0.25">
      <c r="B102" s="8" t="s">
        <v>175</v>
      </c>
      <c r="C102" s="8" t="s">
        <v>0</v>
      </c>
      <c r="D102" s="10">
        <v>20</v>
      </c>
      <c r="E102" s="8" t="s">
        <v>176</v>
      </c>
      <c r="F102" s="8" t="s">
        <v>170</v>
      </c>
      <c r="G102" s="8">
        <v>0</v>
      </c>
    </row>
    <row r="103" spans="1:7" x14ac:dyDescent="0.25">
      <c r="B103" s="8" t="s">
        <v>177</v>
      </c>
      <c r="C103" s="8" t="s">
        <v>0</v>
      </c>
      <c r="D103" s="10">
        <v>10</v>
      </c>
      <c r="E103" s="8" t="s">
        <v>178</v>
      </c>
      <c r="F103" s="8" t="s">
        <v>170</v>
      </c>
      <c r="G103" s="8">
        <v>0</v>
      </c>
    </row>
    <row r="104" spans="1:7" x14ac:dyDescent="0.25">
      <c r="B104" s="8" t="s">
        <v>179</v>
      </c>
      <c r="C104" s="8" t="s">
        <v>0</v>
      </c>
      <c r="D104" s="10">
        <v>10</v>
      </c>
      <c r="E104" s="8" t="s">
        <v>180</v>
      </c>
      <c r="F104" s="8" t="s">
        <v>170</v>
      </c>
      <c r="G104" s="8">
        <v>0</v>
      </c>
    </row>
    <row r="105" spans="1:7" x14ac:dyDescent="0.25">
      <c r="B105" s="8" t="s">
        <v>181</v>
      </c>
      <c r="C105" s="8" t="s">
        <v>0</v>
      </c>
      <c r="D105" s="10">
        <v>10</v>
      </c>
      <c r="E105" s="8" t="s">
        <v>182</v>
      </c>
      <c r="F105" s="8" t="s">
        <v>170</v>
      </c>
      <c r="G105" s="8">
        <v>0</v>
      </c>
    </row>
    <row r="106" spans="1:7" x14ac:dyDescent="0.25">
      <c r="B106" s="8" t="s">
        <v>183</v>
      </c>
      <c r="C106" s="8" t="s">
        <v>0</v>
      </c>
      <c r="D106" s="10">
        <v>10</v>
      </c>
      <c r="E106" s="8" t="s">
        <v>184</v>
      </c>
      <c r="F106" s="8" t="s">
        <v>170</v>
      </c>
      <c r="G106" s="8">
        <v>0</v>
      </c>
    </row>
    <row r="107" spans="1:7" x14ac:dyDescent="0.25">
      <c r="B107" s="8" t="s">
        <v>185</v>
      </c>
      <c r="C107" s="8" t="s">
        <v>6</v>
      </c>
      <c r="D107" s="10">
        <v>15</v>
      </c>
      <c r="E107" s="8" t="s">
        <v>186</v>
      </c>
      <c r="F107" s="8" t="s">
        <v>170</v>
      </c>
      <c r="G107" s="8">
        <v>0</v>
      </c>
    </row>
    <row r="108" spans="1:7" x14ac:dyDescent="0.25">
      <c r="B108" s="8" t="s">
        <v>187</v>
      </c>
      <c r="C108" s="8" t="s">
        <v>6</v>
      </c>
      <c r="D108" s="10">
        <v>15</v>
      </c>
      <c r="E108" s="8" t="s">
        <v>188</v>
      </c>
      <c r="F108" s="8" t="s">
        <v>170</v>
      </c>
      <c r="G108" s="8">
        <v>0</v>
      </c>
    </row>
    <row r="109" spans="1:7" x14ac:dyDescent="0.25">
      <c r="B109" s="8" t="s">
        <v>189</v>
      </c>
      <c r="C109" s="8" t="s">
        <v>6</v>
      </c>
      <c r="D109" s="10">
        <v>15</v>
      </c>
      <c r="E109" s="8" t="s">
        <v>190</v>
      </c>
      <c r="F109" s="8" t="s">
        <v>170</v>
      </c>
      <c r="G109" s="8">
        <v>0</v>
      </c>
    </row>
    <row r="110" spans="1:7" x14ac:dyDescent="0.25">
      <c r="B110" s="8" t="s">
        <v>191</v>
      </c>
      <c r="C110" s="8" t="s">
        <v>6</v>
      </c>
      <c r="D110" s="10">
        <v>15</v>
      </c>
      <c r="E110" s="8" t="s">
        <v>192</v>
      </c>
      <c r="F110" s="8" t="s">
        <v>170</v>
      </c>
      <c r="G110" s="8">
        <v>0</v>
      </c>
    </row>
    <row r="111" spans="1:7" x14ac:dyDescent="0.25">
      <c r="B111" s="8" t="s">
        <v>193</v>
      </c>
      <c r="C111" s="8" t="s">
        <v>6</v>
      </c>
      <c r="D111" s="10">
        <v>15</v>
      </c>
      <c r="E111" s="8" t="s">
        <v>194</v>
      </c>
      <c r="F111" s="8" t="s">
        <v>170</v>
      </c>
      <c r="G111" s="8">
        <v>0</v>
      </c>
    </row>
    <row r="112" spans="1:7" x14ac:dyDescent="0.25">
      <c r="B112" s="8" t="s">
        <v>195</v>
      </c>
      <c r="C112" s="8" t="s">
        <v>6</v>
      </c>
      <c r="D112" s="10">
        <v>15</v>
      </c>
      <c r="E112" s="8" t="s">
        <v>196</v>
      </c>
      <c r="F112" s="8" t="s">
        <v>170</v>
      </c>
      <c r="G112" s="8">
        <v>0</v>
      </c>
    </row>
    <row r="113" spans="2:7" x14ac:dyDescent="0.25">
      <c r="B113" s="8" t="s">
        <v>197</v>
      </c>
      <c r="C113" s="8" t="s">
        <v>6</v>
      </c>
      <c r="D113" s="10">
        <v>15</v>
      </c>
      <c r="E113" s="8" t="s">
        <v>198</v>
      </c>
      <c r="F113" s="8" t="s">
        <v>170</v>
      </c>
      <c r="G113" s="8">
        <v>0</v>
      </c>
    </row>
    <row r="114" spans="2:7" x14ac:dyDescent="0.25">
      <c r="B114" s="8" t="s">
        <v>199</v>
      </c>
      <c r="C114" s="8" t="s">
        <v>6</v>
      </c>
      <c r="D114" s="10">
        <v>15</v>
      </c>
      <c r="E114" s="8" t="s">
        <v>200</v>
      </c>
      <c r="F114" s="8" t="s">
        <v>170</v>
      </c>
      <c r="G114" s="8">
        <v>0</v>
      </c>
    </row>
    <row r="115" spans="2:7" x14ac:dyDescent="0.25">
      <c r="B115" s="8" t="s">
        <v>201</v>
      </c>
      <c r="C115" s="8" t="s">
        <v>6</v>
      </c>
      <c r="D115" s="10">
        <v>10</v>
      </c>
      <c r="E115" s="8" t="s">
        <v>202</v>
      </c>
      <c r="F115" s="8" t="s">
        <v>170</v>
      </c>
      <c r="G115" s="8">
        <v>0</v>
      </c>
    </row>
    <row r="116" spans="2:7" x14ac:dyDescent="0.25">
      <c r="B116" s="8" t="s">
        <v>203</v>
      </c>
      <c r="C116" s="8" t="s">
        <v>6</v>
      </c>
      <c r="D116" s="10">
        <v>10</v>
      </c>
      <c r="E116" s="8" t="s">
        <v>204</v>
      </c>
      <c r="F116" s="8" t="s">
        <v>170</v>
      </c>
      <c r="G116" s="8">
        <v>0</v>
      </c>
    </row>
    <row r="117" spans="2:7" x14ac:dyDescent="0.25">
      <c r="B117" s="8" t="s">
        <v>205</v>
      </c>
      <c r="C117" s="8" t="s">
        <v>6</v>
      </c>
      <c r="D117" s="10">
        <v>10</v>
      </c>
      <c r="E117" s="8" t="s">
        <v>206</v>
      </c>
      <c r="F117" s="8" t="s">
        <v>170</v>
      </c>
      <c r="G117" s="8">
        <v>0</v>
      </c>
    </row>
    <row r="118" spans="2:7" x14ac:dyDescent="0.25">
      <c r="B118" s="8" t="s">
        <v>207</v>
      </c>
      <c r="C118" s="8" t="s">
        <v>6</v>
      </c>
      <c r="D118" s="10">
        <v>10</v>
      </c>
      <c r="E118" s="8" t="s">
        <v>208</v>
      </c>
      <c r="F118" s="8" t="s">
        <v>170</v>
      </c>
      <c r="G118" s="8">
        <v>0</v>
      </c>
    </row>
    <row r="119" spans="2:7" x14ac:dyDescent="0.25">
      <c r="B119" s="8" t="s">
        <v>209</v>
      </c>
      <c r="C119" s="8" t="s">
        <v>6</v>
      </c>
      <c r="D119" s="10">
        <v>10</v>
      </c>
      <c r="E119" s="8" t="s">
        <v>210</v>
      </c>
      <c r="F119" s="8" t="s">
        <v>170</v>
      </c>
      <c r="G119" s="8">
        <v>0</v>
      </c>
    </row>
    <row r="120" spans="2:7" x14ac:dyDescent="0.25">
      <c r="B120" s="8" t="s">
        <v>211</v>
      </c>
      <c r="C120" s="8" t="s">
        <v>6</v>
      </c>
      <c r="D120" s="10">
        <v>10</v>
      </c>
      <c r="E120" s="8" t="s">
        <v>212</v>
      </c>
      <c r="F120" s="8" t="s">
        <v>170</v>
      </c>
      <c r="G120" s="8">
        <v>0</v>
      </c>
    </row>
    <row r="121" spans="2:7" x14ac:dyDescent="0.25">
      <c r="B121" s="8" t="s">
        <v>213</v>
      </c>
      <c r="C121" s="8" t="s">
        <v>6</v>
      </c>
      <c r="D121" s="10">
        <v>10</v>
      </c>
      <c r="E121" s="8" t="s">
        <v>214</v>
      </c>
      <c r="F121" s="8" t="s">
        <v>170</v>
      </c>
      <c r="G121" s="8">
        <v>0</v>
      </c>
    </row>
    <row r="122" spans="2:7" x14ac:dyDescent="0.25">
      <c r="B122" s="8" t="s">
        <v>215</v>
      </c>
      <c r="C122" s="8" t="s">
        <v>6</v>
      </c>
      <c r="D122" s="10">
        <v>10</v>
      </c>
      <c r="E122" s="8" t="s">
        <v>216</v>
      </c>
      <c r="F122" s="8" t="s">
        <v>170</v>
      </c>
      <c r="G122" s="8">
        <v>0</v>
      </c>
    </row>
    <row r="123" spans="2:7" x14ac:dyDescent="0.25">
      <c r="B123" s="8" t="s">
        <v>217</v>
      </c>
      <c r="C123" s="8" t="s">
        <v>0</v>
      </c>
      <c r="D123" s="10">
        <v>20</v>
      </c>
      <c r="E123" s="8" t="s">
        <v>218</v>
      </c>
      <c r="F123" s="8" t="s">
        <v>170</v>
      </c>
      <c r="G123" s="8">
        <v>0</v>
      </c>
    </row>
    <row r="124" spans="2:7" x14ac:dyDescent="0.25">
      <c r="B124" s="8" t="s">
        <v>219</v>
      </c>
      <c r="C124" s="8" t="s">
        <v>0</v>
      </c>
      <c r="D124" s="10">
        <v>20</v>
      </c>
      <c r="E124" s="8" t="s">
        <v>220</v>
      </c>
      <c r="F124" s="8" t="s">
        <v>170</v>
      </c>
      <c r="G124" s="8">
        <v>0</v>
      </c>
    </row>
    <row r="125" spans="2:7" x14ac:dyDescent="0.25">
      <c r="B125" s="8" t="s">
        <v>221</v>
      </c>
      <c r="C125" s="8" t="s">
        <v>0</v>
      </c>
      <c r="D125" s="10">
        <v>20</v>
      </c>
      <c r="E125" s="8" t="s">
        <v>222</v>
      </c>
      <c r="F125" s="8" t="s">
        <v>170</v>
      </c>
      <c r="G125" s="8">
        <v>0</v>
      </c>
    </row>
    <row r="126" spans="2:7" x14ac:dyDescent="0.25">
      <c r="B126" s="8" t="s">
        <v>223</v>
      </c>
      <c r="C126" s="8" t="s">
        <v>0</v>
      </c>
      <c r="D126" s="10">
        <v>20</v>
      </c>
      <c r="E126" s="8" t="s">
        <v>224</v>
      </c>
      <c r="F126" s="8" t="s">
        <v>170</v>
      </c>
      <c r="G126" s="8">
        <v>0</v>
      </c>
    </row>
    <row r="127" spans="2:7" x14ac:dyDescent="0.25">
      <c r="B127" s="8" t="s">
        <v>225</v>
      </c>
      <c r="C127" s="8" t="s">
        <v>6</v>
      </c>
      <c r="D127" s="10">
        <v>120</v>
      </c>
      <c r="E127" s="8" t="s">
        <v>226</v>
      </c>
      <c r="F127" s="8" t="s">
        <v>170</v>
      </c>
      <c r="G127" s="8">
        <v>0</v>
      </c>
    </row>
    <row r="128" spans="2:7" x14ac:dyDescent="0.25">
      <c r="B128" s="8" t="s">
        <v>227</v>
      </c>
      <c r="C128" s="8" t="s">
        <v>6</v>
      </c>
      <c r="D128" s="10">
        <v>120</v>
      </c>
      <c r="E128" s="8" t="s">
        <v>228</v>
      </c>
      <c r="F128" s="8" t="s">
        <v>170</v>
      </c>
      <c r="G128" s="8">
        <v>0</v>
      </c>
    </row>
    <row r="129" spans="2:7" x14ac:dyDescent="0.25">
      <c r="B129" s="8" t="s">
        <v>229</v>
      </c>
      <c r="C129" s="8" t="s">
        <v>6</v>
      </c>
      <c r="D129" s="10">
        <v>160</v>
      </c>
      <c r="E129" s="8" t="s">
        <v>230</v>
      </c>
      <c r="F129" s="8" t="s">
        <v>170</v>
      </c>
      <c r="G129" s="8">
        <v>0</v>
      </c>
    </row>
    <row r="130" spans="2:7" x14ac:dyDescent="0.25">
      <c r="B130" s="8" t="s">
        <v>109</v>
      </c>
      <c r="C130" s="8" t="s">
        <v>83</v>
      </c>
      <c r="D130" s="10">
        <v>15</v>
      </c>
      <c r="E130" s="8" t="s">
        <v>231</v>
      </c>
      <c r="F130" s="8" t="s">
        <v>232</v>
      </c>
      <c r="G130" s="10">
        <v>15</v>
      </c>
    </row>
    <row r="131" spans="2:7" x14ac:dyDescent="0.25">
      <c r="B131" s="8" t="s">
        <v>112</v>
      </c>
      <c r="C131" s="8" t="s">
        <v>83</v>
      </c>
      <c r="D131" s="10">
        <v>15</v>
      </c>
      <c r="E131" s="8" t="s">
        <v>233</v>
      </c>
      <c r="F131" s="8" t="s">
        <v>232</v>
      </c>
      <c r="G131" s="10">
        <v>15</v>
      </c>
    </row>
    <row r="132" spans="2:7" x14ac:dyDescent="0.25">
      <c r="B132" s="8" t="s">
        <v>114</v>
      </c>
      <c r="C132" s="8" t="s">
        <v>83</v>
      </c>
      <c r="D132" s="10">
        <v>15</v>
      </c>
      <c r="E132" s="8" t="s">
        <v>234</v>
      </c>
      <c r="F132" s="8" t="s">
        <v>232</v>
      </c>
      <c r="G132" s="10">
        <v>15</v>
      </c>
    </row>
    <row r="133" spans="2:7" x14ac:dyDescent="0.25">
      <c r="B133" s="8" t="s">
        <v>116</v>
      </c>
      <c r="C133" s="8" t="s">
        <v>83</v>
      </c>
      <c r="D133" s="10">
        <v>15</v>
      </c>
      <c r="E133" s="8" t="s">
        <v>235</v>
      </c>
      <c r="F133" s="8" t="s">
        <v>232</v>
      </c>
      <c r="G133" s="10">
        <v>15</v>
      </c>
    </row>
    <row r="134" spans="2:7" x14ac:dyDescent="0.25">
      <c r="B134" s="8" t="s">
        <v>118</v>
      </c>
      <c r="C134" s="8" t="s">
        <v>83</v>
      </c>
      <c r="D134" s="10">
        <v>8</v>
      </c>
      <c r="E134" s="8" t="s">
        <v>236</v>
      </c>
      <c r="F134" s="8" t="s">
        <v>232</v>
      </c>
      <c r="G134" s="10">
        <v>1</v>
      </c>
    </row>
    <row r="135" spans="2:7" x14ac:dyDescent="0.25">
      <c r="B135" s="8" t="s">
        <v>120</v>
      </c>
      <c r="C135" s="8" t="s">
        <v>83</v>
      </c>
      <c r="D135" s="10">
        <v>8</v>
      </c>
      <c r="E135" s="8" t="s">
        <v>237</v>
      </c>
      <c r="F135" s="8" t="s">
        <v>232</v>
      </c>
      <c r="G135" s="10">
        <v>1</v>
      </c>
    </row>
    <row r="136" spans="2:7" x14ac:dyDescent="0.25">
      <c r="B136" s="8" t="s">
        <v>122</v>
      </c>
      <c r="C136" s="8" t="s">
        <v>83</v>
      </c>
      <c r="D136" s="10">
        <v>8</v>
      </c>
      <c r="E136" s="8" t="s">
        <v>238</v>
      </c>
      <c r="F136" s="8" t="s">
        <v>232</v>
      </c>
      <c r="G136" s="10">
        <v>1</v>
      </c>
    </row>
    <row r="137" spans="2:7" x14ac:dyDescent="0.25">
      <c r="B137" s="8" t="s">
        <v>124</v>
      </c>
      <c r="C137" s="8" t="s">
        <v>83</v>
      </c>
      <c r="D137" s="10">
        <v>8</v>
      </c>
      <c r="E137" s="8" t="s">
        <v>239</v>
      </c>
      <c r="F137" s="8" t="s">
        <v>232</v>
      </c>
      <c r="G137" s="10">
        <v>1</v>
      </c>
    </row>
    <row r="138" spans="2:7" x14ac:dyDescent="0.25">
      <c r="B138" s="8" t="s">
        <v>126</v>
      </c>
      <c r="C138" s="8" t="s">
        <v>83</v>
      </c>
      <c r="D138" s="10">
        <v>5</v>
      </c>
      <c r="E138" s="8" t="s">
        <v>240</v>
      </c>
      <c r="F138" s="8" t="s">
        <v>170</v>
      </c>
      <c r="G138" s="10">
        <v>0</v>
      </c>
    </row>
    <row r="139" spans="2:7" x14ac:dyDescent="0.25">
      <c r="B139" s="8" t="s">
        <v>128</v>
      </c>
      <c r="C139" s="8" t="s">
        <v>83</v>
      </c>
      <c r="D139" s="10">
        <v>5</v>
      </c>
      <c r="E139" s="8" t="s">
        <v>241</v>
      </c>
      <c r="F139" s="8" t="s">
        <v>170</v>
      </c>
      <c r="G139" s="10">
        <v>0</v>
      </c>
    </row>
    <row r="140" spans="2:7" x14ac:dyDescent="0.25">
      <c r="B140" s="8" t="s">
        <v>130</v>
      </c>
      <c r="C140" s="8" t="s">
        <v>83</v>
      </c>
      <c r="D140" s="10">
        <v>5</v>
      </c>
      <c r="E140" s="8" t="s">
        <v>242</v>
      </c>
      <c r="F140" s="8" t="s">
        <v>170</v>
      </c>
      <c r="G140" s="10">
        <v>0</v>
      </c>
    </row>
    <row r="141" spans="2:7" x14ac:dyDescent="0.25">
      <c r="B141" s="8" t="s">
        <v>132</v>
      </c>
      <c r="C141" s="8" t="s">
        <v>83</v>
      </c>
      <c r="D141" s="10">
        <v>5</v>
      </c>
      <c r="E141" s="8" t="s">
        <v>243</v>
      </c>
      <c r="F141" s="8" t="s">
        <v>170</v>
      </c>
      <c r="G141" s="10">
        <v>0</v>
      </c>
    </row>
    <row r="142" spans="2:7" x14ac:dyDescent="0.25">
      <c r="B142" s="8" t="s">
        <v>134</v>
      </c>
      <c r="C142" s="8" t="s">
        <v>83</v>
      </c>
      <c r="D142" s="10">
        <v>10</v>
      </c>
      <c r="E142" s="8" t="s">
        <v>244</v>
      </c>
      <c r="F142" s="8" t="s">
        <v>232</v>
      </c>
      <c r="G142" s="10">
        <v>10</v>
      </c>
    </row>
    <row r="143" spans="2:7" x14ac:dyDescent="0.25">
      <c r="B143" s="8" t="s">
        <v>136</v>
      </c>
      <c r="C143" s="8" t="s">
        <v>83</v>
      </c>
      <c r="D143" s="10">
        <v>10</v>
      </c>
      <c r="E143" s="8" t="s">
        <v>245</v>
      </c>
      <c r="F143" s="8" t="s">
        <v>232</v>
      </c>
      <c r="G143" s="10">
        <v>10</v>
      </c>
    </row>
    <row r="144" spans="2:7" x14ac:dyDescent="0.25">
      <c r="B144" s="8" t="s">
        <v>138</v>
      </c>
      <c r="C144" s="8" t="s">
        <v>83</v>
      </c>
      <c r="D144" s="10">
        <v>10</v>
      </c>
      <c r="E144" s="8" t="s">
        <v>246</v>
      </c>
      <c r="F144" s="8" t="s">
        <v>232</v>
      </c>
      <c r="G144" s="10">
        <v>10</v>
      </c>
    </row>
    <row r="145" spans="2:7" x14ac:dyDescent="0.25">
      <c r="B145" s="8" t="s">
        <v>140</v>
      </c>
      <c r="C145" s="8" t="s">
        <v>83</v>
      </c>
      <c r="D145" s="10">
        <v>10</v>
      </c>
      <c r="E145" s="8" t="s">
        <v>247</v>
      </c>
      <c r="F145" s="8" t="s">
        <v>232</v>
      </c>
      <c r="G145" s="10">
        <v>10</v>
      </c>
    </row>
    <row r="146" spans="2:7" x14ac:dyDescent="0.25">
      <c r="B146" s="8" t="s">
        <v>146</v>
      </c>
      <c r="C146" s="8" t="s">
        <v>147</v>
      </c>
      <c r="D146" s="10">
        <v>4.2631578947368416</v>
      </c>
      <c r="E146" s="8" t="s">
        <v>248</v>
      </c>
      <c r="F146" s="8" t="s">
        <v>170</v>
      </c>
      <c r="G146" s="8">
        <v>0</v>
      </c>
    </row>
    <row r="147" spans="2:7" x14ac:dyDescent="0.25">
      <c r="B147" s="8" t="s">
        <v>150</v>
      </c>
      <c r="C147" s="8" t="s">
        <v>151</v>
      </c>
      <c r="D147" s="10">
        <v>103.26315789473685</v>
      </c>
      <c r="E147" s="8" t="s">
        <v>249</v>
      </c>
      <c r="F147" s="8" t="s">
        <v>232</v>
      </c>
      <c r="G147" s="10">
        <v>96.15789473684211</v>
      </c>
    </row>
    <row r="148" spans="2:7" x14ac:dyDescent="0.25">
      <c r="B148" s="8" t="s">
        <v>154</v>
      </c>
      <c r="C148" s="8" t="s">
        <v>143</v>
      </c>
      <c r="D148" s="10">
        <v>4.1052631541840139</v>
      </c>
      <c r="E148" s="8" t="s">
        <v>250</v>
      </c>
      <c r="F148" s="8" t="s">
        <v>170</v>
      </c>
      <c r="G148" s="8">
        <v>0</v>
      </c>
    </row>
    <row r="149" spans="2:7" x14ac:dyDescent="0.25">
      <c r="B149" s="8" t="s">
        <v>154</v>
      </c>
      <c r="C149" s="8" t="s">
        <v>143</v>
      </c>
      <c r="D149" s="10">
        <v>4.1052631541840139</v>
      </c>
      <c r="E149" s="8" t="s">
        <v>251</v>
      </c>
      <c r="F149" s="8" t="s">
        <v>170</v>
      </c>
      <c r="G149" s="8">
        <v>0</v>
      </c>
    </row>
    <row r="150" spans="2:7" x14ac:dyDescent="0.25">
      <c r="B150" s="8" t="s">
        <v>156</v>
      </c>
      <c r="C150" s="8" t="s">
        <v>147</v>
      </c>
      <c r="D150" s="10">
        <v>8.2105263083680278</v>
      </c>
      <c r="E150" s="8" t="s">
        <v>252</v>
      </c>
      <c r="F150" s="8" t="s">
        <v>232</v>
      </c>
      <c r="G150" s="8">
        <v>78.947368411775798</v>
      </c>
    </row>
    <row r="151" spans="2:7" x14ac:dyDescent="0.25">
      <c r="B151" s="8" t="s">
        <v>156</v>
      </c>
      <c r="C151" s="8" t="s">
        <v>147</v>
      </c>
      <c r="D151" s="10">
        <v>8.2105263083680278</v>
      </c>
      <c r="E151" s="8" t="s">
        <v>253</v>
      </c>
      <c r="F151" s="8" t="s">
        <v>170</v>
      </c>
      <c r="G151" s="8">
        <v>0</v>
      </c>
    </row>
    <row r="152" spans="2:7" x14ac:dyDescent="0.25">
      <c r="B152" s="8" t="s">
        <v>158</v>
      </c>
      <c r="C152" s="8" t="s">
        <v>159</v>
      </c>
      <c r="D152" s="10">
        <v>87.15789472014383</v>
      </c>
      <c r="E152" s="8" t="s">
        <v>254</v>
      </c>
      <c r="F152" s="8" t="s">
        <v>232</v>
      </c>
      <c r="G152" s="10">
        <v>78.947368411775798</v>
      </c>
    </row>
    <row r="153" spans="2:7" x14ac:dyDescent="0.25">
      <c r="B153" s="8" t="s">
        <v>162</v>
      </c>
      <c r="C153" s="8" t="s">
        <v>143</v>
      </c>
      <c r="D153" s="10">
        <v>26.666666666666664</v>
      </c>
      <c r="E153" s="8" t="s">
        <v>255</v>
      </c>
      <c r="F153" s="8" t="s">
        <v>170</v>
      </c>
      <c r="G153" s="8">
        <v>0</v>
      </c>
    </row>
    <row r="154" spans="2:7" x14ac:dyDescent="0.25">
      <c r="B154" s="8" t="s">
        <v>162</v>
      </c>
      <c r="C154" s="8" t="s">
        <v>143</v>
      </c>
      <c r="D154" s="10">
        <v>26.666666666666664</v>
      </c>
      <c r="E154" s="8" t="s">
        <v>256</v>
      </c>
      <c r="F154" s="8" t="s">
        <v>170</v>
      </c>
      <c r="G154" s="8">
        <v>0</v>
      </c>
    </row>
    <row r="155" spans="2:7" x14ac:dyDescent="0.25">
      <c r="B155" s="8" t="s">
        <v>164</v>
      </c>
      <c r="C155" s="8" t="s">
        <v>147</v>
      </c>
      <c r="D155" s="10">
        <v>26.666666666666664</v>
      </c>
      <c r="E155" s="8" t="s">
        <v>257</v>
      </c>
      <c r="F155" s="8" t="s">
        <v>170</v>
      </c>
      <c r="G155" s="8">
        <v>0</v>
      </c>
    </row>
    <row r="156" spans="2:7" x14ac:dyDescent="0.25">
      <c r="B156" s="8" t="s">
        <v>164</v>
      </c>
      <c r="C156" s="8" t="s">
        <v>147</v>
      </c>
      <c r="D156" s="10">
        <v>26.666666666666664</v>
      </c>
      <c r="E156" s="8" t="s">
        <v>258</v>
      </c>
      <c r="F156" s="8" t="s">
        <v>170</v>
      </c>
      <c r="G156" s="10">
        <v>0</v>
      </c>
    </row>
    <row r="157" spans="2:7" x14ac:dyDescent="0.25">
      <c r="B157" s="8" t="s">
        <v>166</v>
      </c>
      <c r="C157" s="8" t="s">
        <v>159</v>
      </c>
      <c r="D157" s="10">
        <v>26.666666666666664</v>
      </c>
      <c r="E157" s="8" t="s">
        <v>259</v>
      </c>
      <c r="F157" s="8" t="s">
        <v>170</v>
      </c>
      <c r="G157" s="10">
        <v>0</v>
      </c>
    </row>
    <row r="158" spans="2:7" x14ac:dyDescent="0.25">
      <c r="B158" s="8" t="s">
        <v>260</v>
      </c>
      <c r="C158" s="8" t="s">
        <v>50</v>
      </c>
      <c r="D158" s="10">
        <v>479.99999997216958</v>
      </c>
      <c r="E158" s="8" t="s">
        <v>261</v>
      </c>
      <c r="F158" s="8" t="s">
        <v>170</v>
      </c>
      <c r="G158" s="10">
        <v>0</v>
      </c>
    </row>
    <row r="159" spans="2:7" x14ac:dyDescent="0.25">
      <c r="B159" s="8" t="s">
        <v>144</v>
      </c>
      <c r="C159" s="8" t="s">
        <v>145</v>
      </c>
      <c r="D159" s="10">
        <v>2</v>
      </c>
      <c r="E159" s="8" t="s">
        <v>262</v>
      </c>
      <c r="F159" s="8" t="s">
        <v>232</v>
      </c>
      <c r="G159" s="8">
        <v>2.7368421052631575</v>
      </c>
    </row>
    <row r="160" spans="2:7" x14ac:dyDescent="0.25">
      <c r="B160" s="8" t="s">
        <v>144</v>
      </c>
      <c r="C160" s="8" t="s">
        <v>145</v>
      </c>
      <c r="D160" s="10">
        <v>2</v>
      </c>
      <c r="E160" s="8" t="s">
        <v>263</v>
      </c>
      <c r="F160" s="8" t="s">
        <v>170</v>
      </c>
      <c r="G160" s="10">
        <v>0</v>
      </c>
    </row>
    <row r="161" spans="2:7" x14ac:dyDescent="0.25">
      <c r="B161" s="8" t="s">
        <v>148</v>
      </c>
      <c r="C161" s="8" t="s">
        <v>149</v>
      </c>
      <c r="D161" s="10">
        <v>4.7368421052631575</v>
      </c>
      <c r="E161" s="8" t="s">
        <v>264</v>
      </c>
      <c r="F161" s="8" t="s">
        <v>170</v>
      </c>
      <c r="G161" s="8">
        <v>0</v>
      </c>
    </row>
    <row r="162" spans="2:7" x14ac:dyDescent="0.25">
      <c r="B162" s="8" t="s">
        <v>155</v>
      </c>
      <c r="C162" s="8" t="s">
        <v>145</v>
      </c>
      <c r="D162" s="10">
        <v>4.1052631541840139</v>
      </c>
      <c r="E162" s="8" t="s">
        <v>265</v>
      </c>
      <c r="F162" s="8" t="s">
        <v>232</v>
      </c>
      <c r="G162" s="8">
        <v>4.1052631541840139</v>
      </c>
    </row>
    <row r="163" spans="2:7" x14ac:dyDescent="0.25">
      <c r="B163" s="8" t="s">
        <v>157</v>
      </c>
      <c r="C163" s="8" t="s">
        <v>149</v>
      </c>
      <c r="D163" s="10">
        <v>8.2105263083680278</v>
      </c>
      <c r="E163" s="8" t="s">
        <v>266</v>
      </c>
      <c r="F163" s="8" t="s">
        <v>170</v>
      </c>
      <c r="G163" s="8">
        <v>0</v>
      </c>
    </row>
    <row r="164" spans="2:7" x14ac:dyDescent="0.25">
      <c r="B164" s="8" t="s">
        <v>163</v>
      </c>
      <c r="C164" s="8" t="s">
        <v>145</v>
      </c>
      <c r="D164" s="10">
        <v>26.666666666666664</v>
      </c>
      <c r="E164" s="8" t="s">
        <v>267</v>
      </c>
      <c r="F164" s="8" t="s">
        <v>170</v>
      </c>
      <c r="G164" s="8">
        <v>0</v>
      </c>
    </row>
    <row r="165" spans="2:7" x14ac:dyDescent="0.25">
      <c r="B165" s="8" t="s">
        <v>165</v>
      </c>
      <c r="C165" s="8" t="s">
        <v>149</v>
      </c>
      <c r="D165" s="10">
        <v>26.666666666666664</v>
      </c>
      <c r="E165" s="8" t="s">
        <v>268</v>
      </c>
      <c r="F165" s="8" t="s">
        <v>170</v>
      </c>
      <c r="G165" s="8">
        <v>0</v>
      </c>
    </row>
    <row r="166" spans="2:7" x14ac:dyDescent="0.25">
      <c r="B166" s="8" t="s">
        <v>269</v>
      </c>
      <c r="C166" s="8" t="s">
        <v>270</v>
      </c>
      <c r="D166" s="10">
        <v>9</v>
      </c>
      <c r="E166" s="8" t="s">
        <v>271</v>
      </c>
      <c r="F166" s="8" t="s">
        <v>170</v>
      </c>
      <c r="G166" s="10">
        <v>0</v>
      </c>
    </row>
    <row r="167" spans="2:7" x14ac:dyDescent="0.25">
      <c r="B167" s="8" t="s">
        <v>272</v>
      </c>
      <c r="C167" s="8" t="s">
        <v>273</v>
      </c>
      <c r="D167" s="10">
        <v>108</v>
      </c>
      <c r="E167" s="8" t="s">
        <v>274</v>
      </c>
      <c r="F167" s="8" t="s">
        <v>232</v>
      </c>
      <c r="G167" s="10">
        <v>90</v>
      </c>
    </row>
    <row r="168" spans="2:7" x14ac:dyDescent="0.25">
      <c r="B168" s="8" t="s">
        <v>93</v>
      </c>
      <c r="C168" s="8" t="s">
        <v>83</v>
      </c>
      <c r="D168" s="10">
        <v>5</v>
      </c>
      <c r="E168" s="8" t="s">
        <v>275</v>
      </c>
      <c r="F168" s="8" t="s">
        <v>170</v>
      </c>
      <c r="G168" s="8">
        <v>0</v>
      </c>
    </row>
    <row r="169" spans="2:7" x14ac:dyDescent="0.25">
      <c r="B169" s="8" t="s">
        <v>95</v>
      </c>
      <c r="C169" s="8" t="s">
        <v>83</v>
      </c>
      <c r="D169" s="10">
        <v>5</v>
      </c>
      <c r="E169" s="8" t="s">
        <v>276</v>
      </c>
      <c r="F169" s="8" t="s">
        <v>170</v>
      </c>
      <c r="G169" s="8">
        <v>0</v>
      </c>
    </row>
    <row r="170" spans="2:7" x14ac:dyDescent="0.25">
      <c r="B170" s="8" t="s">
        <v>97</v>
      </c>
      <c r="C170" s="8" t="s">
        <v>83</v>
      </c>
      <c r="D170" s="10">
        <v>5</v>
      </c>
      <c r="E170" s="8" t="s">
        <v>277</v>
      </c>
      <c r="F170" s="8" t="s">
        <v>170</v>
      </c>
      <c r="G170" s="8">
        <v>0</v>
      </c>
    </row>
    <row r="171" spans="2:7" x14ac:dyDescent="0.25">
      <c r="B171" s="8" t="s">
        <v>99</v>
      </c>
      <c r="C171" s="8" t="s">
        <v>83</v>
      </c>
      <c r="D171" s="10">
        <v>5</v>
      </c>
      <c r="E171" s="8" t="s">
        <v>278</v>
      </c>
      <c r="F171" s="8" t="s">
        <v>170</v>
      </c>
      <c r="G171" s="8">
        <v>0</v>
      </c>
    </row>
    <row r="172" spans="2:7" x14ac:dyDescent="0.25">
      <c r="B172" s="8" t="s">
        <v>93</v>
      </c>
      <c r="C172" s="8" t="s">
        <v>83</v>
      </c>
      <c r="D172" s="10">
        <v>5</v>
      </c>
      <c r="E172" s="8" t="s">
        <v>279</v>
      </c>
      <c r="F172" s="8" t="s">
        <v>232</v>
      </c>
      <c r="G172" s="10">
        <v>4</v>
      </c>
    </row>
    <row r="173" spans="2:7" x14ac:dyDescent="0.25">
      <c r="B173" s="8" t="s">
        <v>95</v>
      </c>
      <c r="C173" s="8" t="s">
        <v>83</v>
      </c>
      <c r="D173" s="10">
        <v>5</v>
      </c>
      <c r="E173" s="8" t="s">
        <v>280</v>
      </c>
      <c r="F173" s="8" t="s">
        <v>232</v>
      </c>
      <c r="G173" s="10">
        <v>4</v>
      </c>
    </row>
    <row r="174" spans="2:7" x14ac:dyDescent="0.25">
      <c r="B174" s="8" t="s">
        <v>97</v>
      </c>
      <c r="C174" s="8" t="s">
        <v>83</v>
      </c>
      <c r="D174" s="10">
        <v>5</v>
      </c>
      <c r="E174" s="8" t="s">
        <v>281</v>
      </c>
      <c r="F174" s="8" t="s">
        <v>232</v>
      </c>
      <c r="G174" s="10">
        <v>4</v>
      </c>
    </row>
    <row r="175" spans="2:7" x14ac:dyDescent="0.25">
      <c r="B175" s="8" t="s">
        <v>99</v>
      </c>
      <c r="C175" s="8" t="s">
        <v>83</v>
      </c>
      <c r="D175" s="10">
        <v>5</v>
      </c>
      <c r="E175" s="8" t="s">
        <v>282</v>
      </c>
      <c r="F175" s="8" t="s">
        <v>232</v>
      </c>
      <c r="G175" s="10">
        <v>4</v>
      </c>
    </row>
    <row r="176" spans="2:7" x14ac:dyDescent="0.25">
      <c r="B176" s="8" t="s">
        <v>101</v>
      </c>
      <c r="C176" s="8" t="s">
        <v>83</v>
      </c>
      <c r="D176" s="10">
        <v>0</v>
      </c>
      <c r="E176" s="8" t="s">
        <v>283</v>
      </c>
      <c r="F176" s="8" t="s">
        <v>170</v>
      </c>
      <c r="G176" s="8">
        <v>0</v>
      </c>
    </row>
    <row r="177" spans="2:7" x14ac:dyDescent="0.25">
      <c r="B177" s="8" t="s">
        <v>103</v>
      </c>
      <c r="C177" s="8" t="s">
        <v>83</v>
      </c>
      <c r="D177" s="10">
        <v>0</v>
      </c>
      <c r="E177" s="8" t="s">
        <v>284</v>
      </c>
      <c r="F177" s="8" t="s">
        <v>170</v>
      </c>
      <c r="G177" s="8">
        <v>0</v>
      </c>
    </row>
    <row r="178" spans="2:7" x14ac:dyDescent="0.25">
      <c r="B178" s="8" t="s">
        <v>105</v>
      </c>
      <c r="C178" s="8" t="s">
        <v>83</v>
      </c>
      <c r="D178" s="10">
        <v>0</v>
      </c>
      <c r="E178" s="8" t="s">
        <v>285</v>
      </c>
      <c r="F178" s="8" t="s">
        <v>170</v>
      </c>
      <c r="G178" s="8">
        <v>0</v>
      </c>
    </row>
    <row r="179" spans="2:7" x14ac:dyDescent="0.25">
      <c r="B179" s="8" t="s">
        <v>107</v>
      </c>
      <c r="C179" s="8" t="s">
        <v>83</v>
      </c>
      <c r="D179" s="10">
        <v>0</v>
      </c>
      <c r="E179" s="8" t="s">
        <v>286</v>
      </c>
      <c r="F179" s="8" t="s">
        <v>170</v>
      </c>
      <c r="G179" s="8">
        <v>0</v>
      </c>
    </row>
    <row r="180" spans="2:7" x14ac:dyDescent="0.25">
      <c r="B180" s="8" t="s">
        <v>82</v>
      </c>
      <c r="C180" s="8" t="s">
        <v>83</v>
      </c>
      <c r="D180" s="10">
        <v>5</v>
      </c>
      <c r="E180" s="8" t="s">
        <v>287</v>
      </c>
      <c r="F180" s="8" t="s">
        <v>170</v>
      </c>
      <c r="G180" s="8">
        <v>0</v>
      </c>
    </row>
    <row r="181" spans="2:7" x14ac:dyDescent="0.25">
      <c r="B181" s="8" t="s">
        <v>87</v>
      </c>
      <c r="C181" s="8" t="s">
        <v>83</v>
      </c>
      <c r="D181" s="10">
        <v>5</v>
      </c>
      <c r="E181" s="8" t="s">
        <v>288</v>
      </c>
      <c r="F181" s="8" t="s">
        <v>170</v>
      </c>
      <c r="G181" s="8">
        <v>0</v>
      </c>
    </row>
    <row r="182" spans="2:7" x14ac:dyDescent="0.25">
      <c r="B182" s="8" t="s">
        <v>89</v>
      </c>
      <c r="C182" s="8" t="s">
        <v>83</v>
      </c>
      <c r="D182" s="10">
        <v>5</v>
      </c>
      <c r="E182" s="8" t="s">
        <v>289</v>
      </c>
      <c r="F182" s="8" t="s">
        <v>170</v>
      </c>
      <c r="G182" s="8">
        <v>0</v>
      </c>
    </row>
    <row r="183" spans="2:7" x14ac:dyDescent="0.25">
      <c r="B183" s="8" t="s">
        <v>91</v>
      </c>
      <c r="C183" s="8" t="s">
        <v>83</v>
      </c>
      <c r="D183" s="10">
        <v>5</v>
      </c>
      <c r="E183" s="8" t="s">
        <v>290</v>
      </c>
      <c r="F183" s="8" t="s">
        <v>170</v>
      </c>
      <c r="G183" s="8">
        <v>0</v>
      </c>
    </row>
    <row r="184" spans="2:7" x14ac:dyDescent="0.25">
      <c r="B184" s="8" t="s">
        <v>82</v>
      </c>
      <c r="C184" s="8" t="s">
        <v>83</v>
      </c>
      <c r="D184" s="10">
        <v>5</v>
      </c>
      <c r="E184" s="8" t="s">
        <v>291</v>
      </c>
      <c r="F184" s="8" t="s">
        <v>232</v>
      </c>
      <c r="G184" s="10">
        <v>4</v>
      </c>
    </row>
    <row r="185" spans="2:7" x14ac:dyDescent="0.25">
      <c r="B185" s="8" t="s">
        <v>87</v>
      </c>
      <c r="C185" s="8" t="s">
        <v>83</v>
      </c>
      <c r="D185" s="10">
        <v>5</v>
      </c>
      <c r="E185" s="8" t="s">
        <v>292</v>
      </c>
      <c r="F185" s="8" t="s">
        <v>232</v>
      </c>
      <c r="G185" s="10">
        <v>4</v>
      </c>
    </row>
    <row r="186" spans="2:7" x14ac:dyDescent="0.25">
      <c r="B186" s="8" t="s">
        <v>89</v>
      </c>
      <c r="C186" s="8" t="s">
        <v>83</v>
      </c>
      <c r="D186" s="10">
        <v>5</v>
      </c>
      <c r="E186" s="8" t="s">
        <v>293</v>
      </c>
      <c r="F186" s="8" t="s">
        <v>232</v>
      </c>
      <c r="G186" s="10">
        <v>4</v>
      </c>
    </row>
    <row r="187" spans="2:7" x14ac:dyDescent="0.25">
      <c r="B187" s="8" t="s">
        <v>91</v>
      </c>
      <c r="C187" s="8" t="s">
        <v>83</v>
      </c>
      <c r="D187" s="10">
        <v>5</v>
      </c>
      <c r="E187" s="8" t="s">
        <v>294</v>
      </c>
      <c r="F187" s="8" t="s">
        <v>232</v>
      </c>
      <c r="G187" s="10">
        <v>4</v>
      </c>
    </row>
    <row r="188" spans="2:7" x14ac:dyDescent="0.25">
      <c r="B188" s="8" t="s">
        <v>142</v>
      </c>
      <c r="C188" s="8" t="s">
        <v>143</v>
      </c>
      <c r="D188" s="10">
        <v>1</v>
      </c>
      <c r="E188" s="8" t="s">
        <v>295</v>
      </c>
      <c r="F188" s="8" t="s">
        <v>170</v>
      </c>
      <c r="G188" s="10">
        <v>0</v>
      </c>
    </row>
    <row r="189" spans="2:7" x14ac:dyDescent="0.25">
      <c r="B189" s="8" t="s">
        <v>154</v>
      </c>
      <c r="C189" s="8" t="s">
        <v>143</v>
      </c>
      <c r="D189" s="10">
        <v>4.1052631541840139</v>
      </c>
      <c r="E189" s="8" t="s">
        <v>296</v>
      </c>
      <c r="F189" s="8" t="s">
        <v>232</v>
      </c>
      <c r="G189" s="10">
        <v>3.1052631541840139</v>
      </c>
    </row>
    <row r="190" spans="2:7" x14ac:dyDescent="0.25">
      <c r="B190" s="8" t="s">
        <v>162</v>
      </c>
      <c r="C190" s="8" t="s">
        <v>143</v>
      </c>
      <c r="D190" s="10">
        <v>26.666666666666664</v>
      </c>
      <c r="E190" s="8" t="s">
        <v>297</v>
      </c>
      <c r="F190" s="8" t="s">
        <v>232</v>
      </c>
      <c r="G190" s="10">
        <v>25.666666666666664</v>
      </c>
    </row>
    <row r="191" spans="2:7" x14ac:dyDescent="0.25">
      <c r="B191" s="8" t="s">
        <v>298</v>
      </c>
      <c r="C191" s="8"/>
      <c r="D191" s="8"/>
      <c r="E191" s="8"/>
      <c r="F191" s="8"/>
      <c r="G191" s="8"/>
    </row>
    <row r="192" spans="2:7" x14ac:dyDescent="0.25">
      <c r="B192" s="8" t="s">
        <v>299</v>
      </c>
      <c r="C192" s="8"/>
      <c r="D192" s="8"/>
      <c r="E192" s="8"/>
      <c r="F192" s="8"/>
      <c r="G192" s="8"/>
    </row>
    <row r="193" spans="2:7" x14ac:dyDescent="0.25">
      <c r="B193" s="8" t="s">
        <v>300</v>
      </c>
      <c r="C193" s="8"/>
      <c r="D193" s="8"/>
      <c r="E193" s="8"/>
      <c r="F193" s="8"/>
      <c r="G193" s="8"/>
    </row>
    <row r="194" spans="2:7" x14ac:dyDescent="0.25">
      <c r="B194" s="8" t="s">
        <v>301</v>
      </c>
      <c r="C194" s="8"/>
      <c r="D194" s="8"/>
      <c r="E194" s="8"/>
      <c r="F194" s="8"/>
      <c r="G194" s="8"/>
    </row>
    <row r="195" spans="2:7" x14ac:dyDescent="0.25">
      <c r="B195" s="8" t="s">
        <v>302</v>
      </c>
      <c r="C195" s="8"/>
      <c r="D195" s="8"/>
      <c r="E195" s="8"/>
      <c r="F195" s="8"/>
      <c r="G195" s="8"/>
    </row>
    <row r="196" spans="2:7" x14ac:dyDescent="0.25">
      <c r="B196" s="8" t="s">
        <v>303</v>
      </c>
      <c r="C196" s="8"/>
      <c r="D196" s="8"/>
      <c r="E196" s="8"/>
      <c r="F196" s="8"/>
      <c r="G196" s="8"/>
    </row>
    <row r="197" spans="2:7" ht="15.75" thickBot="1" x14ac:dyDescent="0.3">
      <c r="B197" s="6" t="s">
        <v>304</v>
      </c>
      <c r="C197" s="6"/>
      <c r="D197" s="6"/>
      <c r="E197" s="6"/>
      <c r="F197" s="6"/>
      <c r="G19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9D57-3DB1-451C-A3F7-1CC052FF5670}">
  <dimension ref="A1:V91"/>
  <sheetViews>
    <sheetView tabSelected="1" topLeftCell="A55" workbookViewId="0">
      <selection activeCell="F91" sqref="F91"/>
    </sheetView>
  </sheetViews>
  <sheetFormatPr defaultRowHeight="15" x14ac:dyDescent="0.25"/>
  <cols>
    <col min="2" max="2" width="12.285156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2.7109375" bestFit="1" customWidth="1"/>
    <col min="11" max="11" width="13.7109375" bestFit="1" customWidth="1"/>
    <col min="12" max="12" width="13.85546875" bestFit="1" customWidth="1"/>
    <col min="13" max="14" width="13.28515625" bestFit="1" customWidth="1"/>
  </cols>
  <sheetData>
    <row r="1" spans="1:22" ht="26.25" x14ac:dyDescent="0.4">
      <c r="D1" s="1" t="s">
        <v>1</v>
      </c>
      <c r="S1" s="1" t="s">
        <v>17</v>
      </c>
    </row>
    <row r="3" spans="1:22" x14ac:dyDescent="0.25">
      <c r="A3" t="s">
        <v>0</v>
      </c>
      <c r="F3" t="s">
        <v>2</v>
      </c>
      <c r="G3" t="s">
        <v>3</v>
      </c>
      <c r="H3" t="s">
        <v>44</v>
      </c>
      <c r="J3" t="s">
        <v>13</v>
      </c>
      <c r="K3" t="s">
        <v>14</v>
      </c>
      <c r="L3" t="s">
        <v>16</v>
      </c>
      <c r="N3" t="s">
        <v>4</v>
      </c>
      <c r="U3" t="s">
        <v>15</v>
      </c>
      <c r="V3" t="s">
        <v>7</v>
      </c>
    </row>
    <row r="4" spans="1:22" x14ac:dyDescent="0.25">
      <c r="B4" s="2">
        <v>0.1</v>
      </c>
      <c r="C4" t="s">
        <v>19</v>
      </c>
    </row>
    <row r="5" spans="1:22" x14ac:dyDescent="0.25">
      <c r="A5">
        <v>20</v>
      </c>
      <c r="C5" t="s">
        <v>36</v>
      </c>
      <c r="F5">
        <v>10</v>
      </c>
      <c r="G5">
        <v>10</v>
      </c>
      <c r="H5">
        <f>F5+G5</f>
        <v>20</v>
      </c>
      <c r="J5">
        <f>0.8*F5</f>
        <v>8</v>
      </c>
      <c r="K5">
        <f>0.8*G5</f>
        <v>8</v>
      </c>
      <c r="L5">
        <f>J5+K5</f>
        <v>16</v>
      </c>
      <c r="N5" s="4">
        <f>L5/A5</f>
        <v>0.8</v>
      </c>
    </row>
    <row r="6" spans="1:22" x14ac:dyDescent="0.25">
      <c r="A6">
        <v>20</v>
      </c>
      <c r="C6" t="s">
        <v>36</v>
      </c>
      <c r="F6">
        <v>10</v>
      </c>
      <c r="G6">
        <v>10</v>
      </c>
      <c r="H6">
        <f>F6+G6</f>
        <v>20</v>
      </c>
      <c r="J6">
        <f t="shared" ref="J6:J14" si="0">0.8*F6</f>
        <v>8</v>
      </c>
      <c r="K6">
        <f t="shared" ref="K6:K20" si="1">0.8*G6</f>
        <v>8</v>
      </c>
      <c r="L6">
        <f>J6+K6</f>
        <v>16</v>
      </c>
      <c r="N6" s="4">
        <f>L6/A6</f>
        <v>0.8</v>
      </c>
    </row>
    <row r="7" spans="1:22" x14ac:dyDescent="0.25">
      <c r="A7">
        <v>20</v>
      </c>
      <c r="C7" t="s">
        <v>36</v>
      </c>
      <c r="F7">
        <v>10</v>
      </c>
      <c r="G7">
        <v>10</v>
      </c>
      <c r="H7">
        <f>F7+G7</f>
        <v>20</v>
      </c>
      <c r="J7">
        <f t="shared" si="0"/>
        <v>8</v>
      </c>
      <c r="K7">
        <f t="shared" si="1"/>
        <v>8</v>
      </c>
      <c r="L7">
        <f>J7+K7</f>
        <v>16</v>
      </c>
      <c r="N7" s="4">
        <f>L7/A7</f>
        <v>0.8</v>
      </c>
    </row>
    <row r="8" spans="1:22" x14ac:dyDescent="0.25">
      <c r="A8">
        <v>20</v>
      </c>
      <c r="C8" t="s">
        <v>36</v>
      </c>
      <c r="F8">
        <v>10</v>
      </c>
      <c r="G8">
        <v>10</v>
      </c>
      <c r="H8">
        <f>F8+G8</f>
        <v>20</v>
      </c>
      <c r="J8">
        <f t="shared" si="0"/>
        <v>8</v>
      </c>
      <c r="K8">
        <f t="shared" si="1"/>
        <v>8</v>
      </c>
      <c r="L8" s="3">
        <f>J8+K8</f>
        <v>16</v>
      </c>
      <c r="N8" s="4">
        <f>L8/A8</f>
        <v>0.8</v>
      </c>
    </row>
    <row r="10" spans="1:22" x14ac:dyDescent="0.25">
      <c r="B10" s="2">
        <v>0.1</v>
      </c>
      <c r="C10" t="s">
        <v>18</v>
      </c>
    </row>
    <row r="11" spans="1:22" x14ac:dyDescent="0.25">
      <c r="A11">
        <v>20</v>
      </c>
      <c r="C11" t="s">
        <v>36</v>
      </c>
      <c r="F11">
        <v>10</v>
      </c>
      <c r="G11">
        <v>10</v>
      </c>
      <c r="H11">
        <f>F11+G11</f>
        <v>20</v>
      </c>
      <c r="J11">
        <f t="shared" si="0"/>
        <v>8</v>
      </c>
      <c r="K11">
        <f t="shared" si="1"/>
        <v>8</v>
      </c>
      <c r="L11">
        <f>J11+K11</f>
        <v>16</v>
      </c>
      <c r="N11" s="4">
        <f>L11/A11</f>
        <v>0.8</v>
      </c>
    </row>
    <row r="12" spans="1:22" x14ac:dyDescent="0.25">
      <c r="A12">
        <v>20</v>
      </c>
      <c r="C12" t="s">
        <v>36</v>
      </c>
      <c r="F12">
        <v>10</v>
      </c>
      <c r="G12">
        <v>10</v>
      </c>
      <c r="H12">
        <f>F12+G12</f>
        <v>20</v>
      </c>
      <c r="J12">
        <f t="shared" si="0"/>
        <v>8</v>
      </c>
      <c r="K12">
        <f t="shared" si="1"/>
        <v>8</v>
      </c>
      <c r="L12">
        <f>J12+K12</f>
        <v>16</v>
      </c>
      <c r="N12" s="4">
        <f>L12/A12</f>
        <v>0.8</v>
      </c>
    </row>
    <row r="13" spans="1:22" x14ac:dyDescent="0.25">
      <c r="A13">
        <v>20</v>
      </c>
      <c r="C13" t="s">
        <v>36</v>
      </c>
      <c r="F13">
        <v>10</v>
      </c>
      <c r="G13">
        <v>10</v>
      </c>
      <c r="H13">
        <f>F13+G13</f>
        <v>20</v>
      </c>
      <c r="J13">
        <f t="shared" si="0"/>
        <v>8</v>
      </c>
      <c r="K13">
        <f t="shared" si="1"/>
        <v>8</v>
      </c>
      <c r="L13">
        <f>J13+K13</f>
        <v>16</v>
      </c>
      <c r="N13" s="4">
        <f>L13/A13</f>
        <v>0.8</v>
      </c>
    </row>
    <row r="14" spans="1:22" x14ac:dyDescent="0.25">
      <c r="A14">
        <v>20</v>
      </c>
      <c r="C14" t="s">
        <v>36</v>
      </c>
      <c r="F14">
        <v>10</v>
      </c>
      <c r="G14">
        <v>10</v>
      </c>
      <c r="H14">
        <f>F14+G14</f>
        <v>20</v>
      </c>
      <c r="J14">
        <f t="shared" si="0"/>
        <v>8</v>
      </c>
      <c r="K14">
        <f t="shared" si="1"/>
        <v>8</v>
      </c>
      <c r="L14" s="3">
        <f>J14+K14</f>
        <v>16</v>
      </c>
      <c r="N14" s="4">
        <f>L14/A14</f>
        <v>0.8</v>
      </c>
    </row>
    <row r="16" spans="1:22" x14ac:dyDescent="0.25">
      <c r="B16" s="2">
        <v>0.05</v>
      </c>
      <c r="C16" t="s">
        <v>20</v>
      </c>
    </row>
    <row r="17" spans="1:14" x14ac:dyDescent="0.25">
      <c r="A17">
        <v>10</v>
      </c>
      <c r="C17" t="s">
        <v>36</v>
      </c>
      <c r="F17">
        <v>0</v>
      </c>
      <c r="G17">
        <v>10</v>
      </c>
      <c r="H17">
        <f>F17+G17</f>
        <v>10</v>
      </c>
      <c r="J17" s="24" t="s">
        <v>32</v>
      </c>
      <c r="K17">
        <f t="shared" si="1"/>
        <v>8</v>
      </c>
      <c r="L17">
        <f>K17</f>
        <v>8</v>
      </c>
      <c r="N17" s="4">
        <f>L17/A17</f>
        <v>0.8</v>
      </c>
    </row>
    <row r="18" spans="1:14" x14ac:dyDescent="0.25">
      <c r="A18">
        <v>10</v>
      </c>
      <c r="C18" t="s">
        <v>36</v>
      </c>
      <c r="F18">
        <v>0</v>
      </c>
      <c r="G18">
        <v>10</v>
      </c>
      <c r="H18">
        <f>F18+G18</f>
        <v>10</v>
      </c>
      <c r="J18" s="24" t="s">
        <v>32</v>
      </c>
      <c r="K18">
        <f t="shared" si="1"/>
        <v>8</v>
      </c>
      <c r="L18">
        <f>K18</f>
        <v>8</v>
      </c>
      <c r="N18" s="4">
        <f>L18/A18</f>
        <v>0.8</v>
      </c>
    </row>
    <row r="19" spans="1:14" x14ac:dyDescent="0.25">
      <c r="A19">
        <v>10</v>
      </c>
      <c r="C19" t="s">
        <v>36</v>
      </c>
      <c r="F19">
        <v>0</v>
      </c>
      <c r="G19">
        <v>10</v>
      </c>
      <c r="H19">
        <f>F19+G19</f>
        <v>10</v>
      </c>
      <c r="J19" s="24" t="s">
        <v>32</v>
      </c>
      <c r="K19">
        <f t="shared" si="1"/>
        <v>8</v>
      </c>
      <c r="L19">
        <f>K19</f>
        <v>8</v>
      </c>
      <c r="N19" s="4">
        <f>L19/A19</f>
        <v>0.8</v>
      </c>
    </row>
    <row r="20" spans="1:14" x14ac:dyDescent="0.25">
      <c r="A20">
        <v>10</v>
      </c>
      <c r="C20" t="s">
        <v>36</v>
      </c>
      <c r="F20">
        <v>0</v>
      </c>
      <c r="G20">
        <v>10</v>
      </c>
      <c r="H20">
        <f>F20+G20</f>
        <v>10</v>
      </c>
      <c r="J20" s="24" t="s">
        <v>32</v>
      </c>
      <c r="K20">
        <f t="shared" si="1"/>
        <v>8</v>
      </c>
      <c r="L20" s="3">
        <f>K20</f>
        <v>8</v>
      </c>
      <c r="N20" s="4">
        <f>L20/A20</f>
        <v>0.8</v>
      </c>
    </row>
    <row r="21" spans="1:14" ht="15.75" thickBot="1" x14ac:dyDescent="0.3"/>
    <row r="22" spans="1:14" x14ac:dyDescent="0.25">
      <c r="A22" t="s">
        <v>21</v>
      </c>
      <c r="J22" s="14" t="s">
        <v>37</v>
      </c>
      <c r="K22" s="15" t="s">
        <v>38</v>
      </c>
      <c r="L22" s="15" t="s">
        <v>39</v>
      </c>
      <c r="M22" s="15"/>
      <c r="N22" s="18" t="s">
        <v>31</v>
      </c>
    </row>
    <row r="23" spans="1:14" ht="15.75" thickBot="1" x14ac:dyDescent="0.3">
      <c r="A23">
        <f>SUM(A5:A20)</f>
        <v>200</v>
      </c>
      <c r="J23" s="16">
        <f>SUM(L5:L8)</f>
        <v>64</v>
      </c>
      <c r="K23" s="17">
        <f>SUM(L11:L14)</f>
        <v>64</v>
      </c>
      <c r="L23" s="17">
        <f>SUM(L17:L20)</f>
        <v>32</v>
      </c>
      <c r="M23" s="17"/>
      <c r="N23" s="19">
        <f>(SUM(L5:L8)+SUM(L11:L14)+SUM(L17:L20))/A23</f>
        <v>0.8</v>
      </c>
    </row>
    <row r="26" spans="1:14" ht="26.25" x14ac:dyDescent="0.4">
      <c r="D26" s="1" t="s">
        <v>5</v>
      </c>
      <c r="F26" s="1"/>
    </row>
    <row r="27" spans="1:14" ht="15" customHeight="1" x14ac:dyDescent="0.4">
      <c r="D27" s="1"/>
      <c r="F27" s="1"/>
    </row>
    <row r="28" spans="1:14" x14ac:dyDescent="0.25">
      <c r="A28" t="s">
        <v>6</v>
      </c>
      <c r="F28" t="s">
        <v>2</v>
      </c>
      <c r="G28" t="s">
        <v>7</v>
      </c>
      <c r="H28" t="s">
        <v>44</v>
      </c>
      <c r="J28" t="s">
        <v>13</v>
      </c>
      <c r="K28" t="s">
        <v>14</v>
      </c>
      <c r="L28" t="s">
        <v>16</v>
      </c>
      <c r="N28" t="s">
        <v>8</v>
      </c>
    </row>
    <row r="29" spans="1:14" x14ac:dyDescent="0.25">
      <c r="C29" t="s">
        <v>9</v>
      </c>
    </row>
    <row r="30" spans="1:14" x14ac:dyDescent="0.25">
      <c r="A30">
        <v>15</v>
      </c>
      <c r="C30" t="s">
        <v>36</v>
      </c>
      <c r="F30">
        <v>12</v>
      </c>
      <c r="G30">
        <v>3</v>
      </c>
      <c r="H30">
        <f>F30+G30</f>
        <v>15</v>
      </c>
      <c r="J30" s="11">
        <f>0.8*F30</f>
        <v>9.6000000000000014</v>
      </c>
      <c r="K30" s="11">
        <f>0.8*G30</f>
        <v>2.4000000000000004</v>
      </c>
      <c r="L30" s="11">
        <f>J30+K30</f>
        <v>12.000000000000002</v>
      </c>
      <c r="N30" s="4">
        <f>L30/A30</f>
        <v>0.80000000000000016</v>
      </c>
    </row>
    <row r="31" spans="1:14" x14ac:dyDescent="0.25">
      <c r="A31">
        <v>15</v>
      </c>
      <c r="C31" t="s">
        <v>36</v>
      </c>
      <c r="F31">
        <v>12</v>
      </c>
      <c r="G31">
        <v>3</v>
      </c>
      <c r="H31">
        <f>F31+G31</f>
        <v>15</v>
      </c>
      <c r="J31" s="11">
        <f>0.8*F31</f>
        <v>9.6000000000000014</v>
      </c>
      <c r="K31" s="11">
        <f>0.8*G31</f>
        <v>2.4000000000000004</v>
      </c>
      <c r="L31" s="11">
        <f>J31+K31</f>
        <v>12.000000000000002</v>
      </c>
      <c r="N31" s="4">
        <f>L31/A31</f>
        <v>0.80000000000000016</v>
      </c>
    </row>
    <row r="32" spans="1:14" x14ac:dyDescent="0.25">
      <c r="A32">
        <v>15</v>
      </c>
      <c r="C32" t="s">
        <v>36</v>
      </c>
      <c r="F32">
        <v>12</v>
      </c>
      <c r="G32">
        <v>3</v>
      </c>
      <c r="H32">
        <f>F32+G32</f>
        <v>15</v>
      </c>
      <c r="J32" s="11">
        <f>0.8*F32</f>
        <v>9.6000000000000014</v>
      </c>
      <c r="K32" s="11">
        <f>0.8*G32</f>
        <v>2.4000000000000004</v>
      </c>
      <c r="L32" s="11">
        <f>J32+K32</f>
        <v>12.000000000000002</v>
      </c>
      <c r="N32" s="4">
        <f>L32/A32</f>
        <v>0.80000000000000016</v>
      </c>
    </row>
    <row r="33" spans="1:14" x14ac:dyDescent="0.25">
      <c r="A33">
        <v>15</v>
      </c>
      <c r="C33" t="s">
        <v>36</v>
      </c>
      <c r="F33">
        <v>12</v>
      </c>
      <c r="G33">
        <v>3</v>
      </c>
      <c r="H33">
        <f>F33+G33</f>
        <v>15</v>
      </c>
      <c r="J33" s="11">
        <f>0.8*F33</f>
        <v>9.6000000000000014</v>
      </c>
      <c r="K33" s="11">
        <f>0.8*G33</f>
        <v>2.4000000000000004</v>
      </c>
      <c r="L33" s="11">
        <f>SUM(J33+K33)</f>
        <v>12.000000000000002</v>
      </c>
      <c r="N33" s="4">
        <f>L33/A33</f>
        <v>0.80000000000000016</v>
      </c>
    </row>
    <row r="34" spans="1:14" x14ac:dyDescent="0.25">
      <c r="J34" s="11"/>
      <c r="K34" s="11"/>
      <c r="L34" s="11"/>
    </row>
    <row r="35" spans="1:14" x14ac:dyDescent="0.25">
      <c r="C35" t="s">
        <v>10</v>
      </c>
      <c r="J35" s="11"/>
      <c r="K35" s="11"/>
      <c r="L35" s="11"/>
    </row>
    <row r="36" spans="1:14" x14ac:dyDescent="0.25">
      <c r="A36">
        <v>15</v>
      </c>
      <c r="C36" t="s">
        <v>36</v>
      </c>
      <c r="F36">
        <v>8</v>
      </c>
      <c r="G36">
        <v>7</v>
      </c>
      <c r="H36">
        <f>F36+G36</f>
        <v>15</v>
      </c>
      <c r="J36" s="11">
        <f>0.7*F36</f>
        <v>5.6</v>
      </c>
      <c r="K36" s="11">
        <f>0.85*G36</f>
        <v>5.95</v>
      </c>
      <c r="L36" s="11">
        <f>J36+K36</f>
        <v>11.55</v>
      </c>
      <c r="N36" s="4">
        <f>L36/A36</f>
        <v>0.77</v>
      </c>
    </row>
    <row r="37" spans="1:14" x14ac:dyDescent="0.25">
      <c r="A37">
        <v>15</v>
      </c>
      <c r="C37" t="s">
        <v>36</v>
      </c>
      <c r="F37">
        <v>8</v>
      </c>
      <c r="G37">
        <v>7</v>
      </c>
      <c r="H37">
        <f>F37+G37</f>
        <v>15</v>
      </c>
      <c r="J37" s="11">
        <f>0.7*F37</f>
        <v>5.6</v>
      </c>
      <c r="K37" s="11">
        <f>0.85*G37</f>
        <v>5.95</v>
      </c>
      <c r="L37" s="11">
        <f>J37+K37</f>
        <v>11.55</v>
      </c>
      <c r="N37" s="4">
        <f>L37/A37</f>
        <v>0.77</v>
      </c>
    </row>
    <row r="38" spans="1:14" x14ac:dyDescent="0.25">
      <c r="A38">
        <v>15</v>
      </c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>
        <f>0.85*G38</f>
        <v>5.95</v>
      </c>
      <c r="L38" s="11">
        <f>J38+K38</f>
        <v>11.55</v>
      </c>
      <c r="N38" s="4">
        <f>L38/A38</f>
        <v>0.77</v>
      </c>
    </row>
    <row r="39" spans="1:14" x14ac:dyDescent="0.25">
      <c r="A39">
        <v>15</v>
      </c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>
        <f>0.85*G39</f>
        <v>5.95</v>
      </c>
      <c r="L39" s="11">
        <f>J39+K39</f>
        <v>11.55</v>
      </c>
      <c r="N39" s="4">
        <f>L39/A39</f>
        <v>0.77</v>
      </c>
    </row>
    <row r="40" spans="1:14" x14ac:dyDescent="0.25">
      <c r="J40" s="11"/>
      <c r="K40" s="11"/>
      <c r="L40" s="11"/>
      <c r="N40" s="4"/>
    </row>
    <row r="41" spans="1:14" x14ac:dyDescent="0.25">
      <c r="C41" t="s">
        <v>11</v>
      </c>
      <c r="J41" s="11"/>
      <c r="K41" s="11"/>
      <c r="L41" s="11"/>
      <c r="N41" s="4"/>
    </row>
    <row r="42" spans="1:14" x14ac:dyDescent="0.25">
      <c r="A42">
        <v>10</v>
      </c>
      <c r="C42" t="s">
        <v>36</v>
      </c>
      <c r="F42">
        <v>5</v>
      </c>
      <c r="G42">
        <v>5</v>
      </c>
      <c r="H42">
        <f>F42+G42</f>
        <v>10</v>
      </c>
      <c r="J42" s="11">
        <f>0.73*F42</f>
        <v>3.65</v>
      </c>
      <c r="K42" s="11">
        <f>0.8*G42</f>
        <v>4</v>
      </c>
      <c r="L42" s="11">
        <f>J42+K42</f>
        <v>7.65</v>
      </c>
      <c r="N42" s="4">
        <f>L42/A42</f>
        <v>0.76500000000000001</v>
      </c>
    </row>
    <row r="43" spans="1:14" x14ac:dyDescent="0.25">
      <c r="A43">
        <v>10</v>
      </c>
      <c r="C43" t="s">
        <v>36</v>
      </c>
      <c r="F43">
        <v>5</v>
      </c>
      <c r="G43">
        <v>5</v>
      </c>
      <c r="H43">
        <f>F43+G43</f>
        <v>10</v>
      </c>
      <c r="J43" s="11">
        <f>0.73*F43</f>
        <v>3.65</v>
      </c>
      <c r="K43" s="11">
        <f>0.8*G43</f>
        <v>4</v>
      </c>
      <c r="L43" s="11">
        <f>J43+K43</f>
        <v>7.65</v>
      </c>
      <c r="N43" s="4">
        <f>L43/A43</f>
        <v>0.76500000000000001</v>
      </c>
    </row>
    <row r="44" spans="1:14" x14ac:dyDescent="0.25">
      <c r="A44">
        <v>10</v>
      </c>
      <c r="C44" t="s">
        <v>36</v>
      </c>
      <c r="F44">
        <v>7</v>
      </c>
      <c r="G44">
        <v>3</v>
      </c>
      <c r="H44">
        <f>F44+G44</f>
        <v>10</v>
      </c>
      <c r="J44" s="11">
        <f>0.73*F44</f>
        <v>5.1099999999999994</v>
      </c>
      <c r="K44" s="11">
        <f>0.8*G44</f>
        <v>2.4000000000000004</v>
      </c>
      <c r="L44" s="11">
        <f>J44+K44</f>
        <v>7.51</v>
      </c>
      <c r="N44" s="4">
        <f>L44/A44</f>
        <v>0.751</v>
      </c>
    </row>
    <row r="45" spans="1:14" x14ac:dyDescent="0.25">
      <c r="A45">
        <v>10</v>
      </c>
      <c r="C45" t="s">
        <v>36</v>
      </c>
      <c r="F45">
        <v>7</v>
      </c>
      <c r="G45">
        <v>3</v>
      </c>
      <c r="H45">
        <f>F45+G45</f>
        <v>10</v>
      </c>
      <c r="J45" s="11">
        <f>0.73*F45</f>
        <v>5.1099999999999994</v>
      </c>
      <c r="K45" s="11">
        <f>0.8*G45</f>
        <v>2.4000000000000004</v>
      </c>
      <c r="L45" s="11">
        <f>J45+K45</f>
        <v>7.51</v>
      </c>
      <c r="N45" s="4">
        <f>L45/A45</f>
        <v>0.751</v>
      </c>
    </row>
    <row r="46" spans="1:14" x14ac:dyDescent="0.25">
      <c r="J46" s="11"/>
      <c r="K46" s="11"/>
      <c r="L46" s="11"/>
      <c r="N46" s="4"/>
    </row>
    <row r="47" spans="1:14" x14ac:dyDescent="0.25">
      <c r="C47" t="s">
        <v>12</v>
      </c>
      <c r="J47" s="11"/>
      <c r="K47" s="11"/>
      <c r="L47" s="11"/>
      <c r="N47" s="4"/>
    </row>
    <row r="48" spans="1:14" x14ac:dyDescent="0.25">
      <c r="A48">
        <v>10</v>
      </c>
      <c r="C48" t="s">
        <v>36</v>
      </c>
      <c r="F48">
        <v>7</v>
      </c>
      <c r="G48">
        <v>3</v>
      </c>
      <c r="H48">
        <f>F48+G48</f>
        <v>10</v>
      </c>
      <c r="J48" s="11">
        <f>0.85*F48</f>
        <v>5.95</v>
      </c>
      <c r="K48" s="11">
        <f>0.78*G48</f>
        <v>2.34</v>
      </c>
      <c r="L48" s="11">
        <f>J48+K48</f>
        <v>8.2899999999999991</v>
      </c>
      <c r="N48" s="4">
        <f>L48/A48</f>
        <v>0.82899999999999996</v>
      </c>
    </row>
    <row r="49" spans="1:14" x14ac:dyDescent="0.25">
      <c r="A49">
        <v>10</v>
      </c>
      <c r="C49" t="s">
        <v>36</v>
      </c>
      <c r="F49">
        <v>7</v>
      </c>
      <c r="G49">
        <v>3</v>
      </c>
      <c r="H49">
        <f>F49+G49</f>
        <v>10</v>
      </c>
      <c r="J49" s="11">
        <f>0.85*F49</f>
        <v>5.95</v>
      </c>
      <c r="K49" s="11">
        <f>0.78*G49</f>
        <v>2.34</v>
      </c>
      <c r="L49" s="11">
        <f>J49+K49</f>
        <v>8.2899999999999991</v>
      </c>
      <c r="N49" s="4">
        <f>L49/A49</f>
        <v>0.82899999999999996</v>
      </c>
    </row>
    <row r="50" spans="1:14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>
        <f>0.78*G50</f>
        <v>2.34</v>
      </c>
      <c r="L50" s="11">
        <f>J50+K50</f>
        <v>8.2899999999999991</v>
      </c>
      <c r="N50" s="4">
        <f>L50/A50</f>
        <v>0.82899999999999996</v>
      </c>
    </row>
    <row r="51" spans="1:14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>
        <f>0.78*G51</f>
        <v>2.34</v>
      </c>
      <c r="L51" s="11">
        <f>J51+K51</f>
        <v>8.2899999999999991</v>
      </c>
      <c r="N51" s="4">
        <f>L51/A51</f>
        <v>0.82899999999999996</v>
      </c>
    </row>
    <row r="52" spans="1:14" ht="15.75" thickBot="1" x14ac:dyDescent="0.3"/>
    <row r="53" spans="1:14" x14ac:dyDescent="0.25">
      <c r="A53" t="s">
        <v>22</v>
      </c>
      <c r="I53" s="14" t="s">
        <v>40</v>
      </c>
      <c r="J53" s="15" t="s">
        <v>41</v>
      </c>
      <c r="K53" s="15" t="s">
        <v>42</v>
      </c>
      <c r="L53" s="15" t="s">
        <v>43</v>
      </c>
      <c r="M53" s="15"/>
      <c r="N53" s="18" t="s">
        <v>31</v>
      </c>
    </row>
    <row r="54" spans="1:14" ht="15.75" thickBot="1" x14ac:dyDescent="0.3">
      <c r="A54">
        <f>SUM(A30:A51)</f>
        <v>200</v>
      </c>
      <c r="I54" s="16">
        <f>SUM(L30:L33)</f>
        <v>48.000000000000007</v>
      </c>
      <c r="J54" s="17">
        <f>SUM(L36:L39)</f>
        <v>46.2</v>
      </c>
      <c r="K54" s="17">
        <f>SUM(L42:L45)</f>
        <v>30.32</v>
      </c>
      <c r="L54" s="17">
        <f>SUM(L48:L51)</f>
        <v>33.159999999999997</v>
      </c>
      <c r="M54" s="17"/>
      <c r="N54" s="19">
        <f>SUM(I54:L54)/A54</f>
        <v>0.78839999999999999</v>
      </c>
    </row>
    <row r="57" spans="1:14" ht="26.25" x14ac:dyDescent="0.4">
      <c r="D57" s="1" t="s">
        <v>23</v>
      </c>
    </row>
    <row r="59" spans="1:14" x14ac:dyDescent="0.25">
      <c r="A59" t="s">
        <v>6</v>
      </c>
      <c r="F59" t="s">
        <v>2</v>
      </c>
      <c r="G59" t="s">
        <v>7</v>
      </c>
      <c r="H59" t="s">
        <v>44</v>
      </c>
      <c r="J59" t="s">
        <v>13</v>
      </c>
      <c r="K59" t="s">
        <v>14</v>
      </c>
      <c r="L59" t="s">
        <v>16</v>
      </c>
      <c r="N59" t="s">
        <v>8</v>
      </c>
    </row>
    <row r="60" spans="1:14" x14ac:dyDescent="0.25">
      <c r="C60" s="2">
        <v>0.15</v>
      </c>
      <c r="D60" t="s">
        <v>24</v>
      </c>
    </row>
    <row r="61" spans="1:14" x14ac:dyDescent="0.25">
      <c r="C61" s="2"/>
      <c r="D61" t="s">
        <v>45</v>
      </c>
      <c r="F61" s="11">
        <v>4</v>
      </c>
      <c r="G61" s="11">
        <v>8</v>
      </c>
      <c r="H61" s="11">
        <f t="shared" ref="H61:H63" si="2">F61+G61</f>
        <v>12</v>
      </c>
      <c r="I61" s="11"/>
      <c r="J61" s="11">
        <f>1*F61</f>
        <v>4</v>
      </c>
      <c r="K61" s="11">
        <f>0.8*G61</f>
        <v>6.4</v>
      </c>
      <c r="L61" s="11"/>
    </row>
    <row r="62" spans="1:14" x14ac:dyDescent="0.25">
      <c r="C62" s="2"/>
      <c r="D62" t="s">
        <v>46</v>
      </c>
      <c r="F62" s="11">
        <v>17.05263156583332</v>
      </c>
      <c r="G62" s="11">
        <v>18.947368434166673</v>
      </c>
      <c r="H62" s="11">
        <f t="shared" si="2"/>
        <v>35.999999999999993</v>
      </c>
      <c r="I62" s="11"/>
      <c r="J62" s="11">
        <f>0.8*F62</f>
        <v>13.642105252666656</v>
      </c>
      <c r="K62" s="11">
        <f t="shared" ref="K62:K63" si="3">0.8*G62</f>
        <v>15.157894747333339</v>
      </c>
      <c r="L62" s="11"/>
    </row>
    <row r="63" spans="1:14" x14ac:dyDescent="0.25">
      <c r="C63" s="2"/>
      <c r="D63" t="s">
        <v>47</v>
      </c>
      <c r="F63" s="12">
        <v>53.052631534478209</v>
      </c>
      <c r="G63" s="12">
        <v>18.947368465521798</v>
      </c>
      <c r="H63" s="12">
        <f t="shared" si="2"/>
        <v>72</v>
      </c>
      <c r="I63" s="11"/>
      <c r="J63" s="13">
        <f>0.8*F63</f>
        <v>42.442105227582573</v>
      </c>
      <c r="K63" s="13">
        <f t="shared" si="3"/>
        <v>15.157894772417439</v>
      </c>
      <c r="L63" s="11"/>
    </row>
    <row r="64" spans="1:14" x14ac:dyDescent="0.25">
      <c r="A64">
        <v>120</v>
      </c>
      <c r="D64" t="s">
        <v>25</v>
      </c>
      <c r="F64" s="11">
        <f>SUM(F61:F63)</f>
        <v>74.105263100311532</v>
      </c>
      <c r="G64" s="11">
        <f>SUM(G61:G63)</f>
        <v>45.894736899688468</v>
      </c>
      <c r="H64" s="11">
        <f>F64+G64</f>
        <v>120</v>
      </c>
      <c r="I64" s="11"/>
      <c r="J64" s="11">
        <f>SUM(J61:J63)</f>
        <v>60.084210480249226</v>
      </c>
      <c r="K64" s="11">
        <f>SUM(K61:K63)</f>
        <v>36.715789519750778</v>
      </c>
      <c r="L64" s="22">
        <f>J64+K64</f>
        <v>96.800000000000011</v>
      </c>
      <c r="N64" s="4">
        <f>L64/A64</f>
        <v>0.80666666666666675</v>
      </c>
    </row>
    <row r="65" spans="1:14" x14ac:dyDescent="0.25">
      <c r="F65" s="11"/>
      <c r="G65" s="11"/>
      <c r="H65" s="11"/>
      <c r="I65" s="11"/>
      <c r="J65" s="11"/>
      <c r="K65" s="11"/>
      <c r="L65" s="11"/>
    </row>
    <row r="66" spans="1:14" x14ac:dyDescent="0.25">
      <c r="C66" s="2">
        <v>0.15</v>
      </c>
      <c r="D66" t="s">
        <v>26</v>
      </c>
      <c r="F66" s="11"/>
      <c r="G66" s="11"/>
      <c r="H66" s="11"/>
      <c r="I66" s="11"/>
      <c r="J66" s="11"/>
      <c r="K66" s="11"/>
      <c r="L66" s="11"/>
    </row>
    <row r="67" spans="1:14" x14ac:dyDescent="0.25">
      <c r="C67" s="2"/>
      <c r="D67" t="s">
        <v>45</v>
      </c>
      <c r="F67" s="11">
        <v>2</v>
      </c>
      <c r="G67" s="11">
        <v>4</v>
      </c>
      <c r="H67" s="11">
        <f t="shared" ref="H67:H69" si="4">F67+G67</f>
        <v>6</v>
      </c>
      <c r="I67" s="11"/>
      <c r="J67" s="11">
        <f>1*F67</f>
        <v>2</v>
      </c>
      <c r="K67" s="11">
        <f>0.8*G67</f>
        <v>3.2</v>
      </c>
      <c r="L67" s="11"/>
    </row>
    <row r="68" spans="1:14" x14ac:dyDescent="0.25">
      <c r="C68" s="2"/>
      <c r="D68" t="s">
        <v>46</v>
      </c>
      <c r="F68" s="11">
        <v>18.000000009318711</v>
      </c>
      <c r="G68" s="11">
        <v>18.000000009318711</v>
      </c>
      <c r="H68" s="11">
        <f t="shared" si="4"/>
        <v>36.000000018637422</v>
      </c>
      <c r="I68" s="11"/>
      <c r="J68" s="11">
        <f>0.8*F68</f>
        <v>14.40000000745497</v>
      </c>
      <c r="K68" s="11">
        <f t="shared" ref="K68:K69" si="5">0.8*G68</f>
        <v>14.40000000745497</v>
      </c>
      <c r="L68" s="11"/>
    </row>
    <row r="69" spans="1:14" x14ac:dyDescent="0.25">
      <c r="C69" s="2"/>
      <c r="D69" t="s">
        <v>48</v>
      </c>
      <c r="F69" s="13">
        <v>59.999999959618926</v>
      </c>
      <c r="G69" s="13">
        <v>18.000000021743659</v>
      </c>
      <c r="H69" s="13">
        <f t="shared" si="4"/>
        <v>77.999999981362578</v>
      </c>
      <c r="I69" s="11"/>
      <c r="J69" s="13">
        <f>0.8*F69</f>
        <v>47.999999967695146</v>
      </c>
      <c r="K69" s="13">
        <f t="shared" si="5"/>
        <v>14.400000017394929</v>
      </c>
      <c r="L69" s="11"/>
    </row>
    <row r="70" spans="1:14" x14ac:dyDescent="0.25">
      <c r="A70">
        <v>120</v>
      </c>
      <c r="D70" t="s">
        <v>27</v>
      </c>
      <c r="F70" s="11">
        <f>SUM(F67:F69)</f>
        <v>79.99999996893763</v>
      </c>
      <c r="G70" s="11">
        <f>SUM(G67:G69)</f>
        <v>40.00000003106237</v>
      </c>
      <c r="H70" s="11">
        <f>F70+G70</f>
        <v>120</v>
      </c>
      <c r="I70" s="11"/>
      <c r="J70" s="11">
        <f>SUM(J67:J69)</f>
        <v>64.399999975150109</v>
      </c>
      <c r="K70" s="11">
        <f>SUM(K67:K69)</f>
        <v>32.000000024849896</v>
      </c>
      <c r="L70" s="22">
        <f>J70+K70</f>
        <v>96.4</v>
      </c>
      <c r="N70" s="4">
        <f>L70/A70</f>
        <v>0.80333333333333334</v>
      </c>
    </row>
    <row r="71" spans="1:14" x14ac:dyDescent="0.25">
      <c r="F71" s="11"/>
      <c r="G71" s="11"/>
      <c r="H71" s="11"/>
      <c r="I71" s="11"/>
      <c r="J71" s="11"/>
      <c r="K71" s="11"/>
      <c r="L71" s="11"/>
    </row>
    <row r="72" spans="1:14" x14ac:dyDescent="0.25">
      <c r="C72" s="2">
        <v>0.2</v>
      </c>
      <c r="D72" t="s">
        <v>28</v>
      </c>
      <c r="F72" s="11"/>
      <c r="G72" s="11"/>
      <c r="H72" s="11"/>
      <c r="I72" s="11"/>
      <c r="J72" s="11"/>
      <c r="K72" s="11"/>
      <c r="L72" s="11"/>
    </row>
    <row r="73" spans="1:14" x14ac:dyDescent="0.25">
      <c r="C73" s="2"/>
      <c r="D73" t="s">
        <v>45</v>
      </c>
      <c r="F73" s="11">
        <v>2.712074299068052</v>
      </c>
      <c r="G73" s="11">
        <v>5.4241485981361039</v>
      </c>
      <c r="H73" s="11">
        <f t="shared" ref="H73:H75" si="6">F73+G73</f>
        <v>8.1362228972041564</v>
      </c>
      <c r="I73" s="11"/>
      <c r="J73" s="11">
        <f>1*F73</f>
        <v>2.712074299068052</v>
      </c>
      <c r="K73" s="11">
        <f>0.8*G73</f>
        <v>4.339318878508883</v>
      </c>
      <c r="L73" s="11"/>
    </row>
    <row r="74" spans="1:14" x14ac:dyDescent="0.25">
      <c r="C74" s="2"/>
      <c r="D74" t="s">
        <v>46</v>
      </c>
      <c r="F74" s="11">
        <v>20.340557234890873</v>
      </c>
      <c r="G74" s="11">
        <v>20.340557234890873</v>
      </c>
      <c r="H74" s="11">
        <f t="shared" si="6"/>
        <v>40.681114469781747</v>
      </c>
      <c r="I74" s="11"/>
      <c r="J74" s="11">
        <f>0.8*F74</f>
        <v>16.272445787912698</v>
      </c>
      <c r="K74" s="11">
        <f t="shared" ref="K74:K75" si="7">0.8*G74</f>
        <v>16.272445787912698</v>
      </c>
      <c r="L74" s="11"/>
    </row>
    <row r="75" spans="1:14" x14ac:dyDescent="0.25">
      <c r="C75" s="2"/>
      <c r="D75" t="s">
        <v>48</v>
      </c>
      <c r="F75" s="13">
        <v>90.842105394063466</v>
      </c>
      <c r="G75" s="13">
        <v>20.340557234890873</v>
      </c>
      <c r="H75" s="13">
        <f t="shared" si="6"/>
        <v>111.18266262895435</v>
      </c>
      <c r="I75" s="11"/>
      <c r="J75" s="13">
        <f>0.8*F75</f>
        <v>72.673684315250782</v>
      </c>
      <c r="K75" s="13">
        <f t="shared" si="7"/>
        <v>16.272445787912698</v>
      </c>
      <c r="L75" s="11"/>
    </row>
    <row r="76" spans="1:14" x14ac:dyDescent="0.25">
      <c r="A76">
        <v>160</v>
      </c>
      <c r="D76" t="s">
        <v>29</v>
      </c>
      <c r="F76" s="11">
        <f>SUM(F73:F75)</f>
        <v>113.8947369280224</v>
      </c>
      <c r="G76" s="11">
        <f>SUM(G73:G75)</f>
        <v>46.105263067917846</v>
      </c>
      <c r="H76" s="11">
        <f>F76+G76</f>
        <v>159.99999999594024</v>
      </c>
      <c r="I76" s="11"/>
      <c r="J76" s="11">
        <f>SUM(J73:J75)</f>
        <v>91.658204402231533</v>
      </c>
      <c r="K76" s="11">
        <f>SUM(K73:K75)</f>
        <v>36.88421045433428</v>
      </c>
      <c r="L76" s="22">
        <f>J76+K76</f>
        <v>128.54241485656581</v>
      </c>
      <c r="N76" s="4">
        <f>L76/A76</f>
        <v>0.80339009285353635</v>
      </c>
    </row>
    <row r="77" spans="1:14" ht="15.75" thickBot="1" x14ac:dyDescent="0.3"/>
    <row r="78" spans="1:14" x14ac:dyDescent="0.25">
      <c r="A78" t="s">
        <v>30</v>
      </c>
      <c r="N78" s="20" t="s">
        <v>31</v>
      </c>
    </row>
    <row r="79" spans="1:14" ht="15.75" thickBot="1" x14ac:dyDescent="0.3">
      <c r="A79">
        <f>SUM(A64:A76)</f>
        <v>400</v>
      </c>
      <c r="N79" s="21">
        <f>(L64+L70+L76)/A79</f>
        <v>0.80435603714141446</v>
      </c>
    </row>
    <row r="82" spans="1:9" ht="26.25" x14ac:dyDescent="0.4">
      <c r="A82" s="1" t="s">
        <v>49</v>
      </c>
    </row>
    <row r="84" spans="1:9" x14ac:dyDescent="0.25">
      <c r="A84" t="s">
        <v>33</v>
      </c>
      <c r="F84" t="s">
        <v>50</v>
      </c>
      <c r="G84" t="s">
        <v>51</v>
      </c>
      <c r="H84" t="s">
        <v>55</v>
      </c>
      <c r="I84" t="s">
        <v>56</v>
      </c>
    </row>
    <row r="85" spans="1:9" x14ac:dyDescent="0.25">
      <c r="A85">
        <f>A79+A54+A23</f>
        <v>800</v>
      </c>
      <c r="F85" s="11">
        <f>SUM(F76,F70,F64,F51,F50,F49,F48,F45,F44,F43,F42,F39,F38,F37,F36,F33,F32,F31,F30,F20,F19,F18,F17,F14,F13,F12,F11,F8,F7,F6,F5)</f>
        <v>479.99999999727152</v>
      </c>
      <c r="G85" s="11">
        <f>SUM(G76,G70,G64,G51,G50,G49,G48,G45,G44,G43,G42,G39,G38,G37,G36,G33,G32,G31,G30,G20,G19,G18,G17,G14,G13,G12,G11,G8,G7,G6,G5)</f>
        <v>319.99999999866867</v>
      </c>
      <c r="H85" s="4">
        <f>F85/A85</f>
        <v>0.59999999999658937</v>
      </c>
      <c r="I85" s="4">
        <f>G85/A85</f>
        <v>0.39999999999833585</v>
      </c>
    </row>
    <row r="87" spans="1:9" x14ac:dyDescent="0.25">
      <c r="A87" t="s">
        <v>34</v>
      </c>
      <c r="F87" t="s">
        <v>52</v>
      </c>
      <c r="G87" t="s">
        <v>52</v>
      </c>
    </row>
    <row r="88" spans="1:9" x14ac:dyDescent="0.25">
      <c r="A88" s="22">
        <f>SUM(J23:L23)+SUM(I54:L54)+SUM(L64:L76)</f>
        <v>639.42241485656587</v>
      </c>
      <c r="F88" s="11">
        <f>SUM(J76,J70,J64,J51,J50,J49,J48,J45,J44,J43,J42,J39,J38,J37,J36,J33,J32,J31,J30,J20,J19,J18,J17,J14,J13,J12,J11,J8,J7,J6,J5)</f>
        <v>382.26241485763103</v>
      </c>
      <c r="G88" s="11">
        <f>SUM(K76,K70,K64,K51,K50,K49,K48,K45,K44,K43,K42,K39,K38,K37,K36,K33,K32,K31,K30,K20,K19,K18,K17,K14,K13,K12,K11,K8,K7,K6,K5)</f>
        <v>257.15999999893495</v>
      </c>
    </row>
    <row r="90" spans="1:9" x14ac:dyDescent="0.25">
      <c r="A90" t="s">
        <v>35</v>
      </c>
      <c r="F90" t="s">
        <v>53</v>
      </c>
      <c r="G90" t="s">
        <v>54</v>
      </c>
    </row>
    <row r="91" spans="1:9" x14ac:dyDescent="0.25">
      <c r="A91" s="23">
        <f>A88/A85</f>
        <v>0.79927801857070735</v>
      </c>
      <c r="F91" s="4">
        <f>F88/F85</f>
        <v>0.79638003095792487</v>
      </c>
      <c r="G91" s="4">
        <f>G88/G85</f>
        <v>0.80362500000001513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DCA1-EFEB-46B6-804D-E04E69382EBC}">
  <dimension ref="A1"/>
  <sheetViews>
    <sheetView workbookViewId="0">
      <selection sqref="A1:O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Crissi Stuckey</dc:creator>
  <cp:lastModifiedBy>Stuckey David</cp:lastModifiedBy>
  <cp:lastPrinted>2023-04-13T19:37:04Z</cp:lastPrinted>
  <dcterms:created xsi:type="dcterms:W3CDTF">2023-04-08T16:19:12Z</dcterms:created>
  <dcterms:modified xsi:type="dcterms:W3CDTF">2023-04-25T20:49:20Z</dcterms:modified>
</cp:coreProperties>
</file>