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C0EE4390-D283-4AF8-A2E0-CDE41BFFFC9A}" xr6:coauthVersionLast="47" xr6:coauthVersionMax="47" xr10:uidLastSave="{00000000-0000-0000-0000-000000000000}"/>
  <bookViews>
    <workbookView xWindow="-108" yWindow="-108" windowWidth="23256" windowHeight="12456" tabRatio="950" xr2:uid="{40080B9E-9E5D-4D4F-BF78-D3F262E6937F}"/>
  </bookViews>
  <sheets>
    <sheet name="BS" sheetId="2" r:id="rId1"/>
    <sheet name="P&amp;L" sheetId="3" r:id="rId2"/>
    <sheet name="Summary of performanc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3" l="1"/>
  <c r="E27" i="10" l="1"/>
  <c r="E9" i="10" l="1"/>
  <c r="D50" i="3" l="1"/>
  <c r="D52" i="3" l="1"/>
  <c r="D39" i="3"/>
  <c r="D46" i="3"/>
  <c r="D44" i="2" l="1"/>
  <c r="D37" i="2"/>
  <c r="D28" i="2"/>
  <c r="D30" i="2" s="1"/>
  <c r="D20" i="2"/>
  <c r="D13" i="2"/>
  <c r="D35" i="3"/>
  <c r="D41" i="3" s="1"/>
  <c r="D11" i="3"/>
  <c r="D45" i="2" l="1"/>
  <c r="D15" i="3"/>
  <c r="D21" i="2"/>
  <c r="D22" i="3" l="1"/>
  <c r="D46" i="2"/>
  <c r="D48" i="2" s="1"/>
  <c r="D26" i="3" l="1"/>
  <c r="D30" i="3"/>
</calcChain>
</file>

<file path=xl/sharedStrings.xml><?xml version="1.0" encoding="utf-8"?>
<sst xmlns="http://schemas.openxmlformats.org/spreadsheetml/2006/main" count="107" uniqueCount="100">
  <si>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</si>
  <si>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</si>
  <si>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</si>
  <si>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</si>
  <si>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</si>
  <si>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</si>
  <si>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</si>
  <si>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</si>
  <si>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</si>
  <si>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</si>
  <si>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</si>
  <si>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</si>
  <si>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</si>
  <si>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</si>
  <si>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</si>
  <si>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</si>
  <si>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</si>
  <si>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</si>
  <si>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Current liabilities</t>
  </si>
  <si>
    <t>Current income tax liabilities</t>
  </si>
  <si>
    <t>Total liabilities</t>
  </si>
  <si>
    <t>Total equity and liabilities</t>
  </si>
  <si>
    <t>Revenue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</si>
  <si>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</si>
  <si>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</si>
  <si>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</si>
  <si>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</si>
  <si>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</si>
  <si>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</si>
  <si>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</si>
  <si>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</si>
  <si>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</si>
  <si>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</si>
  <si>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</si>
  <si>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</si>
  <si>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</si>
  <si>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</si>
  <si>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</si>
  <si>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</si>
  <si>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</si>
  <si>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Industry average</t>
  </si>
  <si>
    <t>Net income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</si>
  <si>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</si>
  <si>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</si>
  <si>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</si>
  <si>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</si>
  <si>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</si>
  <si>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</si>
  <si>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</si>
  <si>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</si>
  <si>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</si>
  <si>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</si>
  <si>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</si>
  <si>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</si>
  <si>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</si>
  <si>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</si>
  <si>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</si>
  <si>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</si>
  <si>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</si>
  <si>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Operating profit (EBIT)</t>
  </si>
  <si>
    <t>Profit before tax (EBT)</t>
  </si>
  <si>
    <t>Return on equity (RoE)</t>
  </si>
  <si>
    <t>Common share capital</t>
  </si>
  <si>
    <t>Common shares outstanding</t>
  </si>
  <si>
    <t>Share price</t>
  </si>
  <si>
    <t>Share price (in $)</t>
  </si>
  <si>
    <t>Market capitalization</t>
  </si>
  <si>
    <t>Common dividend per share ($)</t>
  </si>
  <si>
    <t>Total dividends declared</t>
  </si>
  <si>
    <t>Category</t>
  </si>
  <si>
    <t>Gross profit margin</t>
  </si>
  <si>
    <t>Days of sales outstanding</t>
  </si>
  <si>
    <t>Days of inventory on hand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</si>
  <si>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</si>
  <si>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</si>
  <si>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</si>
  <si>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</si>
  <si>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</si>
  <si>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</si>
  <si>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</si>
  <si>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</si>
  <si>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</si>
  <si>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Debt-to-capital</t>
  </si>
  <si>
    <t>Cash ratio</t>
  </si>
  <si>
    <t>Financial leverage</t>
  </si>
  <si>
    <t>Solvency Ratios</t>
  </si>
  <si>
    <t>Operating profit margin</t>
  </si>
  <si>
    <t>Provisions</t>
  </si>
  <si>
    <t>Trade payables</t>
  </si>
  <si>
    <t>Accruals and other payables</t>
  </si>
  <si>
    <t>Other revenue</t>
  </si>
  <si>
    <t>Administrative expenses</t>
  </si>
  <si>
    <t>Selling expenses</t>
  </si>
  <si>
    <t>Marketing expenses</t>
  </si>
  <si>
    <t>AppleDot</t>
  </si>
  <si>
    <t>Comment</t>
  </si>
  <si>
    <t>General information:</t>
  </si>
  <si>
    <t>AppleDot Ltd</t>
  </si>
  <si>
    <t>Days of payables outstanding</t>
  </si>
  <si>
    <t>Summary of Financial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</si>
</sst>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i/>
      <sz val="9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43" fontId="4" fillId="0" borderId="0" xfId="0" applyNumberFormat="1" applyFont="1"/>
    <xf numFmtId="9" fontId="4" fillId="0" borderId="0" xfId="1" applyFont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7" fillId="2" borderId="0" xfId="0" applyFont="1" applyFill="1"/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41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41" fontId="3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3" xfId="0" applyNumberFormat="1" applyFont="1" applyBorder="1"/>
    <xf numFmtId="0" fontId="4" fillId="0" borderId="11" xfId="0" applyFont="1" applyBorder="1"/>
    <xf numFmtId="0" fontId="4" fillId="0" borderId="8" xfId="0" applyFont="1" applyBorder="1"/>
    <xf numFmtId="0" fontId="4" fillId="0" borderId="1" xfId="0" applyFont="1" applyBorder="1"/>
    <xf numFmtId="0" fontId="6" fillId="0" borderId="0" xfId="0" applyFont="1" applyAlignment="1">
      <alignment horizontal="center"/>
    </xf>
    <xf numFmtId="0" fontId="4" fillId="0" borderId="4" xfId="0" applyFont="1" applyBorder="1"/>
    <xf numFmtId="0" fontId="2" fillId="0" borderId="0" xfId="0" applyFont="1"/>
    <xf numFmtId="164" fontId="4" fillId="0" borderId="0" xfId="2" applyNumberFormat="1" applyFont="1"/>
    <xf numFmtId="165" fontId="4" fillId="0" borderId="0" xfId="1" applyNumberFormat="1" applyFont="1"/>
    <xf numFmtId="0" fontId="6" fillId="0" borderId="3" xfId="0" applyFont="1" applyBorder="1" applyAlignment="1">
      <alignment horizontal="center"/>
    </xf>
    <xf numFmtId="166" fontId="4" fillId="0" borderId="0" xfId="2" applyNumberFormat="1" applyFont="1"/>
    <xf numFmtId="166" fontId="6" fillId="0" borderId="3" xfId="2" applyNumberFormat="1" applyFont="1" applyBorder="1" applyAlignment="1">
      <alignment horizontal="center"/>
    </xf>
    <xf numFmtId="166" fontId="6" fillId="0" borderId="0" xfId="2" applyNumberFormat="1" applyFont="1" applyBorder="1"/>
    <xf numFmtId="0" fontId="4" fillId="0" borderId="7" xfId="0" applyFont="1" applyBorder="1"/>
    <xf numFmtId="43" fontId="6" fillId="0" borderId="10" xfId="2" applyFont="1" applyBorder="1"/>
    <xf numFmtId="166" fontId="6" fillId="0" borderId="10" xfId="2" applyNumberFormat="1" applyFont="1" applyFill="1" applyBorder="1"/>
    <xf numFmtId="166" fontId="6" fillId="0" borderId="12" xfId="2" applyNumberFormat="1" applyFont="1" applyFill="1" applyBorder="1"/>
    <xf numFmtId="166" fontId="6" fillId="0" borderId="9" xfId="2" applyNumberFormat="1" applyFont="1" applyFill="1" applyBorder="1"/>
    <xf numFmtId="166" fontId="6" fillId="0" borderId="12" xfId="2" applyNumberFormat="1" applyFont="1" applyBorder="1"/>
    <xf numFmtId="166" fontId="6" fillId="0" borderId="9" xfId="2" applyNumberFormat="1" applyFont="1" applyBorder="1"/>
    <xf numFmtId="9" fontId="6" fillId="0" borderId="10" xfId="1" applyFont="1" applyBorder="1"/>
    <xf numFmtId="9" fontId="6" fillId="0" borderId="12" xfId="1" applyFont="1" applyBorder="1"/>
    <xf numFmtId="166" fontId="4" fillId="3" borderId="4" xfId="2" applyNumberFormat="1" applyFont="1" applyFill="1" applyBorder="1"/>
    <xf numFmtId="166" fontId="4" fillId="3" borderId="0" xfId="2" applyNumberFormat="1" applyFont="1" applyFill="1" applyBorder="1"/>
    <xf numFmtId="166" fontId="4" fillId="3" borderId="1" xfId="2" applyNumberFormat="1" applyFont="1" applyFill="1" applyBorder="1"/>
    <xf numFmtId="9" fontId="4" fillId="3" borderId="4" xfId="1" applyFont="1" applyFill="1" applyBorder="1"/>
    <xf numFmtId="9" fontId="4" fillId="3" borderId="0" xfId="1" applyFont="1" applyFill="1" applyBorder="1"/>
    <xf numFmtId="165" fontId="4" fillId="3" borderId="4" xfId="1" applyNumberFormat="1" applyFont="1" applyFill="1" applyBorder="1"/>
    <xf numFmtId="165" fontId="4" fillId="3" borderId="0" xfId="1" applyNumberFormat="1" applyFont="1" applyFill="1" applyBorder="1"/>
    <xf numFmtId="165" fontId="4" fillId="3" borderId="1" xfId="1" applyNumberFormat="1" applyFont="1" applyFill="1" applyBorder="1"/>
    <xf numFmtId="165" fontId="6" fillId="0" borderId="10" xfId="1" applyNumberFormat="1" applyFont="1" applyBorder="1"/>
    <xf numFmtId="165" fontId="6" fillId="0" borderId="12" xfId="1" applyNumberFormat="1" applyFont="1" applyBorder="1"/>
    <xf numFmtId="9" fontId="6" fillId="0" borderId="9" xfId="1" applyFont="1" applyBorder="1"/>
    <xf numFmtId="43" fontId="4" fillId="3" borderId="1" xfId="2" applyFont="1" applyFill="1" applyBorder="1"/>
    <xf numFmtId="164" fontId="4" fillId="0" borderId="1" xfId="2" applyNumberFormat="1" applyFont="1" applyBorder="1" applyAlignment="1">
      <alignment horizontal="center" vertical="center" wrapText="1"/>
    </xf>
    <xf numFmtId="43" fontId="2" fillId="0" borderId="0" xfId="2" applyFont="1" applyFill="1" applyBorder="1"/>
    <xf numFmtId="164" fontId="2" fillId="0" borderId="0" xfId="2" applyNumberFormat="1" applyFont="1" applyFill="1" applyBorder="1"/>
    <xf numFmtId="41" fontId="2" fillId="0" borderId="0" xfId="0" applyNumberFormat="1" applyFont="1"/>
    <xf numFmtId="0" fontId="6" fillId="2" borderId="0" xfId="0" applyFont="1" applyFill="1" applyAlignment="1">
      <alignment horizontal="center"/>
    </xf>
    <xf numFmtId="0" fontId="5" fillId="0" borderId="0" xfId="0" applyFont="1"/>
    <xf numFmtId="43" fontId="4" fillId="3" borderId="4" xfId="2" applyFont="1" applyFill="1" applyBorder="1"/>
    <xf numFmtId="43" fontId="4" fillId="3" borderId="0" xfId="2" applyFont="1" applyFill="1" applyBorder="1"/>
    <xf numFmtId="43" fontId="6" fillId="0" borderId="12" xfId="2" applyFont="1" applyBorder="1"/>
    <xf numFmtId="43" fontId="6" fillId="0" borderId="9" xfId="2" applyFont="1" applyBorder="1"/>
    <xf numFmtId="166" fontId="9" fillId="0" borderId="3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/>
    <xf numFmtId="164" fontId="4" fillId="3" borderId="0" xfId="2" applyNumberFormat="1" applyFont="1" applyFill="1" applyBorder="1"/>
    <xf numFmtId="164" fontId="4" fillId="3" borderId="4" xfId="2" applyNumberFormat="1" applyFont="1" applyFill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8" fillId="0" borderId="5" xfId="3" applyBorder="1" applyAlignment="1">
      <alignment horizontal="center" vertical="center" wrapText="1"/>
    </xf>
    <xf numFmtId="0" fontId="8" fillId="0" borderId="13" xfId="3" applyBorder="1" applyAlignment="1">
      <alignment horizontal="center" vertical="center" wrapText="1"/>
    </xf>
    <xf numFmtId="0" fontId="8" fillId="0" borderId="6" xfId="3" applyBorder="1" applyAlignment="1">
      <alignment horizontal="center" vertical="center" wrapText="1"/>
    </xf>
    <xf numFmtId="0" fontId="8" fillId="0" borderId="7" xfId="3" applyBorder="1" applyAlignment="1">
      <alignment horizontal="center" vertical="center" wrapText="1"/>
    </xf>
    <xf numFmtId="0" fontId="8" fillId="0" borderId="11" xfId="3" applyBorder="1" applyAlignment="1">
      <alignment horizontal="center" vertical="center" wrapText="1"/>
    </xf>
    <xf numFmtId="0" fontId="8" fillId="0" borderId="8" xfId="3" applyBorder="1" applyAlignment="1">
      <alignment horizontal="center" vertic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1:I48"/>
  <sheetViews>
    <sheetView showGridLines="0" tabSelected="1" zoomScaleNormal="100" workbookViewId="0">
      <pane xSplit="2" ySplit="5" topLeftCell="C6" activePane="bottomRight" state="frozen"/>
      <selection activeCell="A3" sqref="A3"/>
      <selection pane="topRight" activeCell="C3" sqref="C3"/>
      <selection pane="bottomLeft" activeCell="A8" sqref="A8"/>
      <selection pane="bottomRight" activeCell="B12" sqref="B12"/>
    </sheetView>
  </sheetViews>
  <sheetFormatPr defaultColWidth="8.88671875" defaultRowHeight="11.4" x14ac:dyDescent="0.2"/>
  <cols>
    <col min="1" max="1" width="2.77734375" style="3" customWidth="1"/>
    <col min="2" max="2" width="34.5546875" style="3" customWidth="1"/>
    <col min="3" max="3" width="4.33203125" style="3" customWidth="1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8671875" style="3"/>
  </cols>
  <sheetData>
    <row r="1" spans="2:7" ht="15.6" x14ac:dyDescent="0.3">
      <c r="B1" s="16" t="s">
        <v>97</v>
      </c>
    </row>
    <row r="2" spans="2:7" ht="15.6" x14ac:dyDescent="0.3">
      <c r="B2" s="16" t="s">
        <v>42</v>
      </c>
    </row>
    <row r="3" spans="2:7" ht="15.6" x14ac:dyDescent="0.3">
      <c r="B3" s="16" t="s">
        <v>34</v>
      </c>
    </row>
    <row r="4" spans="2:7" ht="12" x14ac:dyDescent="0.25">
      <c r="D4" s="31"/>
      <c r="E4" s="31"/>
    </row>
    <row r="5" spans="2:7" ht="12" customHeight="1" thickBot="1" x14ac:dyDescent="0.3">
      <c r="B5" s="14" t="s">
        <v>33</v>
      </c>
      <c r="C5" s="15"/>
      <c r="D5" s="15" t="s">
        <v>39</v>
      </c>
      <c r="E5" s="65"/>
      <c r="F5" s="65"/>
    </row>
    <row r="6" spans="2:7" x14ac:dyDescent="0.2">
      <c r="B6" s="4"/>
    </row>
    <row r="7" spans="2:7" ht="12" x14ac:dyDescent="0.2">
      <c r="B7" s="6" t="s">
        <v>0</v>
      </c>
      <c r="C7" s="7"/>
      <c r="D7" s="8"/>
      <c r="E7" s="8"/>
      <c r="F7" s="8"/>
    </row>
    <row r="8" spans="2:7" ht="12" x14ac:dyDescent="0.2">
      <c r="B8" s="6" t="s">
        <v>1</v>
      </c>
      <c r="C8" s="7"/>
      <c r="D8" s="9"/>
      <c r="E8" s="9"/>
      <c r="F8" s="9"/>
    </row>
    <row r="9" spans="2:7" x14ac:dyDescent="0.2">
      <c r="B9" s="4" t="s">
        <v>2</v>
      </c>
      <c r="C9" s="7"/>
      <c r="D9" s="9">
        <v>3435231.1</v>
      </c>
      <c r="E9" s="9"/>
      <c r="F9" s="9"/>
      <c r="G9" s="10"/>
    </row>
    <row r="10" spans="2:7" x14ac:dyDescent="0.2">
      <c r="B10" s="4" t="s">
        <v>3</v>
      </c>
      <c r="C10" s="7"/>
      <c r="D10" s="9">
        <v>912658.53999999992</v>
      </c>
      <c r="E10" s="9"/>
      <c r="F10" s="9"/>
    </row>
    <row r="11" spans="2:7" x14ac:dyDescent="0.2">
      <c r="B11" s="4" t="s">
        <v>4</v>
      </c>
      <c r="C11" s="7"/>
      <c r="D11" s="34">
        <v>12390</v>
      </c>
      <c r="E11" s="9"/>
      <c r="F11" s="9"/>
    </row>
    <row r="12" spans="2:7" x14ac:dyDescent="0.2">
      <c r="B12" s="24" t="s">
        <v>6</v>
      </c>
      <c r="C12" s="25"/>
      <c r="D12" s="26">
        <v>997662.23</v>
      </c>
      <c r="E12" s="9"/>
      <c r="F12" s="9"/>
    </row>
    <row r="13" spans="2:7" ht="12" x14ac:dyDescent="0.2">
      <c r="B13" s="6" t="s">
        <v>48</v>
      </c>
      <c r="C13" s="7"/>
      <c r="D13" s="11">
        <f>SUM(D9:D12)</f>
        <v>5357941.8699999992</v>
      </c>
      <c r="E13" s="11"/>
      <c r="F13" s="11"/>
    </row>
    <row r="14" spans="2:7" ht="12" x14ac:dyDescent="0.2">
      <c r="B14" s="6"/>
      <c r="C14" s="7"/>
      <c r="D14" s="11"/>
      <c r="E14" s="11"/>
      <c r="F14" s="9"/>
    </row>
    <row r="15" spans="2:7" ht="12" x14ac:dyDescent="0.2">
      <c r="B15" s="6" t="s">
        <v>7</v>
      </c>
      <c r="C15" s="2"/>
      <c r="D15" s="11"/>
      <c r="E15" s="11"/>
    </row>
    <row r="16" spans="2:7" x14ac:dyDescent="0.2">
      <c r="B16" s="4" t="s">
        <v>8</v>
      </c>
      <c r="C16" s="7"/>
      <c r="D16" s="9">
        <v>361292.6</v>
      </c>
      <c r="E16" s="9"/>
      <c r="F16" s="9"/>
      <c r="G16" s="10"/>
    </row>
    <row r="17" spans="2:9" x14ac:dyDescent="0.2">
      <c r="B17" s="4" t="s">
        <v>5</v>
      </c>
      <c r="C17" s="7"/>
      <c r="D17" s="9">
        <v>5308138.6399999987</v>
      </c>
      <c r="E17" s="9"/>
      <c r="F17" s="9"/>
      <c r="G17" s="10"/>
      <c r="H17" s="10"/>
    </row>
    <row r="18" spans="2:9" x14ac:dyDescent="0.2">
      <c r="B18" s="4" t="s">
        <v>53</v>
      </c>
      <c r="C18" s="7"/>
      <c r="D18" s="9">
        <v>1326207.0699999998</v>
      </c>
      <c r="E18" s="9"/>
      <c r="F18" s="9"/>
    </row>
    <row r="19" spans="2:9" x14ac:dyDescent="0.2">
      <c r="B19" s="24" t="s">
        <v>9</v>
      </c>
      <c r="C19" s="25"/>
      <c r="D19" s="26">
        <v>820453.67</v>
      </c>
      <c r="E19" s="9"/>
      <c r="F19" s="9"/>
    </row>
    <row r="20" spans="2:9" ht="12" x14ac:dyDescent="0.2">
      <c r="B20" s="6" t="s">
        <v>49</v>
      </c>
      <c r="C20" s="7"/>
      <c r="D20" s="11">
        <f>SUM(D16:D19)</f>
        <v>7816091.9799999986</v>
      </c>
      <c r="E20" s="11"/>
      <c r="F20" s="11"/>
    </row>
    <row r="21" spans="2:9" ht="12.6" thickBot="1" x14ac:dyDescent="0.25">
      <c r="B21" s="17" t="s">
        <v>10</v>
      </c>
      <c r="C21" s="18"/>
      <c r="D21" s="19">
        <f>D13+D20</f>
        <v>13174033.849999998</v>
      </c>
      <c r="E21" s="11"/>
      <c r="F21" s="11"/>
    </row>
    <row r="22" spans="2:9" x14ac:dyDescent="0.2">
      <c r="B22" s="4"/>
      <c r="C22" s="7"/>
      <c r="D22" s="9"/>
      <c r="E22" s="9"/>
    </row>
    <row r="23" spans="2:9" ht="12" x14ac:dyDescent="0.2">
      <c r="B23" s="6" t="s">
        <v>11</v>
      </c>
      <c r="C23" s="7"/>
      <c r="D23" s="9"/>
      <c r="E23" s="9"/>
    </row>
    <row r="24" spans="2:9" ht="24" x14ac:dyDescent="0.2">
      <c r="B24" s="6" t="s">
        <v>45</v>
      </c>
      <c r="C24" s="7"/>
      <c r="D24" s="9"/>
      <c r="E24" s="9"/>
      <c r="F24" s="9"/>
    </row>
    <row r="25" spans="2:9" x14ac:dyDescent="0.2">
      <c r="B25" s="4" t="s">
        <v>62</v>
      </c>
      <c r="C25" s="7"/>
      <c r="D25" s="9">
        <v>787993.89999999991</v>
      </c>
      <c r="E25" s="9"/>
      <c r="F25" s="9"/>
      <c r="H25" s="13"/>
      <c r="I25" s="13"/>
    </row>
    <row r="26" spans="2:9" x14ac:dyDescent="0.2">
      <c r="B26" s="4" t="s">
        <v>56</v>
      </c>
      <c r="C26" s="7"/>
      <c r="D26" s="9">
        <v>543175.28999999992</v>
      </c>
      <c r="E26" s="9"/>
      <c r="F26" s="9"/>
      <c r="G26" s="10"/>
    </row>
    <row r="27" spans="2:9" x14ac:dyDescent="0.2">
      <c r="B27" s="24" t="s">
        <v>12</v>
      </c>
      <c r="C27" s="25"/>
      <c r="D27" s="61">
        <v>894178.24999999581</v>
      </c>
      <c r="E27" s="9"/>
      <c r="F27" s="9"/>
      <c r="G27" s="10"/>
    </row>
    <row r="28" spans="2:9" ht="12" x14ac:dyDescent="0.2">
      <c r="B28" s="6" t="s">
        <v>50</v>
      </c>
      <c r="C28" s="7"/>
      <c r="D28" s="11">
        <f>SUM(D25:D27)</f>
        <v>2225347.4399999958</v>
      </c>
      <c r="E28" s="11"/>
      <c r="F28" s="11"/>
    </row>
    <row r="29" spans="2:9" ht="12" x14ac:dyDescent="0.2">
      <c r="B29" s="6"/>
      <c r="C29" s="2"/>
      <c r="D29" s="11"/>
      <c r="E29" s="11"/>
      <c r="F29" s="11"/>
    </row>
    <row r="30" spans="2:9" ht="12.6" thickBot="1" x14ac:dyDescent="0.25">
      <c r="B30" s="17" t="s">
        <v>14</v>
      </c>
      <c r="C30" s="18"/>
      <c r="D30" s="19">
        <f>D28</f>
        <v>2225347.4399999958</v>
      </c>
      <c r="E30" s="11"/>
      <c r="F30" s="11"/>
    </row>
    <row r="31" spans="2:9" ht="12" x14ac:dyDescent="0.2">
      <c r="B31" s="6"/>
      <c r="C31" s="76"/>
      <c r="D31" s="77"/>
      <c r="E31" s="77"/>
    </row>
    <row r="32" spans="2:9" ht="12" x14ac:dyDescent="0.2">
      <c r="B32" s="6" t="s">
        <v>15</v>
      </c>
      <c r="C32" s="76"/>
      <c r="D32" s="77"/>
      <c r="E32" s="77"/>
    </row>
    <row r="33" spans="2:7" ht="12" x14ac:dyDescent="0.2">
      <c r="B33" s="6" t="s">
        <v>16</v>
      </c>
      <c r="C33" s="7"/>
      <c r="D33" s="9"/>
      <c r="E33" s="9"/>
      <c r="F33" s="9"/>
    </row>
    <row r="34" spans="2:7" x14ac:dyDescent="0.2">
      <c r="B34" s="4" t="s">
        <v>57</v>
      </c>
      <c r="C34" s="7"/>
      <c r="D34" s="9">
        <v>1347357.38</v>
      </c>
      <c r="E34" s="9"/>
      <c r="F34" s="9"/>
    </row>
    <row r="35" spans="2:7" x14ac:dyDescent="0.2">
      <c r="B35" s="4" t="s">
        <v>17</v>
      </c>
      <c r="C35" s="7"/>
      <c r="D35" s="9">
        <v>870939.25</v>
      </c>
      <c r="E35" s="9"/>
      <c r="F35" s="9"/>
    </row>
    <row r="36" spans="2:7" x14ac:dyDescent="0.2">
      <c r="B36" s="24" t="s">
        <v>87</v>
      </c>
      <c r="C36" s="25"/>
      <c r="D36" s="26">
        <v>1000000</v>
      </c>
      <c r="E36" s="9"/>
      <c r="F36" s="9"/>
    </row>
    <row r="37" spans="2:7" ht="12" x14ac:dyDescent="0.2">
      <c r="B37" s="6" t="s">
        <v>51</v>
      </c>
      <c r="C37" s="7"/>
      <c r="D37" s="11">
        <f>SUM(D34:D36)</f>
        <v>3218296.63</v>
      </c>
      <c r="E37" s="11"/>
      <c r="F37" s="11"/>
    </row>
    <row r="38" spans="2:7" ht="12" x14ac:dyDescent="0.2">
      <c r="B38" s="6"/>
      <c r="C38" s="7"/>
      <c r="D38" s="11"/>
      <c r="E38" s="11"/>
      <c r="F38" s="11"/>
    </row>
    <row r="39" spans="2:7" ht="12" x14ac:dyDescent="0.2">
      <c r="B39" s="6" t="s">
        <v>18</v>
      </c>
      <c r="C39" s="7"/>
      <c r="D39" s="9"/>
      <c r="E39" s="9"/>
      <c r="F39" s="9"/>
    </row>
    <row r="40" spans="2:7" x14ac:dyDescent="0.2">
      <c r="B40" s="4" t="s">
        <v>58</v>
      </c>
      <c r="C40" s="7"/>
      <c r="D40" s="9">
        <v>1398041.02</v>
      </c>
      <c r="E40" s="9"/>
      <c r="F40" s="9"/>
    </row>
    <row r="41" spans="2:7" x14ac:dyDescent="0.2">
      <c r="B41" s="4" t="s">
        <v>88</v>
      </c>
      <c r="C41" s="7"/>
      <c r="D41" s="9">
        <v>3219680.8499999996</v>
      </c>
      <c r="E41" s="9"/>
      <c r="F41" s="9"/>
    </row>
    <row r="42" spans="2:7" x14ac:dyDescent="0.2">
      <c r="B42" s="4" t="s">
        <v>89</v>
      </c>
      <c r="C42" s="7"/>
      <c r="D42" s="9">
        <v>3081239.58</v>
      </c>
      <c r="E42" s="9"/>
      <c r="F42" s="9"/>
    </row>
    <row r="43" spans="2:7" x14ac:dyDescent="0.2">
      <c r="B43" s="4" t="s">
        <v>19</v>
      </c>
      <c r="C43" s="7"/>
      <c r="D43" s="9">
        <v>31428.330000000016</v>
      </c>
      <c r="E43" s="9"/>
      <c r="F43" s="9"/>
    </row>
    <row r="44" spans="2:7" ht="12" x14ac:dyDescent="0.2">
      <c r="B44" s="6" t="s">
        <v>52</v>
      </c>
      <c r="C44" s="7"/>
      <c r="D44" s="11">
        <f>SUM(D40:D43)</f>
        <v>7730389.7799999993</v>
      </c>
      <c r="E44" s="11"/>
      <c r="F44" s="11"/>
    </row>
    <row r="45" spans="2:7" ht="12" x14ac:dyDescent="0.2">
      <c r="B45" s="21" t="s">
        <v>20</v>
      </c>
      <c r="C45" s="22"/>
      <c r="D45" s="23">
        <f>D37+D44</f>
        <v>10948686.41</v>
      </c>
      <c r="E45" s="11"/>
      <c r="F45" s="11"/>
    </row>
    <row r="46" spans="2:7" ht="12.6" thickBot="1" x14ac:dyDescent="0.25">
      <c r="B46" s="17" t="s">
        <v>21</v>
      </c>
      <c r="C46" s="18"/>
      <c r="D46" s="19">
        <f>D45+D30</f>
        <v>13174033.849999996</v>
      </c>
      <c r="E46" s="11"/>
      <c r="F46" s="11"/>
    </row>
    <row r="48" spans="2:7" x14ac:dyDescent="0.2">
      <c r="D48" s="10">
        <f>D46-D21</f>
        <v>0</v>
      </c>
      <c r="E48" s="10"/>
      <c r="F48" s="10"/>
      <c r="G48" s="66"/>
    </row>
  </sheetData>
  <mergeCells count="3">
    <mergeCell ref="C31:C32"/>
    <mergeCell ref="D31:D32"/>
    <mergeCell ref="E31:E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E53"/>
  <sheetViews>
    <sheetView showGridLines="0" zoomScaleNormal="100" workbookViewId="0">
      <pane xSplit="2" ySplit="6" topLeftCell="C7" activePane="bottomRight" state="frozen"/>
      <selection activeCell="A2" sqref="A2"/>
      <selection pane="topRight" activeCell="C2" sqref="C2"/>
      <selection pane="bottomLeft" activeCell="A9" sqref="A9"/>
      <selection pane="bottomRight" activeCell="D6" sqref="D6"/>
    </sheetView>
  </sheetViews>
  <sheetFormatPr defaultColWidth="8.88671875" defaultRowHeight="11.4" x14ac:dyDescent="0.2"/>
  <cols>
    <col min="1" max="1" width="2.77734375" style="3" customWidth="1"/>
    <col min="2" max="2" width="30.33203125" style="3" customWidth="1"/>
    <col min="3" max="3" width="5.21875" style="3" customWidth="1"/>
    <col min="4" max="4" width="11.77734375" style="3" bestFit="1" customWidth="1"/>
    <col min="5" max="16384" width="8.88671875" style="3"/>
  </cols>
  <sheetData>
    <row r="1" spans="2:5" ht="15.6" x14ac:dyDescent="0.3">
      <c r="B1" s="16" t="s">
        <v>97</v>
      </c>
    </row>
    <row r="2" spans="2:5" ht="15.6" x14ac:dyDescent="0.3">
      <c r="B2" s="16" t="s">
        <v>43</v>
      </c>
    </row>
    <row r="3" spans="2:5" ht="15.6" x14ac:dyDescent="0.3">
      <c r="B3" s="16" t="s">
        <v>44</v>
      </c>
    </row>
    <row r="4" spans="2:5" ht="15.6" x14ac:dyDescent="0.3">
      <c r="B4" s="16"/>
    </row>
    <row r="5" spans="2:5" ht="15.6" x14ac:dyDescent="0.3">
      <c r="B5" s="16"/>
      <c r="D5" s="31"/>
    </row>
    <row r="6" spans="2:5" ht="12.6" customHeight="1" thickBot="1" x14ac:dyDescent="0.3">
      <c r="B6" s="14" t="s">
        <v>33</v>
      </c>
      <c r="C6" s="15"/>
      <c r="D6" s="15" t="s">
        <v>39</v>
      </c>
    </row>
    <row r="7" spans="2:5" ht="12" x14ac:dyDescent="0.2">
      <c r="B7" s="4"/>
      <c r="C7" s="2"/>
      <c r="D7" s="5"/>
    </row>
    <row r="8" spans="2:5" ht="12" x14ac:dyDescent="0.2">
      <c r="B8" s="6" t="s">
        <v>22</v>
      </c>
      <c r="C8" s="2"/>
      <c r="D8" s="5"/>
    </row>
    <row r="9" spans="2:5" x14ac:dyDescent="0.2">
      <c r="B9" s="4" t="s">
        <v>22</v>
      </c>
      <c r="C9" s="7"/>
      <c r="D9" s="9">
        <v>28898075.359999999</v>
      </c>
    </row>
    <row r="10" spans="2:5" x14ac:dyDescent="0.2">
      <c r="B10" s="4" t="s">
        <v>90</v>
      </c>
      <c r="C10" s="7"/>
      <c r="D10" s="9">
        <v>87959.739999999991</v>
      </c>
    </row>
    <row r="11" spans="2:5" ht="12.6" thickBot="1" x14ac:dyDescent="0.25">
      <c r="B11" s="17" t="s">
        <v>46</v>
      </c>
      <c r="C11" s="20"/>
      <c r="D11" s="19">
        <f>SUM(D9:D10)</f>
        <v>28986035.099999998</v>
      </c>
    </row>
    <row r="12" spans="2:5" ht="12" x14ac:dyDescent="0.2">
      <c r="B12" s="6"/>
      <c r="C12" s="2"/>
      <c r="D12" s="11"/>
    </row>
    <row r="13" spans="2:5" ht="12" x14ac:dyDescent="0.2">
      <c r="B13" s="4" t="s">
        <v>55</v>
      </c>
      <c r="C13" s="2"/>
      <c r="D13" s="9">
        <v>-15333580.890000001</v>
      </c>
      <c r="E13" s="10"/>
    </row>
    <row r="14" spans="2:5" ht="12" x14ac:dyDescent="0.2">
      <c r="B14" s="4"/>
      <c r="C14" s="2"/>
      <c r="D14" s="11"/>
      <c r="E14" s="12"/>
    </row>
    <row r="15" spans="2:5" ht="12.6" thickBot="1" x14ac:dyDescent="0.3">
      <c r="B15" s="17" t="s">
        <v>32</v>
      </c>
      <c r="C15" s="20"/>
      <c r="D15" s="27">
        <f>D11+D13</f>
        <v>13652454.209999997</v>
      </c>
    </row>
    <row r="16" spans="2:5" ht="12" x14ac:dyDescent="0.2">
      <c r="B16" s="6"/>
      <c r="C16" s="2"/>
      <c r="D16" s="11"/>
    </row>
    <row r="17" spans="2:5" ht="12" x14ac:dyDescent="0.2">
      <c r="B17" s="4" t="s">
        <v>91</v>
      </c>
      <c r="C17" s="2"/>
      <c r="D17" s="9">
        <v>-4329874</v>
      </c>
    </row>
    <row r="18" spans="2:5" ht="12" x14ac:dyDescent="0.2">
      <c r="B18" s="4" t="s">
        <v>92</v>
      </c>
      <c r="C18" s="2"/>
      <c r="D18" s="9">
        <v>-4243231</v>
      </c>
    </row>
    <row r="19" spans="2:5" ht="12" x14ac:dyDescent="0.2">
      <c r="B19" s="4" t="s">
        <v>93</v>
      </c>
      <c r="C19" s="2"/>
      <c r="D19" s="34">
        <v>-3951280.63</v>
      </c>
    </row>
    <row r="20" spans="2:5" ht="12.6" thickBot="1" x14ac:dyDescent="0.25">
      <c r="B20" s="17" t="s">
        <v>47</v>
      </c>
      <c r="C20" s="20"/>
      <c r="D20" s="19">
        <f>SUM(D17:D19)</f>
        <v>-12524385.629999999</v>
      </c>
    </row>
    <row r="21" spans="2:5" ht="12" x14ac:dyDescent="0.2">
      <c r="B21" s="4"/>
      <c r="C21" s="2"/>
      <c r="D21" s="9"/>
    </row>
    <row r="22" spans="2:5" ht="12.6" thickBot="1" x14ac:dyDescent="0.25">
      <c r="B22" s="17" t="s">
        <v>59</v>
      </c>
      <c r="C22" s="20"/>
      <c r="D22" s="19">
        <f>D15+D20</f>
        <v>1128068.5799999982</v>
      </c>
    </row>
    <row r="23" spans="2:5" ht="12" x14ac:dyDescent="0.2">
      <c r="B23" s="6"/>
      <c r="C23" s="2"/>
      <c r="D23" s="11"/>
    </row>
    <row r="24" spans="2:5" x14ac:dyDescent="0.2">
      <c r="B24" s="4" t="s">
        <v>54</v>
      </c>
      <c r="C24" s="7"/>
      <c r="D24" s="9">
        <v>-149694.32999999999</v>
      </c>
    </row>
    <row r="25" spans="2:5" x14ac:dyDescent="0.2">
      <c r="B25" s="4"/>
      <c r="C25" s="7"/>
      <c r="D25" s="9"/>
    </row>
    <row r="26" spans="2:5" ht="12.6" thickBot="1" x14ac:dyDescent="0.25">
      <c r="B26" s="17" t="s">
        <v>60</v>
      </c>
      <c r="C26" s="20"/>
      <c r="D26" s="19">
        <f>D22+D24</f>
        <v>978374.24999999825</v>
      </c>
    </row>
    <row r="27" spans="2:5" x14ac:dyDescent="0.2">
      <c r="B27" s="4"/>
      <c r="C27" s="7"/>
      <c r="D27" s="9"/>
    </row>
    <row r="28" spans="2:5" x14ac:dyDescent="0.2">
      <c r="B28" s="4" t="s">
        <v>23</v>
      </c>
      <c r="C28" s="7"/>
      <c r="D28" s="9">
        <v>-84196</v>
      </c>
      <c r="E28" s="13"/>
    </row>
    <row r="29" spans="2:5" x14ac:dyDescent="0.2">
      <c r="B29" s="4"/>
      <c r="C29" s="7"/>
      <c r="D29" s="9"/>
    </row>
    <row r="30" spans="2:5" ht="12.6" thickBot="1" x14ac:dyDescent="0.25">
      <c r="B30" s="17" t="s">
        <v>41</v>
      </c>
      <c r="C30" s="18"/>
      <c r="D30" s="19">
        <f>D26+D28</f>
        <v>894178.24999999825</v>
      </c>
    </row>
    <row r="31" spans="2:5" ht="12" x14ac:dyDescent="0.2">
      <c r="B31" s="6"/>
      <c r="C31" s="7"/>
      <c r="D31" s="11"/>
    </row>
    <row r="32" spans="2:5" ht="12" hidden="1" x14ac:dyDescent="0.2">
      <c r="B32" s="6" t="s">
        <v>24</v>
      </c>
      <c r="C32" s="7"/>
      <c r="D32" s="9"/>
    </row>
    <row r="33" spans="2:4" hidden="1" x14ac:dyDescent="0.2">
      <c r="B33" s="4" t="s">
        <v>25</v>
      </c>
      <c r="C33" s="7"/>
      <c r="D33" s="9">
        <v>12558</v>
      </c>
    </row>
    <row r="34" spans="2:4" hidden="1" x14ac:dyDescent="0.2">
      <c r="B34" s="24" t="s">
        <v>13</v>
      </c>
      <c r="C34" s="25"/>
      <c r="D34" s="26">
        <v>5140</v>
      </c>
    </row>
    <row r="35" spans="2:4" ht="12" hidden="1" x14ac:dyDescent="0.2">
      <c r="B35" s="4"/>
      <c r="C35" s="2"/>
      <c r="D35" s="11">
        <f>SUM(D33:D34)</f>
        <v>17698</v>
      </c>
    </row>
    <row r="36" spans="2:4" ht="12" hidden="1" x14ac:dyDescent="0.2">
      <c r="B36" s="6" t="s">
        <v>26</v>
      </c>
      <c r="C36" s="2"/>
      <c r="D36" s="11"/>
    </row>
    <row r="37" spans="2:4" ht="22.8" hidden="1" x14ac:dyDescent="0.2">
      <c r="B37" s="1" t="s">
        <v>27</v>
      </c>
      <c r="C37" s="7"/>
      <c r="D37" s="9"/>
    </row>
    <row r="38" spans="2:4" ht="22.8" hidden="1" x14ac:dyDescent="0.2">
      <c r="B38" s="4" t="s">
        <v>28</v>
      </c>
      <c r="C38" s="7"/>
      <c r="D38" s="11">
        <v>0</v>
      </c>
    </row>
    <row r="39" spans="2:4" ht="24.6" hidden="1" thickBot="1" x14ac:dyDescent="0.25">
      <c r="B39" s="17" t="s">
        <v>29</v>
      </c>
      <c r="C39" s="20"/>
      <c r="D39" s="19">
        <f>SUM(D38)</f>
        <v>0</v>
      </c>
    </row>
    <row r="40" spans="2:4" ht="12" hidden="1" x14ac:dyDescent="0.2">
      <c r="B40" s="6"/>
      <c r="C40" s="7"/>
      <c r="D40" s="11"/>
    </row>
    <row r="41" spans="2:4" ht="24.6" hidden="1" thickBot="1" x14ac:dyDescent="0.25">
      <c r="B41" s="17" t="s">
        <v>30</v>
      </c>
      <c r="C41" s="18"/>
      <c r="D41" s="19">
        <f>D35+D39</f>
        <v>17698</v>
      </c>
    </row>
    <row r="42" spans="2:4" ht="12" hidden="1" x14ac:dyDescent="0.2">
      <c r="B42" s="6"/>
      <c r="C42" s="7"/>
      <c r="D42" s="11"/>
    </row>
    <row r="43" spans="2:4" ht="24" hidden="1" x14ac:dyDescent="0.2">
      <c r="B43" s="6" t="s">
        <v>31</v>
      </c>
      <c r="C43" s="7"/>
      <c r="D43" s="9"/>
    </row>
    <row r="44" spans="2:4" hidden="1" x14ac:dyDescent="0.2">
      <c r="B44" s="4" t="s">
        <v>25</v>
      </c>
      <c r="C44" s="7"/>
      <c r="D44" s="9">
        <v>12558</v>
      </c>
    </row>
    <row r="45" spans="2:4" hidden="1" x14ac:dyDescent="0.2">
      <c r="B45" s="24" t="s">
        <v>13</v>
      </c>
      <c r="C45" s="25"/>
      <c r="D45" s="26">
        <v>5140</v>
      </c>
    </row>
    <row r="46" spans="2:4" ht="12" hidden="1" x14ac:dyDescent="0.2">
      <c r="B46" s="4"/>
      <c r="C46" s="7"/>
      <c r="D46" s="11">
        <f>SUM(D44:D45)</f>
        <v>17698</v>
      </c>
    </row>
    <row r="47" spans="2:4" ht="12" x14ac:dyDescent="0.2">
      <c r="B47" s="6" t="s">
        <v>96</v>
      </c>
      <c r="C47" s="7"/>
      <c r="D47" s="11"/>
    </row>
    <row r="48" spans="2:4" x14ac:dyDescent="0.2">
      <c r="B48" s="33" t="s">
        <v>63</v>
      </c>
      <c r="C48" s="33"/>
      <c r="D48" s="64">
        <v>100000</v>
      </c>
    </row>
    <row r="49" spans="2:4" x14ac:dyDescent="0.2">
      <c r="B49" s="33" t="s">
        <v>67</v>
      </c>
      <c r="C49" s="33"/>
      <c r="D49" s="62">
        <v>2.5</v>
      </c>
    </row>
    <row r="50" spans="2:4" x14ac:dyDescent="0.2">
      <c r="B50" s="33" t="s">
        <v>68</v>
      </c>
      <c r="C50" s="33"/>
      <c r="D50" s="63">
        <f>D48*D49</f>
        <v>250000</v>
      </c>
    </row>
    <row r="51" spans="2:4" x14ac:dyDescent="0.2">
      <c r="B51" s="33" t="s">
        <v>65</v>
      </c>
      <c r="C51" s="33"/>
      <c r="D51" s="62">
        <v>12.95</v>
      </c>
    </row>
    <row r="52" spans="2:4" x14ac:dyDescent="0.2">
      <c r="B52" s="33" t="s">
        <v>66</v>
      </c>
      <c r="C52" s="33"/>
      <c r="D52" s="64">
        <f>D48*D51</f>
        <v>1295000</v>
      </c>
    </row>
    <row r="53" spans="2:4" x14ac:dyDescent="0.2">
      <c r="B53" s="33"/>
      <c r="D53" s="6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4" tint="0.79998168889431442"/>
  </sheetPr>
  <dimension ref="B1:G27"/>
  <sheetViews>
    <sheetView showGridLines="0" zoomScale="90" zoomScaleNormal="90" workbookViewId="0">
      <selection activeCell="H16" sqref="H16"/>
    </sheetView>
  </sheetViews>
  <sheetFormatPr defaultColWidth="8.88671875" defaultRowHeight="11.4" x14ac:dyDescent="0.2"/>
  <cols>
    <col min="1" max="1" width="2" style="3" customWidth="1"/>
    <col min="2" max="2" width="11.88671875" style="3" customWidth="1"/>
    <col min="3" max="3" width="24.33203125" style="3" bestFit="1" customWidth="1"/>
    <col min="4" max="4" width="13.109375" style="37" customWidth="1"/>
    <col min="5" max="5" width="15.109375" style="37" customWidth="1"/>
    <col min="6" max="6" width="5.109375" style="3" customWidth="1"/>
    <col min="7" max="7" width="8.88671875" style="33"/>
    <col min="8" max="16384" width="8.88671875" style="3"/>
  </cols>
  <sheetData>
    <row r="1" spans="2:7" ht="15.6" x14ac:dyDescent="0.3">
      <c r="B1" s="16" t="s">
        <v>97</v>
      </c>
    </row>
    <row r="2" spans="2:7" ht="15.6" x14ac:dyDescent="0.3">
      <c r="B2" s="16" t="s">
        <v>99</v>
      </c>
    </row>
    <row r="4" spans="2:7" ht="12.6" thickBot="1" x14ac:dyDescent="0.3">
      <c r="B4" s="36" t="s">
        <v>69</v>
      </c>
      <c r="C4" s="36" t="s">
        <v>78</v>
      </c>
      <c r="D4" s="38" t="s">
        <v>94</v>
      </c>
      <c r="E4" s="38" t="s">
        <v>40</v>
      </c>
      <c r="G4" s="71" t="s">
        <v>95</v>
      </c>
    </row>
    <row r="5" spans="2:7" ht="12" x14ac:dyDescent="0.25">
      <c r="D5" s="39"/>
      <c r="E5" s="39"/>
    </row>
    <row r="6" spans="2:7" ht="14.4" x14ac:dyDescent="0.25">
      <c r="B6" s="81" t="s">
        <v>74</v>
      </c>
      <c r="C6" s="40" t="s">
        <v>71</v>
      </c>
      <c r="D6" s="75"/>
      <c r="E6" s="42">
        <v>60</v>
      </c>
      <c r="G6" s="72"/>
    </row>
    <row r="7" spans="2:7" ht="14.4" x14ac:dyDescent="0.3">
      <c r="B7" s="82"/>
      <c r="C7" s="28" t="s">
        <v>72</v>
      </c>
      <c r="D7" s="50"/>
      <c r="E7" s="43">
        <v>15.3</v>
      </c>
      <c r="G7" s="73"/>
    </row>
    <row r="8" spans="2:7" ht="14.4" x14ac:dyDescent="0.25">
      <c r="B8" s="82"/>
      <c r="C8" s="28" t="s">
        <v>98</v>
      </c>
      <c r="D8" s="74"/>
      <c r="E8" s="43">
        <v>60</v>
      </c>
      <c r="G8" s="72"/>
    </row>
    <row r="9" spans="2:7" ht="14.4" x14ac:dyDescent="0.25">
      <c r="B9" s="82"/>
      <c r="C9" s="28" t="s">
        <v>73</v>
      </c>
      <c r="D9" s="50"/>
      <c r="E9" s="43">
        <f>E6+E7-E8</f>
        <v>15.299999999999997</v>
      </c>
      <c r="G9" s="72"/>
    </row>
    <row r="10" spans="2:7" ht="12" x14ac:dyDescent="0.25">
      <c r="B10" s="83"/>
      <c r="C10" s="29" t="s">
        <v>36</v>
      </c>
      <c r="D10" s="60"/>
      <c r="E10" s="44">
        <v>1</v>
      </c>
    </row>
    <row r="11" spans="2:7" ht="12" x14ac:dyDescent="0.25">
      <c r="E11" s="39"/>
    </row>
    <row r="12" spans="2:7" ht="14.4" x14ac:dyDescent="0.3">
      <c r="B12" s="78" t="s">
        <v>76</v>
      </c>
      <c r="C12" s="32" t="s">
        <v>35</v>
      </c>
      <c r="D12" s="67"/>
      <c r="E12" s="41">
        <v>1.4</v>
      </c>
      <c r="G12" s="73"/>
    </row>
    <row r="13" spans="2:7" ht="12" x14ac:dyDescent="0.25">
      <c r="B13" s="79"/>
      <c r="C13" s="3" t="s">
        <v>75</v>
      </c>
      <c r="D13" s="68"/>
      <c r="E13" s="69">
        <v>1</v>
      </c>
    </row>
    <row r="14" spans="2:7" ht="14.4" x14ac:dyDescent="0.25">
      <c r="B14" s="80"/>
      <c r="C14" s="30" t="s">
        <v>83</v>
      </c>
      <c r="D14" s="60"/>
      <c r="E14" s="70">
        <v>0.5</v>
      </c>
      <c r="G14" s="72"/>
    </row>
    <row r="15" spans="2:7" ht="12" x14ac:dyDescent="0.25">
      <c r="E15" s="39"/>
    </row>
    <row r="16" spans="2:7" ht="14.4" x14ac:dyDescent="0.25">
      <c r="B16" s="78" t="s">
        <v>85</v>
      </c>
      <c r="C16" s="32" t="s">
        <v>38</v>
      </c>
      <c r="D16" s="52"/>
      <c r="E16" s="47">
        <v>0.55000000000000004</v>
      </c>
      <c r="G16" s="72"/>
    </row>
    <row r="17" spans="2:7" ht="12" x14ac:dyDescent="0.25">
      <c r="B17" s="79"/>
      <c r="C17" s="3" t="s">
        <v>82</v>
      </c>
      <c r="D17" s="53"/>
      <c r="E17" s="48">
        <v>0.28000000000000003</v>
      </c>
    </row>
    <row r="18" spans="2:7" ht="14.4" x14ac:dyDescent="0.25">
      <c r="B18" s="80"/>
      <c r="C18" s="30" t="s">
        <v>84</v>
      </c>
      <c r="D18" s="51"/>
      <c r="E18" s="46">
        <v>1.9</v>
      </c>
      <c r="G18" s="72"/>
    </row>
    <row r="19" spans="2:7" ht="12" x14ac:dyDescent="0.25">
      <c r="B19" s="7"/>
      <c r="E19" s="39"/>
    </row>
    <row r="20" spans="2:7" ht="14.4" x14ac:dyDescent="0.25">
      <c r="B20" s="78" t="s">
        <v>77</v>
      </c>
      <c r="C20" s="32" t="s">
        <v>70</v>
      </c>
      <c r="D20" s="54"/>
      <c r="E20" s="57">
        <v>0.29499999999999998</v>
      </c>
      <c r="G20" s="72"/>
    </row>
    <row r="21" spans="2:7" ht="14.4" x14ac:dyDescent="0.25">
      <c r="B21" s="79"/>
      <c r="C21" s="3" t="s">
        <v>86</v>
      </c>
      <c r="D21" s="55"/>
      <c r="E21" s="58">
        <v>0.13200000000000001</v>
      </c>
      <c r="G21" s="72"/>
    </row>
    <row r="22" spans="2:7" ht="14.4" x14ac:dyDescent="0.25">
      <c r="B22" s="79"/>
      <c r="C22" s="3" t="s">
        <v>37</v>
      </c>
      <c r="D22" s="55"/>
      <c r="E22" s="58">
        <v>9.8000000000000004E-2</v>
      </c>
      <c r="G22" s="72"/>
    </row>
    <row r="23" spans="2:7" ht="14.4" x14ac:dyDescent="0.25">
      <c r="B23" s="80"/>
      <c r="C23" s="30" t="s">
        <v>61</v>
      </c>
      <c r="D23" s="56"/>
      <c r="E23" s="59">
        <v>0.15</v>
      </c>
      <c r="F23" s="35"/>
      <c r="G23" s="72"/>
    </row>
    <row r="24" spans="2:7" ht="12" x14ac:dyDescent="0.25">
      <c r="E24" s="39"/>
    </row>
    <row r="25" spans="2:7" ht="14.4" x14ac:dyDescent="0.25">
      <c r="B25" s="78" t="s">
        <v>79</v>
      </c>
      <c r="C25" s="32" t="s">
        <v>80</v>
      </c>
      <c r="D25" s="49"/>
      <c r="E25" s="41">
        <v>5.83</v>
      </c>
      <c r="G25" s="72"/>
    </row>
    <row r="26" spans="2:7" ht="14.4" x14ac:dyDescent="0.25">
      <c r="B26" s="79"/>
      <c r="C26" s="3" t="s">
        <v>81</v>
      </c>
      <c r="D26" s="50"/>
      <c r="E26" s="45">
        <v>5.5</v>
      </c>
      <c r="G26" s="72"/>
    </row>
    <row r="27" spans="2:7" ht="14.4" x14ac:dyDescent="0.25">
      <c r="B27" s="80"/>
      <c r="C27" s="30" t="s">
        <v>64</v>
      </c>
      <c r="D27" s="60"/>
      <c r="E27" s="46">
        <f>E25*E26</f>
        <v>32.064999999999998</v>
      </c>
      <c r="G27" s="72"/>
    </row>
  </sheetData>
  <mergeCells count="5">
    <mergeCell ref="B25:B27"/>
    <mergeCell ref="B6:B10"/>
    <mergeCell ref="B12:B14"/>
    <mergeCell ref="B20:B23"/>
    <mergeCell ref="B16:B18"/>
  </mergeCells>
  <hyperlinks>
    <hyperlink ref="B6:B10" location="'Activity ratios'!A1" display="Activity Ratios" xr:uid="{4BD70523-446C-4492-A027-4A2CA25F6BF5}"/>
    <hyperlink ref="B12:B14" location="'Liquidity ratios'!A1" display="Liquidity Ratios" xr:uid="{14082D57-5DA0-47C3-A314-42DD9499C30C}"/>
    <hyperlink ref="B16:B18" location="'Solvency ratios'!A1" display="Solvency ratios" xr:uid="{028BCEED-9EF4-45C7-9620-D5A2C80461F0}"/>
    <hyperlink ref="B20:B23" location="'Profitability ratios'!A1" display="Profitability Ratios" xr:uid="{A3040E6C-2FBD-48ED-AF88-B9FBA2417AFA}"/>
    <hyperlink ref="B25:B27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2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</vt:lpstr>
      <vt:lpstr>P&amp;L</vt:lpstr>
      <vt:lpstr>Summary of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Shaghayegh Haghbin</dc:creator>
  <cp:lastModifiedBy>Shaghayegh Haghbin [sdwh6702]</cp:lastModifiedBy>
  <dcterms:created xsi:type="dcterms:W3CDTF">2020-03-25T09:21:18Z</dcterms:created>
  <dcterms:modified xsi:type="dcterms:W3CDTF">2025-05-04T05:13:42Z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