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F0F195EA-3587-4B04-BC0B-446D1889C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 Return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2" i="12" l="1"/>
  <c r="M5" i="12"/>
  <c r="N5" i="12"/>
  <c r="O5" i="12"/>
  <c r="P5" i="12"/>
  <c r="Q5" i="12"/>
  <c r="R5" i="12"/>
  <c r="S5" i="12"/>
  <c r="M6" i="12"/>
  <c r="N6" i="12"/>
  <c r="O6" i="12"/>
  <c r="P6" i="12"/>
  <c r="Q6" i="12"/>
  <c r="R6" i="12"/>
  <c r="S6" i="12"/>
  <c r="M7" i="12"/>
  <c r="N7" i="12"/>
  <c r="O7" i="12"/>
  <c r="P7" i="12"/>
  <c r="Q7" i="12"/>
  <c r="R7" i="12"/>
  <c r="S7" i="12"/>
  <c r="M8" i="12"/>
  <c r="N8" i="12"/>
  <c r="O8" i="12"/>
  <c r="P8" i="12"/>
  <c r="Q8" i="12"/>
  <c r="R8" i="12"/>
  <c r="S8" i="12"/>
  <c r="M9" i="12"/>
  <c r="N9" i="12"/>
  <c r="O9" i="12"/>
  <c r="P9" i="12"/>
  <c r="Q9" i="12"/>
  <c r="R9" i="12"/>
  <c r="S9" i="12"/>
  <c r="M10" i="12"/>
  <c r="N10" i="12"/>
  <c r="O10" i="12"/>
  <c r="P10" i="12"/>
  <c r="Q10" i="12"/>
  <c r="R10" i="12"/>
  <c r="S10" i="12"/>
  <c r="M11" i="12"/>
  <c r="N11" i="12"/>
  <c r="O11" i="12"/>
  <c r="P11" i="12"/>
  <c r="Q11" i="12"/>
  <c r="R11" i="12"/>
  <c r="S11" i="12"/>
  <c r="M12" i="12"/>
  <c r="N12" i="12"/>
  <c r="O12" i="12"/>
  <c r="P12" i="12"/>
  <c r="Q12" i="12"/>
  <c r="R12" i="12"/>
  <c r="S12" i="12"/>
  <c r="M13" i="12"/>
  <c r="N13" i="12"/>
  <c r="O13" i="12"/>
  <c r="P13" i="12"/>
  <c r="Q13" i="12"/>
  <c r="R13" i="12"/>
  <c r="S13" i="12"/>
  <c r="M14" i="12"/>
  <c r="N14" i="12"/>
  <c r="O14" i="12"/>
  <c r="P14" i="12"/>
  <c r="Q14" i="12"/>
  <c r="R14" i="12"/>
  <c r="S14" i="12"/>
  <c r="M15" i="12"/>
  <c r="N15" i="12"/>
  <c r="O15" i="12"/>
  <c r="P15" i="12"/>
  <c r="Q15" i="12"/>
  <c r="R15" i="12"/>
  <c r="S15" i="12"/>
  <c r="M16" i="12"/>
  <c r="N16" i="12"/>
  <c r="O16" i="12"/>
  <c r="P16" i="12"/>
  <c r="Q16" i="12"/>
  <c r="R16" i="12"/>
  <c r="S16" i="12"/>
  <c r="M17" i="12"/>
  <c r="N17" i="12"/>
  <c r="O17" i="12"/>
  <c r="P17" i="12"/>
  <c r="Q17" i="12"/>
  <c r="R17" i="12"/>
  <c r="S17" i="12"/>
  <c r="M18" i="12"/>
  <c r="N18" i="12"/>
  <c r="O18" i="12"/>
  <c r="P18" i="12"/>
  <c r="Q18" i="12"/>
  <c r="R18" i="12"/>
  <c r="S18" i="12"/>
  <c r="M19" i="12"/>
  <c r="N19" i="12"/>
  <c r="O19" i="12"/>
  <c r="P19" i="12"/>
  <c r="Q19" i="12"/>
  <c r="R19" i="12"/>
  <c r="S19" i="12"/>
  <c r="M20" i="12"/>
  <c r="N20" i="12"/>
  <c r="O20" i="12"/>
  <c r="P20" i="12"/>
  <c r="Q20" i="12"/>
  <c r="R20" i="12"/>
  <c r="S20" i="12"/>
  <c r="M21" i="12"/>
  <c r="N21" i="12"/>
  <c r="O21" i="12"/>
  <c r="P21" i="12"/>
  <c r="Q21" i="12"/>
  <c r="R21" i="12"/>
  <c r="S21" i="12"/>
  <c r="M22" i="12"/>
  <c r="N22" i="12"/>
  <c r="O22" i="12"/>
  <c r="P22" i="12"/>
  <c r="Q22" i="12"/>
  <c r="R22" i="12"/>
  <c r="S22" i="12"/>
  <c r="M23" i="12"/>
  <c r="N23" i="12"/>
  <c r="O23" i="12"/>
  <c r="P23" i="12"/>
  <c r="Q23" i="12"/>
  <c r="R23" i="12"/>
  <c r="S23" i="12"/>
  <c r="M24" i="12"/>
  <c r="N24" i="12"/>
  <c r="O24" i="12"/>
  <c r="P24" i="12"/>
  <c r="Q24" i="12"/>
  <c r="R24" i="12"/>
  <c r="S24" i="12"/>
  <c r="M25" i="12"/>
  <c r="N25" i="12"/>
  <c r="O25" i="12"/>
  <c r="P25" i="12"/>
  <c r="Q25" i="12"/>
  <c r="R25" i="12"/>
  <c r="S25" i="12"/>
  <c r="M26" i="12"/>
  <c r="N26" i="12"/>
  <c r="O26" i="12"/>
  <c r="P26" i="12"/>
  <c r="Q26" i="12"/>
  <c r="R26" i="12"/>
  <c r="S26" i="12"/>
  <c r="M27" i="12"/>
  <c r="N27" i="12"/>
  <c r="O27" i="12"/>
  <c r="P27" i="12"/>
  <c r="Q27" i="12"/>
  <c r="R27" i="12"/>
  <c r="S27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5" i="12"/>
  <c r="L33" i="12" l="1" a="1"/>
  <c r="L33" i="12" s="1"/>
  <c r="L36" i="12" s="1"/>
  <c r="L32" i="12"/>
  <c r="P32" i="12"/>
  <c r="P35" i="12" s="1"/>
  <c r="O32" i="12"/>
  <c r="O35" i="12" s="1"/>
  <c r="N32" i="12"/>
  <c r="N35" i="12" s="1"/>
  <c r="M32" i="12"/>
  <c r="M35" i="12" s="1"/>
  <c r="S32" i="12"/>
  <c r="S35" i="12" s="1"/>
  <c r="Q32" i="12"/>
  <c r="Q35" i="12" s="1"/>
  <c r="R32" i="12"/>
  <c r="R35" i="12" s="1"/>
  <c r="S33" i="12" a="1"/>
  <c r="S33" i="12" s="1"/>
  <c r="S36" i="12" s="1"/>
  <c r="M33" i="12" a="1"/>
  <c r="M33" i="12" s="1"/>
  <c r="M36" i="12" s="1"/>
  <c r="R33" i="12" a="1"/>
  <c r="R33" i="12" s="1"/>
  <c r="R36" i="12" s="1"/>
  <c r="Q33" i="12" a="1"/>
  <c r="Q33" i="12" s="1"/>
  <c r="Q36" i="12" s="1"/>
  <c r="P33" i="12" a="1"/>
  <c r="P33" i="12" s="1"/>
  <c r="P36" i="12" s="1"/>
  <c r="O33" i="12" a="1"/>
  <c r="O33" i="12" s="1"/>
  <c r="O36" i="12" s="1"/>
  <c r="N33" i="12" a="1"/>
  <c r="N33" i="12" s="1"/>
  <c r="N36" i="12" s="1"/>
  <c r="V32" i="12" l="1"/>
  <c r="U32" i="12"/>
  <c r="L35" i="12"/>
  <c r="U36" i="12"/>
  <c r="V33" i="12"/>
  <c r="U33" i="12"/>
  <c r="V35" i="12" l="1"/>
  <c r="U35" i="12"/>
  <c r="M39" i="12" a="1"/>
  <c r="M39" i="12" s="1"/>
  <c r="V3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<sst xmlns="http://schemas.openxmlformats.org/spreadsheetml/2006/main" count="49" uniqueCount="31">
  <si>
    <t>Date</t>
  </si>
  <si>
    <t>IAUF</t>
  </si>
  <si>
    <t>VTI</t>
  </si>
  <si>
    <t>IJS</t>
  </si>
  <si>
    <t>EFA</t>
  </si>
  <si>
    <t>VWO</t>
  </si>
  <si>
    <t>TLT</t>
  </si>
  <si>
    <t>LQD</t>
  </si>
  <si>
    <t>VNQ</t>
  </si>
  <si>
    <t>HPR (IAUF)</t>
  </si>
  <si>
    <t>HPR (VTI)</t>
  </si>
  <si>
    <t>HPR (IJS)</t>
  </si>
  <si>
    <t>HPR (EFA)</t>
  </si>
  <si>
    <t>HPR (VWO)</t>
  </si>
  <si>
    <t>HPR (VNQ)</t>
  </si>
  <si>
    <t>HPR (TLT)</t>
  </si>
  <si>
    <t>HPR (LQD)</t>
  </si>
  <si>
    <t>Portfolio Return (Annual)</t>
  </si>
  <si>
    <t>Geometric Mean Return</t>
  </si>
  <si>
    <t>max</t>
  </si>
  <si>
    <t>min</t>
  </si>
  <si>
    <t>Individual Results</t>
  </si>
  <si>
    <t>Portfolio Results</t>
  </si>
  <si>
    <t>Assumptions</t>
  </si>
  <si>
    <t>Weights</t>
  </si>
  <si>
    <t>Total</t>
  </si>
  <si>
    <t>Risk-free Rate (Annual)</t>
  </si>
  <si>
    <t>Arithmetic Mean Return</t>
  </si>
  <si>
    <t>Annualized Mean Return (Geometric)</t>
  </si>
  <si>
    <t>Annualized Mean Return (Arithmetic)</t>
  </si>
  <si>
    <t>Portfolio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</si>
</sst>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3" fillId="3" borderId="2" xfId="0" applyFont="1" applyFill="1" applyBorder="1"/>
    <xf numFmtId="0" fontId="4" fillId="3" borderId="2" xfId="0" applyFont="1" applyFill="1" applyBorder="1" applyAlignment="1">
      <alignment horizontal="left" vertical="top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0" fontId="2" fillId="4" borderId="0" xfId="0" applyFont="1" applyFill="1"/>
    <xf numFmtId="10" fontId="5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10" fontId="4" fillId="3" borderId="0" xfId="0" applyNumberFormat="1" applyFont="1" applyFill="1" applyAlignment="1">
      <alignment horizontal="center" vertical="center"/>
    </xf>
    <xf numFmtId="10" fontId="5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6" fillId="4" borderId="2" xfId="0" applyFont="1" applyFill="1" applyBorder="1"/>
    <xf numFmtId="9" fontId="7" fillId="4" borderId="0" xfId="0" applyNumberFormat="1" applyFont="1" applyFill="1" applyAlignment="1">
      <alignment horizontal="center" vertical="center"/>
    </xf>
    <xf numFmtId="165" fontId="4" fillId="3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D1B5-AE6E-4D2D-A4DD-FF7104C0A00D}">
  <dimension ref="B1:Z54"/>
  <sheetViews>
    <sheetView tabSelected="1" topLeftCell="A30" zoomScaleNormal="100" workbookViewId="0">
      <selection activeCell="T45" sqref="T45"/>
    </sheetView>
  </sheetViews>
  <sheetFormatPr defaultColWidth="8.88671875" defaultRowHeight="11.4" x14ac:dyDescent="0.2"/>
  <cols>
    <col min="1" max="1" width="2" style="2" customWidth="1"/>
    <col min="2" max="2" width="8.5546875" style="2" bestFit="1" customWidth="1"/>
    <col min="3" max="4" width="10.6640625" style="2" bestFit="1" customWidth="1"/>
    <col min="5" max="6" width="9.6640625" style="2" bestFit="1" customWidth="1"/>
    <col min="7" max="9" width="10.6640625" style="2" bestFit="1" customWidth="1"/>
    <col min="10" max="10" width="9.6640625" style="2" bestFit="1" customWidth="1"/>
    <col min="11" max="11" width="27" style="2" customWidth="1"/>
    <col min="12" max="18" width="9.6640625" style="2" bestFit="1" customWidth="1"/>
    <col min="19" max="19" width="9.88671875" style="2" bestFit="1" customWidth="1"/>
    <col min="20" max="21" width="8.44140625" style="2" bestFit="1" customWidth="1"/>
    <col min="22" max="22" width="9.109375" style="2" bestFit="1" customWidth="1"/>
    <col min="23" max="23" width="9.88671875" style="2" bestFit="1" customWidth="1"/>
    <col min="24" max="24" width="9.5546875" style="2" bestFit="1" customWidth="1"/>
    <col min="25" max="25" width="9" style="2" bestFit="1" customWidth="1"/>
    <col min="26" max="26" width="9.5546875" style="2" bestFit="1" customWidth="1"/>
    <col min="27" max="27" width="9.6640625" style="2" bestFit="1" customWidth="1"/>
    <col min="28" max="16384" width="8.88671875" style="2"/>
  </cols>
  <sheetData>
    <row r="1" spans="2:20" ht="15.6" x14ac:dyDescent="0.3">
      <c r="B1" s="1" t="s">
        <v>30</v>
      </c>
      <c r="C1" s="1"/>
      <c r="D1" s="1"/>
      <c r="E1" s="1"/>
      <c r="F1" s="1"/>
      <c r="G1" s="1"/>
      <c r="H1" s="1"/>
      <c r="I1" s="1"/>
    </row>
    <row r="3" spans="2:20" ht="12" thickBot="1" x14ac:dyDescent="0.25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8</v>
      </c>
      <c r="H3" s="3" t="s">
        <v>6</v>
      </c>
      <c r="I3" s="3" t="s">
        <v>7</v>
      </c>
      <c r="J3" s="3" t="s">
        <v>1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9</v>
      </c>
    </row>
    <row r="4" spans="2:20" x14ac:dyDescent="0.2">
      <c r="B4" s="5">
        <v>43831</v>
      </c>
      <c r="C4" s="4">
        <v>155.40152</v>
      </c>
      <c r="D4" s="4">
        <v>71.469131000000004</v>
      </c>
      <c r="E4" s="4">
        <v>61.015948999999999</v>
      </c>
      <c r="F4" s="4">
        <v>38.259258000000003</v>
      </c>
      <c r="G4" s="4">
        <v>83.612967999999995</v>
      </c>
      <c r="H4" s="4">
        <v>136.57415800000001</v>
      </c>
      <c r="I4" s="4">
        <v>118.849182</v>
      </c>
      <c r="J4" s="4">
        <v>50.121986</v>
      </c>
      <c r="L4" s="6"/>
      <c r="M4" s="6"/>
      <c r="N4" s="6"/>
      <c r="O4" s="6"/>
      <c r="P4" s="6"/>
      <c r="Q4" s="6"/>
      <c r="R4" s="6"/>
      <c r="S4" s="6"/>
    </row>
    <row r="5" spans="2:20" x14ac:dyDescent="0.2">
      <c r="B5" s="5">
        <v>43862</v>
      </c>
      <c r="C5" s="4">
        <v>142.97088600000001</v>
      </c>
      <c r="D5" s="4">
        <v>64.215950000000007</v>
      </c>
      <c r="E5" s="4">
        <v>56.277897000000003</v>
      </c>
      <c r="F5" s="4">
        <v>36.902293999999998</v>
      </c>
      <c r="G5" s="4">
        <v>77.737892000000002</v>
      </c>
      <c r="H5" s="4">
        <v>145.38267500000001</v>
      </c>
      <c r="I5" s="4">
        <v>119.83738700000001</v>
      </c>
      <c r="J5" s="4">
        <v>49.782837000000001</v>
      </c>
      <c r="L5" s="6">
        <f>(C5-C4)/C4</f>
        <v>-7.9990427378059087E-2</v>
      </c>
      <c r="M5" s="6">
        <f t="shared" ref="M5:S20" si="0">(D5-D4)/D4</f>
        <v>-0.10148690628405706</v>
      </c>
      <c r="N5" s="6">
        <f t="shared" si="0"/>
        <v>-7.7652680613063907E-2</v>
      </c>
      <c r="O5" s="6">
        <f t="shared" si="0"/>
        <v>-3.5467598456823311E-2</v>
      </c>
      <c r="P5" s="6">
        <f t="shared" si="0"/>
        <v>-7.0265129208186866E-2</v>
      </c>
      <c r="Q5" s="6">
        <f t="shared" si="0"/>
        <v>6.4496220434322529E-2</v>
      </c>
      <c r="R5" s="6">
        <f t="shared" si="0"/>
        <v>8.3147816701002429E-3</v>
      </c>
      <c r="S5" s="6">
        <f t="shared" si="0"/>
        <v>-6.766471703655139E-3</v>
      </c>
      <c r="T5" s="4"/>
    </row>
    <row r="6" spans="2:20" x14ac:dyDescent="0.2">
      <c r="B6" s="5">
        <v>43891</v>
      </c>
      <c r="C6" s="4">
        <v>122.50981899999999</v>
      </c>
      <c r="D6" s="4">
        <v>47.408901</v>
      </c>
      <c r="E6" s="4">
        <v>48.338954999999999</v>
      </c>
      <c r="F6" s="4">
        <v>30.554587999999999</v>
      </c>
      <c r="G6" s="4">
        <v>62.177844999999998</v>
      </c>
      <c r="H6" s="4">
        <v>154.68173200000001</v>
      </c>
      <c r="I6" s="4">
        <v>112.26557200000001</v>
      </c>
      <c r="J6" s="4">
        <v>49.356369000000001</v>
      </c>
      <c r="L6" s="6">
        <f t="shared" ref="L6:L27" si="1">(C6-C5)/C5</f>
        <v>-0.14311352172777339</v>
      </c>
      <c r="M6" s="6">
        <f t="shared" si="0"/>
        <v>-0.26172701641881813</v>
      </c>
      <c r="N6" s="6">
        <f t="shared" si="0"/>
        <v>-0.14106678506483644</v>
      </c>
      <c r="O6" s="6">
        <f t="shared" si="0"/>
        <v>-0.17201385908420758</v>
      </c>
      <c r="P6" s="6">
        <f t="shared" si="0"/>
        <v>-0.20016039282361817</v>
      </c>
      <c r="Q6" s="6">
        <f t="shared" si="0"/>
        <v>6.3962621405886252E-2</v>
      </c>
      <c r="R6" s="6">
        <f t="shared" si="0"/>
        <v>-6.3184079606141613E-2</v>
      </c>
      <c r="S6" s="6">
        <f t="shared" si="0"/>
        <v>-8.5665668270371951E-3</v>
      </c>
      <c r="T6" s="4"/>
    </row>
    <row r="7" spans="2:20" x14ac:dyDescent="0.2">
      <c r="B7" s="5">
        <v>43922</v>
      </c>
      <c r="C7" s="4">
        <v>139.287735</v>
      </c>
      <c r="D7" s="4">
        <v>54.295955999999997</v>
      </c>
      <c r="E7" s="4">
        <v>51.151035</v>
      </c>
      <c r="F7" s="4">
        <v>33.002178000000001</v>
      </c>
      <c r="G7" s="4">
        <v>68.278983999999994</v>
      </c>
      <c r="H7" s="4">
        <v>156.57221999999999</v>
      </c>
      <c r="I7" s="4">
        <v>117.72113</v>
      </c>
      <c r="J7" s="4">
        <v>52.871974999999999</v>
      </c>
      <c r="L7" s="6">
        <f t="shared" si="1"/>
        <v>0.136951602222186</v>
      </c>
      <c r="M7" s="6">
        <f t="shared" si="0"/>
        <v>0.14526923963076041</v>
      </c>
      <c r="N7" s="6">
        <f t="shared" si="0"/>
        <v>5.8174199256065873E-2</v>
      </c>
      <c r="O7" s="6">
        <f t="shared" si="0"/>
        <v>8.0105482031045602E-2</v>
      </c>
      <c r="P7" s="6">
        <f t="shared" si="0"/>
        <v>9.8124002206895336E-2</v>
      </c>
      <c r="Q7" s="6">
        <f t="shared" si="0"/>
        <v>1.2221792292835047E-2</v>
      </c>
      <c r="R7" s="6">
        <f t="shared" si="0"/>
        <v>4.8595111598415903E-2</v>
      </c>
      <c r="S7" s="6">
        <f t="shared" si="0"/>
        <v>7.1229024160995275E-2</v>
      </c>
      <c r="T7" s="4"/>
    </row>
    <row r="8" spans="2:20" x14ac:dyDescent="0.2">
      <c r="B8" s="5">
        <v>43952</v>
      </c>
      <c r="C8" s="4">
        <v>146.80419900000001</v>
      </c>
      <c r="D8" s="4">
        <v>55.679347999999997</v>
      </c>
      <c r="E8" s="4">
        <v>53.926952</v>
      </c>
      <c r="F8" s="4">
        <v>34.087955000000001</v>
      </c>
      <c r="G8" s="4">
        <v>69.463181000000006</v>
      </c>
      <c r="H8" s="4">
        <v>153.83630400000001</v>
      </c>
      <c r="I8" s="4">
        <v>120.621239</v>
      </c>
      <c r="J8" s="4">
        <v>54.135753999999999</v>
      </c>
      <c r="L8" s="6">
        <f t="shared" si="1"/>
        <v>5.3963574036149077E-2</v>
      </c>
      <c r="M8" s="6">
        <f t="shared" si="0"/>
        <v>2.5478729944454808E-2</v>
      </c>
      <c r="N8" s="6">
        <f t="shared" si="0"/>
        <v>5.4269028964907547E-2</v>
      </c>
      <c r="O8" s="6">
        <f t="shared" si="0"/>
        <v>3.2900161922646443E-2</v>
      </c>
      <c r="P8" s="6">
        <f t="shared" si="0"/>
        <v>1.7343506458737168E-2</v>
      </c>
      <c r="Q8" s="6">
        <f t="shared" si="0"/>
        <v>-1.7473827732658927E-2</v>
      </c>
      <c r="R8" s="6">
        <f t="shared" si="0"/>
        <v>2.4635415918960346E-2</v>
      </c>
      <c r="S8" s="6">
        <f t="shared" si="0"/>
        <v>2.3902625162006898E-2</v>
      </c>
      <c r="T8" s="4"/>
    </row>
    <row r="9" spans="2:20" x14ac:dyDescent="0.2">
      <c r="B9" s="5">
        <v>43983</v>
      </c>
      <c r="C9" s="4">
        <v>149.49748199999999</v>
      </c>
      <c r="D9" s="4">
        <v>57.420527999999997</v>
      </c>
      <c r="E9" s="4">
        <v>55.039127000000001</v>
      </c>
      <c r="F9" s="4">
        <v>36.140895999999998</v>
      </c>
      <c r="G9" s="4">
        <v>70.449989000000002</v>
      </c>
      <c r="H9" s="4">
        <v>154.35591099999999</v>
      </c>
      <c r="I9" s="4">
        <v>123.192291</v>
      </c>
      <c r="J9" s="4">
        <v>55.677104999999997</v>
      </c>
      <c r="L9" s="6">
        <f t="shared" si="1"/>
        <v>1.8346089678265808E-2</v>
      </c>
      <c r="M9" s="6">
        <f t="shared" si="0"/>
        <v>3.1271558711499281E-2</v>
      </c>
      <c r="N9" s="6">
        <f t="shared" si="0"/>
        <v>2.0623731895694764E-2</v>
      </c>
      <c r="O9" s="6">
        <f t="shared" si="0"/>
        <v>6.0224821348185804E-2</v>
      </c>
      <c r="P9" s="6">
        <f t="shared" si="0"/>
        <v>1.4206202275706266E-2</v>
      </c>
      <c r="Q9" s="6">
        <f t="shared" si="0"/>
        <v>3.3776617514158377E-3</v>
      </c>
      <c r="R9" s="6">
        <f t="shared" si="0"/>
        <v>2.1315085314286934E-2</v>
      </c>
      <c r="S9" s="6">
        <f t="shared" si="0"/>
        <v>2.8471959585156952E-2</v>
      </c>
      <c r="T9" s="4"/>
    </row>
    <row r="10" spans="2:20" x14ac:dyDescent="0.2">
      <c r="B10" s="5">
        <v>44013</v>
      </c>
      <c r="C10" s="4">
        <v>158.80316199999999</v>
      </c>
      <c r="D10" s="4">
        <v>59.160407999999997</v>
      </c>
      <c r="E10" s="4">
        <v>56.902554000000002</v>
      </c>
      <c r="F10" s="4">
        <v>39.411414999999998</v>
      </c>
      <c r="G10" s="4">
        <v>73.738738999999995</v>
      </c>
      <c r="H10" s="4">
        <v>161.220032</v>
      </c>
      <c r="I10" s="4">
        <v>127.028488</v>
      </c>
      <c r="J10" s="4">
        <v>61.194541999999998</v>
      </c>
      <c r="L10" s="6">
        <f t="shared" si="1"/>
        <v>6.22463995748102E-2</v>
      </c>
      <c r="M10" s="6">
        <f t="shared" si="0"/>
        <v>3.0300661812096182E-2</v>
      </c>
      <c r="N10" s="6">
        <f t="shared" si="0"/>
        <v>3.3856405462245096E-2</v>
      </c>
      <c r="O10" s="6">
        <f t="shared" si="0"/>
        <v>9.0493578244435338E-2</v>
      </c>
      <c r="P10" s="6">
        <f t="shared" si="0"/>
        <v>4.6682051291732536E-2</v>
      </c>
      <c r="Q10" s="6">
        <f t="shared" si="0"/>
        <v>4.4469440499755215E-2</v>
      </c>
      <c r="R10" s="6">
        <f t="shared" si="0"/>
        <v>3.1139911181617675E-2</v>
      </c>
      <c r="S10" s="6">
        <f t="shared" si="0"/>
        <v>9.9097052549697071E-2</v>
      </c>
      <c r="T10" s="4"/>
    </row>
    <row r="11" spans="2:20" x14ac:dyDescent="0.2">
      <c r="B11" s="5">
        <v>44044</v>
      </c>
      <c r="C11" s="4">
        <v>170.085938</v>
      </c>
      <c r="D11" s="4">
        <v>62.159882000000003</v>
      </c>
      <c r="E11" s="4">
        <v>59.589492999999997</v>
      </c>
      <c r="F11" s="4">
        <v>40.49268</v>
      </c>
      <c r="G11" s="4">
        <v>74.064887999999996</v>
      </c>
      <c r="H11" s="4">
        <v>153.09318500000001</v>
      </c>
      <c r="I11" s="4">
        <v>124.79113</v>
      </c>
      <c r="J11" s="4">
        <v>60.762562000000003</v>
      </c>
      <c r="L11" s="6">
        <f t="shared" si="1"/>
        <v>7.104881198776139E-2</v>
      </c>
      <c r="M11" s="6">
        <f t="shared" si="0"/>
        <v>5.0700698345420583E-2</v>
      </c>
      <c r="N11" s="6">
        <f t="shared" si="0"/>
        <v>4.7220007031670237E-2</v>
      </c>
      <c r="O11" s="6">
        <f t="shared" si="0"/>
        <v>2.7435325526881032E-2</v>
      </c>
      <c r="P11" s="6">
        <f t="shared" si="0"/>
        <v>4.4230346819464994E-3</v>
      </c>
      <c r="Q11" s="6">
        <f t="shared" si="0"/>
        <v>-5.0408419469858419E-2</v>
      </c>
      <c r="R11" s="6">
        <f t="shared" si="0"/>
        <v>-1.7613041257328044E-2</v>
      </c>
      <c r="S11" s="6">
        <f t="shared" si="0"/>
        <v>-7.0591262861317899E-3</v>
      </c>
      <c r="T11" s="4"/>
    </row>
    <row r="12" spans="2:20" x14ac:dyDescent="0.2">
      <c r="B12" s="5">
        <v>44075</v>
      </c>
      <c r="C12" s="4">
        <v>163.398788</v>
      </c>
      <c r="D12" s="4">
        <v>58.657302999999999</v>
      </c>
      <c r="E12" s="4">
        <v>58.369819999999997</v>
      </c>
      <c r="F12" s="4">
        <v>39.622180999999998</v>
      </c>
      <c r="G12" s="4">
        <v>71.537193000000002</v>
      </c>
      <c r="H12" s="4">
        <v>154.27458200000001</v>
      </c>
      <c r="I12" s="4">
        <v>124.236992</v>
      </c>
      <c r="J12" s="4">
        <v>58.098049000000003</v>
      </c>
      <c r="L12" s="6">
        <f t="shared" si="1"/>
        <v>-3.9316301386420331E-2</v>
      </c>
      <c r="M12" s="6">
        <f t="shared" si="0"/>
        <v>-5.6347902977035964E-2</v>
      </c>
      <c r="N12" s="6">
        <f t="shared" si="0"/>
        <v>-2.0467920410062901E-2</v>
      </c>
      <c r="O12" s="6">
        <f t="shared" si="0"/>
        <v>-2.149768797718507E-2</v>
      </c>
      <c r="P12" s="6">
        <f t="shared" si="0"/>
        <v>-3.4128114795771977E-2</v>
      </c>
      <c r="Q12" s="6">
        <f t="shared" si="0"/>
        <v>7.7168490550379755E-3</v>
      </c>
      <c r="R12" s="6">
        <f t="shared" si="0"/>
        <v>-4.4405239378791962E-3</v>
      </c>
      <c r="S12" s="6">
        <f t="shared" si="0"/>
        <v>-4.3851228656224192E-2</v>
      </c>
      <c r="T12" s="4"/>
    </row>
    <row r="13" spans="2:20" x14ac:dyDescent="0.2">
      <c r="B13" s="5">
        <v>44105</v>
      </c>
      <c r="C13" s="4">
        <v>160.87068199999999</v>
      </c>
      <c r="D13" s="4">
        <v>61.088081000000003</v>
      </c>
      <c r="E13" s="4">
        <v>56.297297999999998</v>
      </c>
      <c r="F13" s="4">
        <v>40.535876999999999</v>
      </c>
      <c r="G13" s="4">
        <v>69.927750000000003</v>
      </c>
      <c r="H13" s="4">
        <v>149.06594799999999</v>
      </c>
      <c r="I13" s="4">
        <v>123.602051</v>
      </c>
      <c r="J13" s="4">
        <v>57.659633999999997</v>
      </c>
      <c r="L13" s="6">
        <f t="shared" si="1"/>
        <v>-1.5471999706631901E-2</v>
      </c>
      <c r="M13" s="6">
        <f t="shared" si="0"/>
        <v>4.1440330115416382E-2</v>
      </c>
      <c r="N13" s="6">
        <f t="shared" si="0"/>
        <v>-3.5506739613039739E-2</v>
      </c>
      <c r="O13" s="6">
        <f t="shared" si="0"/>
        <v>2.3060214681266577E-2</v>
      </c>
      <c r="P13" s="6">
        <f t="shared" si="0"/>
        <v>-2.2497989262732169E-2</v>
      </c>
      <c r="Q13" s="6">
        <f t="shared" si="0"/>
        <v>-3.3762100875437906E-2</v>
      </c>
      <c r="R13" s="6">
        <f t="shared" si="0"/>
        <v>-5.1107241875269944E-3</v>
      </c>
      <c r="S13" s="6">
        <f t="shared" si="0"/>
        <v>-7.5461225901063593E-3</v>
      </c>
      <c r="T13" s="4"/>
    </row>
    <row r="14" spans="2:20" x14ac:dyDescent="0.2">
      <c r="B14" s="5">
        <v>44136</v>
      </c>
      <c r="C14" s="4">
        <v>179.85841400000001</v>
      </c>
      <c r="D14" s="4">
        <v>72.824295000000006</v>
      </c>
      <c r="E14" s="4">
        <v>64.330605000000006</v>
      </c>
      <c r="F14" s="4">
        <v>44.005623</v>
      </c>
      <c r="G14" s="4">
        <v>76.693175999999994</v>
      </c>
      <c r="H14" s="4">
        <v>151.540604</v>
      </c>
      <c r="I14" s="4">
        <v>128.27226300000001</v>
      </c>
      <c r="J14" s="4">
        <v>54.337955000000001</v>
      </c>
      <c r="L14" s="6">
        <f t="shared" si="1"/>
        <v>0.11803102817702994</v>
      </c>
      <c r="M14" s="6">
        <f t="shared" si="0"/>
        <v>0.19211953965291534</v>
      </c>
      <c r="N14" s="6">
        <f t="shared" si="0"/>
        <v>0.14269436163703644</v>
      </c>
      <c r="O14" s="6">
        <f t="shared" si="0"/>
        <v>8.5596914555468986E-2</v>
      </c>
      <c r="P14" s="6">
        <f t="shared" si="0"/>
        <v>9.6748801441487689E-2</v>
      </c>
      <c r="Q14" s="6">
        <f t="shared" si="0"/>
        <v>1.6601081824535877E-2</v>
      </c>
      <c r="R14" s="6">
        <f t="shared" si="0"/>
        <v>3.7784259745010269E-2</v>
      </c>
      <c r="S14" s="6">
        <f t="shared" si="0"/>
        <v>-5.760839550247572E-2</v>
      </c>
      <c r="T14" s="4"/>
    </row>
    <row r="15" spans="2:20" x14ac:dyDescent="0.2">
      <c r="B15" s="5">
        <v>44166</v>
      </c>
      <c r="C15" s="4">
        <v>187.50744599999999</v>
      </c>
      <c r="D15" s="4">
        <v>78.283233999999993</v>
      </c>
      <c r="E15" s="4">
        <v>66.907500999999996</v>
      </c>
      <c r="F15" s="4">
        <v>46.365051000000001</v>
      </c>
      <c r="G15" s="4">
        <v>77.542282</v>
      </c>
      <c r="H15" s="4">
        <v>149.53230300000001</v>
      </c>
      <c r="I15" s="4">
        <v>128.21946700000001</v>
      </c>
      <c r="J15" s="4">
        <v>53.980423000000002</v>
      </c>
      <c r="L15" s="6">
        <f t="shared" si="1"/>
        <v>4.2528074332958236E-2</v>
      </c>
      <c r="M15" s="6">
        <f t="shared" si="0"/>
        <v>7.4960409846741197E-2</v>
      </c>
      <c r="N15" s="6">
        <f t="shared" si="0"/>
        <v>4.0057077031997297E-2</v>
      </c>
      <c r="O15" s="6">
        <f t="shared" si="0"/>
        <v>5.3616511689881116E-2</v>
      </c>
      <c r="P15" s="6">
        <f t="shared" si="0"/>
        <v>1.1071467427558433E-2</v>
      </c>
      <c r="Q15" s="6">
        <f t="shared" si="0"/>
        <v>-1.325256035009593E-2</v>
      </c>
      <c r="R15" s="6">
        <f t="shared" si="0"/>
        <v>-4.1159326860866816E-4</v>
      </c>
      <c r="S15" s="6">
        <f t="shared" si="0"/>
        <v>-6.5797838729852653E-3</v>
      </c>
      <c r="T15" s="4"/>
    </row>
    <row r="16" spans="2:20" x14ac:dyDescent="0.2">
      <c r="B16" s="5">
        <v>44197</v>
      </c>
      <c r="C16" s="4">
        <v>187.640503</v>
      </c>
      <c r="D16" s="4">
        <v>83.174132999999998</v>
      </c>
      <c r="E16" s="4">
        <v>67.029266000000007</v>
      </c>
      <c r="F16" s="4">
        <v>48.107146999999998</v>
      </c>
      <c r="G16" s="4">
        <v>78.817841000000001</v>
      </c>
      <c r="H16" s="4">
        <v>144.39756800000001</v>
      </c>
      <c r="I16" s="4">
        <v>126.37999000000001</v>
      </c>
      <c r="J16" s="4">
        <v>56.343390999999997</v>
      </c>
      <c r="L16" s="6">
        <f t="shared" si="1"/>
        <v>7.0960915333467866E-4</v>
      </c>
      <c r="M16" s="6">
        <f t="shared" si="0"/>
        <v>6.2476966651633284E-2</v>
      </c>
      <c r="N16" s="6">
        <f t="shared" si="0"/>
        <v>1.8199005818497177E-3</v>
      </c>
      <c r="O16" s="6">
        <f t="shared" si="0"/>
        <v>3.7573473174870364E-2</v>
      </c>
      <c r="P16" s="6">
        <f t="shared" si="0"/>
        <v>1.6449851192153479E-2</v>
      </c>
      <c r="Q16" s="6">
        <f t="shared" si="0"/>
        <v>-3.43386338402078E-2</v>
      </c>
      <c r="R16" s="6">
        <f t="shared" si="0"/>
        <v>-1.4346316070710246E-2</v>
      </c>
      <c r="S16" s="6">
        <f t="shared" si="0"/>
        <v>4.3774536557447778E-2</v>
      </c>
      <c r="T16" s="4"/>
    </row>
    <row r="17" spans="2:26" x14ac:dyDescent="0.2">
      <c r="B17" s="5">
        <v>44228</v>
      </c>
      <c r="C17" s="4">
        <v>193.531113</v>
      </c>
      <c r="D17" s="4">
        <v>92.156829999999999</v>
      </c>
      <c r="E17" s="4">
        <v>68.529289000000006</v>
      </c>
      <c r="F17" s="4">
        <v>48.861153000000002</v>
      </c>
      <c r="G17" s="4">
        <v>81.517464000000004</v>
      </c>
      <c r="H17" s="4">
        <v>135.96168499999999</v>
      </c>
      <c r="I17" s="4">
        <v>123.276421</v>
      </c>
      <c r="J17" s="4">
        <v>52.854014999999997</v>
      </c>
      <c r="L17" s="6">
        <f t="shared" si="1"/>
        <v>3.1393062296363648E-2</v>
      </c>
      <c r="M17" s="6">
        <f t="shared" si="0"/>
        <v>0.10799868512004811</v>
      </c>
      <c r="N17" s="6">
        <f t="shared" si="0"/>
        <v>2.2378627866818632E-2</v>
      </c>
      <c r="O17" s="6">
        <f t="shared" si="0"/>
        <v>1.5673471552989912E-2</v>
      </c>
      <c r="P17" s="6">
        <f t="shared" si="0"/>
        <v>3.4251420309774822E-2</v>
      </c>
      <c r="Q17" s="6">
        <f t="shared" si="0"/>
        <v>-5.8421226318714853E-2</v>
      </c>
      <c r="R17" s="6">
        <f t="shared" si="0"/>
        <v>-2.4557439828884361E-2</v>
      </c>
      <c r="S17" s="6">
        <f t="shared" si="0"/>
        <v>-6.1930528817479236E-2</v>
      </c>
      <c r="T17" s="4"/>
    </row>
    <row r="18" spans="2:26" x14ac:dyDescent="0.2">
      <c r="B18" s="5">
        <v>44256</v>
      </c>
      <c r="C18" s="4">
        <v>199.924789</v>
      </c>
      <c r="D18" s="4">
        <v>96.989959999999996</v>
      </c>
      <c r="E18" s="4">
        <v>70.251555999999994</v>
      </c>
      <c r="F18" s="4">
        <v>48.451565000000002</v>
      </c>
      <c r="G18" s="4">
        <v>85.219016999999994</v>
      </c>
      <c r="H18" s="4">
        <v>128.824478</v>
      </c>
      <c r="I18" s="4">
        <v>121.44647999999999</v>
      </c>
      <c r="J18" s="4">
        <v>52.022548999999998</v>
      </c>
      <c r="L18" s="6">
        <f t="shared" si="1"/>
        <v>3.303694119715004E-2</v>
      </c>
      <c r="M18" s="6">
        <f t="shared" si="0"/>
        <v>5.2444620762237555E-2</v>
      </c>
      <c r="N18" s="6">
        <f t="shared" si="0"/>
        <v>2.513183815463178E-2</v>
      </c>
      <c r="O18" s="6">
        <f t="shared" si="0"/>
        <v>-8.3826920744174693E-3</v>
      </c>
      <c r="P18" s="6">
        <f t="shared" si="0"/>
        <v>4.5408098073315792E-2</v>
      </c>
      <c r="Q18" s="6">
        <f t="shared" si="0"/>
        <v>-5.2494252332927399E-2</v>
      </c>
      <c r="R18" s="6">
        <f t="shared" si="0"/>
        <v>-1.4844209339919149E-2</v>
      </c>
      <c r="S18" s="6">
        <f t="shared" si="0"/>
        <v>-1.5731368752213034E-2</v>
      </c>
      <c r="T18" s="4"/>
    </row>
    <row r="19" spans="2:26" x14ac:dyDescent="0.2">
      <c r="B19" s="5">
        <v>44287</v>
      </c>
      <c r="C19" s="4">
        <v>210.69383199999999</v>
      </c>
      <c r="D19" s="4">
        <v>98.975059999999999</v>
      </c>
      <c r="E19" s="4">
        <v>72.325676000000001</v>
      </c>
      <c r="F19" s="4">
        <v>49.380851999999997</v>
      </c>
      <c r="G19" s="4">
        <v>92.454468000000006</v>
      </c>
      <c r="H19" s="4">
        <v>132.01705899999999</v>
      </c>
      <c r="I19" s="4">
        <v>122.723274</v>
      </c>
      <c r="J19" s="4">
        <v>53.856926000000001</v>
      </c>
      <c r="L19" s="6">
        <f t="shared" si="1"/>
        <v>5.3865471379839658E-2</v>
      </c>
      <c r="M19" s="6">
        <f t="shared" si="0"/>
        <v>2.0467066900532828E-2</v>
      </c>
      <c r="N19" s="6">
        <f t="shared" si="0"/>
        <v>2.9524185912693634E-2</v>
      </c>
      <c r="O19" s="6">
        <f t="shared" si="0"/>
        <v>1.917971070697087E-2</v>
      </c>
      <c r="P19" s="6">
        <f t="shared" si="0"/>
        <v>8.4904182830459224E-2</v>
      </c>
      <c r="Q19" s="6">
        <f t="shared" si="0"/>
        <v>2.4782409752904178E-2</v>
      </c>
      <c r="R19" s="6">
        <f t="shared" si="0"/>
        <v>1.0513223602693215E-2</v>
      </c>
      <c r="S19" s="6">
        <f t="shared" si="0"/>
        <v>3.5261190296538597E-2</v>
      </c>
      <c r="T19" s="4"/>
    </row>
    <row r="20" spans="2:26" x14ac:dyDescent="0.2">
      <c r="B20" s="5">
        <v>44317</v>
      </c>
      <c r="C20" s="4">
        <v>211.654617</v>
      </c>
      <c r="D20" s="4">
        <v>102.830101</v>
      </c>
      <c r="E20" s="4">
        <v>74.844238000000004</v>
      </c>
      <c r="F20" s="4">
        <v>50.219715000000001</v>
      </c>
      <c r="G20" s="4">
        <v>93.200958</v>
      </c>
      <c r="H20" s="4">
        <v>132.006958</v>
      </c>
      <c r="I20" s="4">
        <v>123.48848</v>
      </c>
      <c r="J20" s="4">
        <v>58.042000000000002</v>
      </c>
      <c r="L20" s="6">
        <f t="shared" si="1"/>
        <v>4.5601002690957545E-3</v>
      </c>
      <c r="M20" s="6">
        <f t="shared" si="0"/>
        <v>3.8949620237663914E-2</v>
      </c>
      <c r="N20" s="6">
        <f t="shared" si="0"/>
        <v>3.4822515865596648E-2</v>
      </c>
      <c r="O20" s="6">
        <f t="shared" si="0"/>
        <v>1.6987616981578274E-2</v>
      </c>
      <c r="P20" s="6">
        <f t="shared" si="0"/>
        <v>8.0741365576836623E-3</v>
      </c>
      <c r="Q20" s="6">
        <f t="shared" si="0"/>
        <v>-7.6512839147490022E-5</v>
      </c>
      <c r="R20" s="6">
        <f t="shared" si="0"/>
        <v>6.2352150090128136E-3</v>
      </c>
      <c r="S20" s="6">
        <f t="shared" si="0"/>
        <v>7.7707257187311432E-2</v>
      </c>
      <c r="T20" s="4"/>
    </row>
    <row r="21" spans="2:26" x14ac:dyDescent="0.2">
      <c r="B21" s="5">
        <v>44348</v>
      </c>
      <c r="C21" s="4">
        <v>216.24501000000001</v>
      </c>
      <c r="D21" s="4">
        <v>101.863922</v>
      </c>
      <c r="E21" s="4">
        <v>73.038642999999993</v>
      </c>
      <c r="F21" s="4">
        <v>50.620510000000003</v>
      </c>
      <c r="G21" s="4">
        <v>94.983238</v>
      </c>
      <c r="H21" s="4">
        <v>137.844177</v>
      </c>
      <c r="I21" s="4">
        <v>126.21848300000001</v>
      </c>
      <c r="J21" s="4">
        <v>53.851970999999999</v>
      </c>
      <c r="L21" s="6">
        <f t="shared" si="1"/>
        <v>2.1688130715334247E-2</v>
      </c>
      <c r="M21" s="6">
        <f t="shared" ref="M21:M27" si="2">(D21-D20)/D20</f>
        <v>-9.395877185805708E-3</v>
      </c>
      <c r="N21" s="6">
        <f t="shared" ref="N21:N27" si="3">(E21-E20)/E20</f>
        <v>-2.4124702826154913E-2</v>
      </c>
      <c r="O21" s="6">
        <f t="shared" ref="O21:O27" si="4">(F21-F20)/F20</f>
        <v>7.9808298394366088E-3</v>
      </c>
      <c r="P21" s="6">
        <f t="shared" ref="P21:P27" si="5">(G21-G20)/G20</f>
        <v>1.9122979401134482E-2</v>
      </c>
      <c r="Q21" s="6">
        <f t="shared" ref="Q21:Q27" si="6">(H21-H20)/H20</f>
        <v>4.421902518199082E-2</v>
      </c>
      <c r="R21" s="6">
        <f t="shared" ref="R21:R27" si="7">(I21-I20)/I20</f>
        <v>2.2107349608643745E-2</v>
      </c>
      <c r="S21" s="6">
        <f t="shared" ref="S21:S27" si="8">(J21-J20)/J20</f>
        <v>-7.218960407980432E-2</v>
      </c>
      <c r="T21" s="4"/>
    </row>
    <row r="22" spans="2:26" x14ac:dyDescent="0.2">
      <c r="B22" s="5">
        <v>44378</v>
      </c>
      <c r="C22" s="4">
        <v>220.67517100000001</v>
      </c>
      <c r="D22" s="4">
        <v>97.640663000000004</v>
      </c>
      <c r="E22" s="4">
        <v>74.609961999999996</v>
      </c>
      <c r="F22" s="4">
        <v>47.887771999999998</v>
      </c>
      <c r="G22" s="4">
        <v>99.888144999999994</v>
      </c>
      <c r="H22" s="4">
        <v>142.98666399999999</v>
      </c>
      <c r="I22" s="4">
        <v>128.01829499999999</v>
      </c>
      <c r="J22" s="4">
        <v>55.140293</v>
      </c>
      <c r="L22" s="6">
        <f t="shared" si="1"/>
        <v>2.0486766376713147E-2</v>
      </c>
      <c r="M22" s="6">
        <f t="shared" si="2"/>
        <v>-4.1459811453165907E-2</v>
      </c>
      <c r="N22" s="6">
        <f t="shared" si="3"/>
        <v>2.151352948876669E-2</v>
      </c>
      <c r="O22" s="6">
        <f t="shared" si="4"/>
        <v>-5.3984797861578331E-2</v>
      </c>
      <c r="P22" s="6">
        <f t="shared" si="5"/>
        <v>5.1639711419397959E-2</v>
      </c>
      <c r="Q22" s="6">
        <f t="shared" si="6"/>
        <v>3.7306523292601534E-2</v>
      </c>
      <c r="R22" s="6">
        <f t="shared" si="7"/>
        <v>1.425949636868943E-2</v>
      </c>
      <c r="S22" s="6">
        <f t="shared" si="8"/>
        <v>2.3923395487232973E-2</v>
      </c>
      <c r="T22" s="4"/>
    </row>
    <row r="23" spans="2:26" x14ac:dyDescent="0.2">
      <c r="B23" s="5">
        <v>44409</v>
      </c>
      <c r="C23" s="4">
        <v>226.98323099999999</v>
      </c>
      <c r="D23" s="4">
        <v>99.422439999999995</v>
      </c>
      <c r="E23" s="4">
        <v>75.689353999999994</v>
      </c>
      <c r="F23" s="4">
        <v>48.937159999999999</v>
      </c>
      <c r="G23" s="4">
        <v>102.040215</v>
      </c>
      <c r="H23" s="4">
        <v>142.51242099999999</v>
      </c>
      <c r="I23" s="4">
        <v>127.590317</v>
      </c>
      <c r="J23" s="4">
        <v>55.070923000000001</v>
      </c>
      <c r="L23" s="6">
        <f t="shared" si="1"/>
        <v>2.8585272966662766E-2</v>
      </c>
      <c r="M23" s="6">
        <f t="shared" si="2"/>
        <v>1.8248309108675257E-2</v>
      </c>
      <c r="N23" s="6">
        <f t="shared" si="3"/>
        <v>1.4467129737983229E-2</v>
      </c>
      <c r="O23" s="6">
        <f t="shared" si="4"/>
        <v>2.1913485555352219E-2</v>
      </c>
      <c r="P23" s="6">
        <f t="shared" si="5"/>
        <v>2.1544798934848668E-2</v>
      </c>
      <c r="Q23" s="6">
        <f t="shared" si="6"/>
        <v>-3.3166939260853121E-3</v>
      </c>
      <c r="R23" s="6">
        <f t="shared" si="7"/>
        <v>-3.3431002967192775E-3</v>
      </c>
      <c r="S23" s="6">
        <f t="shared" si="8"/>
        <v>-1.2580636813083177E-3</v>
      </c>
      <c r="T23" s="4"/>
    </row>
    <row r="24" spans="2:26" x14ac:dyDescent="0.2">
      <c r="B24" s="5">
        <v>44440</v>
      </c>
      <c r="C24" s="4">
        <v>216.16798399999999</v>
      </c>
      <c r="D24" s="4">
        <v>97.485709999999997</v>
      </c>
      <c r="E24" s="4">
        <v>73.220825000000005</v>
      </c>
      <c r="F24" s="4">
        <v>46.857120999999999</v>
      </c>
      <c r="G24" s="4">
        <v>95.649780000000007</v>
      </c>
      <c r="H24" s="4">
        <v>138.36225899999999</v>
      </c>
      <c r="I24" s="4">
        <v>125.67420199999999</v>
      </c>
      <c r="J24" s="4">
        <v>53.257359000000001</v>
      </c>
      <c r="L24" s="6">
        <f t="shared" si="1"/>
        <v>-4.7647779760435251E-2</v>
      </c>
      <c r="M24" s="6">
        <f t="shared" si="2"/>
        <v>-1.9479807576639613E-2</v>
      </c>
      <c r="N24" s="6">
        <f t="shared" si="3"/>
        <v>-3.2613952551371887E-2</v>
      </c>
      <c r="O24" s="6">
        <f t="shared" si="4"/>
        <v>-4.250428508724248E-2</v>
      </c>
      <c r="P24" s="6">
        <f t="shared" si="5"/>
        <v>-6.2626632058742693E-2</v>
      </c>
      <c r="Q24" s="6">
        <f t="shared" si="6"/>
        <v>-2.9121405494893633E-2</v>
      </c>
      <c r="R24" s="6">
        <f t="shared" si="7"/>
        <v>-1.5017714863111476E-2</v>
      </c>
      <c r="S24" s="6">
        <f t="shared" si="8"/>
        <v>-3.2931425536485009E-2</v>
      </c>
      <c r="T24" s="4"/>
    </row>
    <row r="25" spans="2:26" x14ac:dyDescent="0.2">
      <c r="B25" s="5">
        <v>44470</v>
      </c>
      <c r="C25" s="4">
        <v>231.351944</v>
      </c>
      <c r="D25" s="4">
        <v>100.779808</v>
      </c>
      <c r="E25" s="4">
        <v>75.548561000000007</v>
      </c>
      <c r="F25" s="4">
        <v>47.906570000000002</v>
      </c>
      <c r="G25" s="4">
        <v>103.10786400000001</v>
      </c>
      <c r="H25" s="4">
        <v>141.77319299999999</v>
      </c>
      <c r="I25" s="4">
        <v>126.31777200000001</v>
      </c>
      <c r="J25" s="4">
        <v>54.045219000000003</v>
      </c>
      <c r="L25" s="6">
        <f t="shared" si="1"/>
        <v>7.0241484048812766E-2</v>
      </c>
      <c r="M25" s="6">
        <f t="shared" si="2"/>
        <v>3.3790572997827124E-2</v>
      </c>
      <c r="N25" s="6">
        <f t="shared" si="3"/>
        <v>3.1790627871237473E-2</v>
      </c>
      <c r="O25" s="6">
        <f t="shared" si="4"/>
        <v>2.2396787886306602E-2</v>
      </c>
      <c r="P25" s="6">
        <f t="shared" si="5"/>
        <v>7.797282962909062E-2</v>
      </c>
      <c r="Q25" s="6">
        <f t="shared" si="6"/>
        <v>2.4652199412268903E-2</v>
      </c>
      <c r="R25" s="6">
        <f t="shared" si="7"/>
        <v>5.1209396181406512E-3</v>
      </c>
      <c r="S25" s="6">
        <f t="shared" si="8"/>
        <v>1.4793448544829307E-2</v>
      </c>
      <c r="T25" s="4"/>
    </row>
    <row r="26" spans="2:26" x14ac:dyDescent="0.2">
      <c r="B26" s="5">
        <v>44501</v>
      </c>
      <c r="C26" s="4">
        <v>227.973129</v>
      </c>
      <c r="D26" s="4">
        <v>98.142311000000007</v>
      </c>
      <c r="E26" s="4">
        <v>72.122642999999997</v>
      </c>
      <c r="F26" s="4">
        <v>46.516460000000002</v>
      </c>
      <c r="G26" s="4">
        <v>100.932999</v>
      </c>
      <c r="H26" s="4">
        <v>145.70172099999999</v>
      </c>
      <c r="I26" s="4">
        <v>126.162148</v>
      </c>
      <c r="J26" s="4">
        <v>53.738002999999999</v>
      </c>
      <c r="L26" s="6">
        <f t="shared" si="1"/>
        <v>-1.4604653592191139E-2</v>
      </c>
      <c r="M26" s="6">
        <f t="shared" si="2"/>
        <v>-2.6170887326953392E-2</v>
      </c>
      <c r="N26" s="6">
        <f t="shared" si="3"/>
        <v>-4.534723037279307E-2</v>
      </c>
      <c r="O26" s="6">
        <f t="shared" si="4"/>
        <v>-2.9017105586978988E-2</v>
      </c>
      <c r="P26" s="6">
        <f t="shared" si="5"/>
        <v>-2.1093104983728603E-2</v>
      </c>
      <c r="Q26" s="6">
        <f t="shared" si="6"/>
        <v>2.7709949369624485E-2</v>
      </c>
      <c r="R26" s="6">
        <f t="shared" si="7"/>
        <v>-1.2320039970306245E-3</v>
      </c>
      <c r="S26" s="6">
        <f t="shared" si="8"/>
        <v>-5.6844251107577883E-3</v>
      </c>
      <c r="T26" s="4"/>
    </row>
    <row r="27" spans="2:26" x14ac:dyDescent="0.2">
      <c r="B27" s="5">
        <v>44531</v>
      </c>
      <c r="C27" s="4">
        <v>235.77568099999999</v>
      </c>
      <c r="D27" s="4">
        <v>101.69465599999999</v>
      </c>
      <c r="E27" s="4">
        <v>73.849686000000005</v>
      </c>
      <c r="F27" s="4">
        <v>46.771793000000002</v>
      </c>
      <c r="G27" s="4">
        <v>109.698677</v>
      </c>
      <c r="H27" s="4">
        <v>142.61532600000001</v>
      </c>
      <c r="I27" s="4">
        <v>125.89724</v>
      </c>
      <c r="J27" s="4">
        <v>55.344444000000003</v>
      </c>
      <c r="L27" s="6">
        <f t="shared" si="1"/>
        <v>3.422575298337021E-2</v>
      </c>
      <c r="M27" s="6">
        <f t="shared" si="2"/>
        <v>3.6195856443608586E-2</v>
      </c>
      <c r="N27" s="6">
        <f t="shared" si="3"/>
        <v>2.3945919452785569E-2</v>
      </c>
      <c r="O27" s="6">
        <f t="shared" si="4"/>
        <v>5.4890892385190152E-3</v>
      </c>
      <c r="P27" s="6">
        <f t="shared" si="5"/>
        <v>8.6846502995516939E-2</v>
      </c>
      <c r="Q27" s="6">
        <f t="shared" si="6"/>
        <v>-2.1182968731028113E-2</v>
      </c>
      <c r="R27" s="6">
        <f t="shared" si="7"/>
        <v>-2.0997423093969949E-3</v>
      </c>
      <c r="S27" s="6">
        <f t="shared" si="8"/>
        <v>2.9893946747518767E-2</v>
      </c>
      <c r="T27" s="4"/>
    </row>
    <row r="28" spans="2:26" x14ac:dyDescent="0.2">
      <c r="L28" s="4"/>
      <c r="M28" s="4"/>
      <c r="N28" s="4"/>
      <c r="O28" s="4"/>
      <c r="P28" s="4"/>
      <c r="Q28" s="4"/>
      <c r="R28" s="4"/>
      <c r="S28" s="4"/>
      <c r="T28" s="4"/>
    </row>
    <row r="29" spans="2:26" x14ac:dyDescent="0.2">
      <c r="L29" s="4"/>
      <c r="M29" s="4"/>
      <c r="N29" s="4"/>
      <c r="O29" s="4"/>
      <c r="P29" s="4"/>
      <c r="Q29" s="4"/>
      <c r="R29" s="4"/>
      <c r="S29" s="4"/>
      <c r="T29" s="4"/>
    </row>
    <row r="30" spans="2:26" x14ac:dyDescent="0.2">
      <c r="L30" s="4"/>
      <c r="M30" s="4"/>
      <c r="N30" s="4"/>
      <c r="O30" s="4"/>
      <c r="P30" s="4"/>
      <c r="Q30" s="4"/>
      <c r="R30" s="4"/>
      <c r="S30" s="4"/>
      <c r="T30" s="4"/>
    </row>
    <row r="31" spans="2:26" ht="12" x14ac:dyDescent="0.25">
      <c r="K31" s="7" t="s">
        <v>21</v>
      </c>
      <c r="L31" s="18" t="s">
        <v>2</v>
      </c>
      <c r="M31" s="18" t="s">
        <v>3</v>
      </c>
      <c r="N31" s="18" t="s">
        <v>4</v>
      </c>
      <c r="O31" s="18" t="s">
        <v>5</v>
      </c>
      <c r="P31" s="10" t="s">
        <v>8</v>
      </c>
      <c r="Q31" s="19" t="s">
        <v>6</v>
      </c>
      <c r="R31" s="10" t="s">
        <v>7</v>
      </c>
      <c r="S31" s="10" t="s">
        <v>1</v>
      </c>
      <c r="T31" s="10"/>
      <c r="U31" s="10" t="s">
        <v>19</v>
      </c>
      <c r="V31" s="10" t="s">
        <v>20</v>
      </c>
      <c r="W31" s="10"/>
      <c r="X31" s="10"/>
      <c r="Y31" s="10"/>
      <c r="Z31" s="10"/>
    </row>
    <row r="32" spans="2:26" x14ac:dyDescent="0.2">
      <c r="K32" s="11" t="s">
        <v>27</v>
      </c>
      <c r="L32" s="16">
        <f t="shared" ref="L32:S32" si="9">AVERAGE(L5:L27)</f>
        <v>2.0076673384535931E-2</v>
      </c>
      <c r="M32" s="16">
        <f t="shared" si="9"/>
        <v>1.9393245959089353E-2</v>
      </c>
      <c r="N32" s="16">
        <f t="shared" si="9"/>
        <v>9.8047423808981619E-3</v>
      </c>
      <c r="O32" s="16">
        <f t="shared" si="9"/>
        <v>1.0337367339452241E-2</v>
      </c>
      <c r="P32" s="16">
        <f t="shared" si="9"/>
        <v>1.4088791912811262E-2</v>
      </c>
      <c r="Q32" s="16">
        <f t="shared" si="9"/>
        <v>2.5072683635705591E-3</v>
      </c>
      <c r="R32" s="16">
        <f t="shared" si="9"/>
        <v>2.7747956814049828E-3</v>
      </c>
      <c r="S32" s="16">
        <f t="shared" si="9"/>
        <v>5.232666298350945E-3</v>
      </c>
      <c r="T32" s="14"/>
      <c r="U32" s="13">
        <f>MAX(L32:S32)</f>
        <v>2.0076673384535931E-2</v>
      </c>
      <c r="V32" s="13">
        <f>MIN(L32:S32)</f>
        <v>2.5072683635705591E-3</v>
      </c>
      <c r="W32" s="14"/>
      <c r="X32" s="14"/>
      <c r="Y32" s="14"/>
      <c r="Z32" s="14"/>
    </row>
    <row r="33" spans="11:26" x14ac:dyDescent="0.2">
      <c r="K33" s="11" t="s">
        <v>18</v>
      </c>
      <c r="L33" s="16">
        <f t="array" ref="L33">GEOMEAN(L5:L27+1)-1</f>
        <v>1.8289972680193944E-2</v>
      </c>
      <c r="M33" s="16">
        <f t="array" ref="M33">GEOMEAN(M5:M27+1)-1</f>
        <v>1.5453366921100775E-2</v>
      </c>
      <c r="N33" s="16">
        <f t="array" ref="N33">GEOMEAN(N5:N27+1)-1</f>
        <v>8.3343856548028228E-3</v>
      </c>
      <c r="O33" s="16">
        <f t="array" ref="O33">GEOMEAN(O5:O27+1)-1</f>
        <v>8.7728113188354495E-3</v>
      </c>
      <c r="P33" s="16">
        <f t="array" ref="P33">GEOMEAN(P5:P27+1)-1</f>
        <v>1.1875995774436543E-2</v>
      </c>
      <c r="Q33" s="16">
        <f t="array" ref="Q33">GEOMEAN(Q5:Q27+1)-1</f>
        <v>1.8836513469073779E-3</v>
      </c>
      <c r="R33" s="16">
        <f t="array" ref="R33">GEOMEAN(R5:R27+1)-1</f>
        <v>2.5079530351119761E-3</v>
      </c>
      <c r="S33" s="16">
        <f t="array" ref="S33">GEOMEAN(S5:S27+1)-1</f>
        <v>4.318712814817216E-3</v>
      </c>
      <c r="T33" s="13"/>
      <c r="U33" s="13">
        <f>MAX(L33:S33)</f>
        <v>1.8289972680193944E-2</v>
      </c>
      <c r="V33" s="13">
        <f>MIN(L33:S33)</f>
        <v>1.8836513469073779E-3</v>
      </c>
      <c r="W33" s="13"/>
      <c r="X33" s="14"/>
      <c r="Y33" s="14"/>
      <c r="Z33" s="15"/>
    </row>
    <row r="34" spans="11:26" x14ac:dyDescent="0.2">
      <c r="K34" s="11"/>
      <c r="L34" s="20"/>
      <c r="M34" s="20"/>
      <c r="N34" s="20"/>
      <c r="O34" s="20"/>
      <c r="P34" s="14"/>
      <c r="Q34" s="14"/>
      <c r="R34" s="14"/>
      <c r="S34" s="14"/>
      <c r="T34" s="14"/>
      <c r="U34" s="14" t="s">
        <v>19</v>
      </c>
      <c r="V34" s="14" t="s">
        <v>20</v>
      </c>
      <c r="W34" s="14"/>
      <c r="X34" s="14"/>
      <c r="Y34" s="14"/>
      <c r="Z34" s="14"/>
    </row>
    <row r="35" spans="11:26" x14ac:dyDescent="0.2">
      <c r="K35" s="11" t="s">
        <v>29</v>
      </c>
      <c r="L35" s="16">
        <f t="shared" ref="L35:S35" si="10">L32*12</f>
        <v>0.24092008061443115</v>
      </c>
      <c r="M35" s="16">
        <f t="shared" si="10"/>
        <v>0.23271895150907224</v>
      </c>
      <c r="N35" s="16">
        <f t="shared" si="10"/>
        <v>0.11765690857077794</v>
      </c>
      <c r="O35" s="16">
        <f t="shared" si="10"/>
        <v>0.12404840807342689</v>
      </c>
      <c r="P35" s="16">
        <f t="shared" si="10"/>
        <v>0.16906550295373515</v>
      </c>
      <c r="Q35" s="16">
        <f t="shared" si="10"/>
        <v>3.0087220362846709E-2</v>
      </c>
      <c r="R35" s="16">
        <f t="shared" si="10"/>
        <v>3.3297548176859794E-2</v>
      </c>
      <c r="S35" s="16">
        <f t="shared" si="10"/>
        <v>6.2791995580211341E-2</v>
      </c>
      <c r="T35" s="13"/>
      <c r="U35" s="13">
        <f>MAX(L35:S35)</f>
        <v>0.24092008061443115</v>
      </c>
      <c r="V35" s="13">
        <f>MIN(L35:S35)</f>
        <v>3.0087220362846709E-2</v>
      </c>
      <c r="W35" s="13"/>
      <c r="X35" s="14"/>
      <c r="Y35" s="14"/>
      <c r="Z35" s="13"/>
    </row>
    <row r="36" spans="11:26" x14ac:dyDescent="0.2">
      <c r="K36" s="11" t="s">
        <v>28</v>
      </c>
      <c r="L36" s="16">
        <f t="shared" ref="L36:S36" si="11">((1+L33)^12)-1</f>
        <v>0.24296129833669333</v>
      </c>
      <c r="M36" s="16">
        <f t="shared" si="11"/>
        <v>0.20204245552007327</v>
      </c>
      <c r="N36" s="16">
        <f t="shared" si="11"/>
        <v>0.1047269023894779</v>
      </c>
      <c r="O36" s="16">
        <f t="shared" si="11"/>
        <v>0.1105047543021056</v>
      </c>
      <c r="P36" s="16">
        <f t="shared" si="11"/>
        <v>0.15219907378808406</v>
      </c>
      <c r="Q36" s="16">
        <f t="shared" si="11"/>
        <v>2.2839470173509735E-2</v>
      </c>
      <c r="R36" s="16">
        <f t="shared" si="11"/>
        <v>3.0514055170198784E-2</v>
      </c>
      <c r="S36" s="16">
        <f t="shared" si="11"/>
        <v>5.3073432569524792E-2</v>
      </c>
      <c r="T36" s="13"/>
      <c r="U36" s="13">
        <f>MAX(L36:S36)</f>
        <v>0.24296129833669333</v>
      </c>
      <c r="V36" s="13">
        <f>MIN(L36:S36)</f>
        <v>2.2839470173509735E-2</v>
      </c>
      <c r="W36" s="13"/>
      <c r="X36" s="14"/>
      <c r="Y36" s="14"/>
      <c r="Z36" s="13"/>
    </row>
    <row r="38" spans="11:26" ht="12" x14ac:dyDescent="0.25">
      <c r="K38" s="7" t="s">
        <v>22</v>
      </c>
      <c r="L38" s="18"/>
      <c r="M38" s="18"/>
      <c r="N38" s="18"/>
      <c r="O38" s="18"/>
      <c r="P38" s="10"/>
      <c r="Q38" s="19"/>
      <c r="R38" s="10"/>
      <c r="S38" s="10"/>
      <c r="T38" s="10"/>
      <c r="U38" s="10"/>
      <c r="V38" s="10"/>
      <c r="W38" s="10"/>
      <c r="X38" s="10"/>
      <c r="Y38" s="10"/>
      <c r="Z38" s="10"/>
    </row>
    <row r="39" spans="11:26" x14ac:dyDescent="0.2">
      <c r="K39" s="11" t="s">
        <v>17</v>
      </c>
      <c r="L39" s="11"/>
      <c r="M39" s="16" cm="1">
        <f t="array" ref="M39">SUMPRODUCT(TRANSPOSE(L36:S36),O44:O51)</f>
        <v>0.11485768028120844</v>
      </c>
      <c r="N39" s="24"/>
      <c r="O39" s="24"/>
      <c r="P39" s="16"/>
      <c r="Q39" s="15"/>
      <c r="R39" s="14"/>
      <c r="S39" s="14"/>
      <c r="T39" s="14"/>
      <c r="U39" s="14"/>
      <c r="V39" s="14"/>
      <c r="W39" s="14"/>
      <c r="X39" s="14"/>
      <c r="Y39" s="14"/>
      <c r="Z39" s="14"/>
    </row>
    <row r="41" spans="11:26" ht="12" x14ac:dyDescent="0.25">
      <c r="K41" s="22" t="s">
        <v>23</v>
      </c>
      <c r="L41" s="9"/>
      <c r="M41" s="9"/>
      <c r="N41" s="9"/>
      <c r="O41" s="10"/>
      <c r="P41" s="9"/>
      <c r="Q41" s="9"/>
    </row>
    <row r="42" spans="11:26" x14ac:dyDescent="0.2">
      <c r="K42" s="12"/>
      <c r="L42" s="12"/>
      <c r="M42" s="12"/>
      <c r="N42" s="12"/>
      <c r="O42" s="12"/>
      <c r="P42" s="12"/>
      <c r="Q42" s="12"/>
    </row>
    <row r="43" spans="11:26" x14ac:dyDescent="0.2">
      <c r="K43" s="8" t="s">
        <v>24</v>
      </c>
      <c r="L43" s="9"/>
      <c r="M43" s="9"/>
      <c r="N43" s="9"/>
      <c r="O43" s="9"/>
      <c r="P43" s="12"/>
      <c r="Q43" s="12"/>
    </row>
    <row r="44" spans="11:26" x14ac:dyDescent="0.2">
      <c r="K44" s="11" t="s">
        <v>2</v>
      </c>
      <c r="L44" s="12"/>
      <c r="M44" s="12"/>
      <c r="N44" s="12"/>
      <c r="O44" s="13">
        <v>0.125</v>
      </c>
      <c r="P44" s="12"/>
      <c r="Q44" s="12"/>
    </row>
    <row r="45" spans="11:26" x14ac:dyDescent="0.2">
      <c r="K45" s="11" t="s">
        <v>3</v>
      </c>
      <c r="L45" s="12"/>
      <c r="M45" s="12"/>
      <c r="N45" s="12"/>
      <c r="O45" s="13">
        <v>0.125</v>
      </c>
      <c r="P45" s="12"/>
      <c r="Q45" s="12"/>
    </row>
    <row r="46" spans="11:26" x14ac:dyDescent="0.2">
      <c r="K46" s="11" t="s">
        <v>4</v>
      </c>
      <c r="L46" s="12"/>
      <c r="M46" s="12"/>
      <c r="N46" s="12"/>
      <c r="O46" s="13">
        <v>0.125</v>
      </c>
      <c r="P46" s="12"/>
      <c r="Q46" s="12"/>
    </row>
    <row r="47" spans="11:26" x14ac:dyDescent="0.2">
      <c r="K47" s="11" t="s">
        <v>5</v>
      </c>
      <c r="L47" s="12"/>
      <c r="M47" s="12"/>
      <c r="N47" s="12"/>
      <c r="O47" s="13">
        <v>0.125</v>
      </c>
      <c r="P47" s="12"/>
      <c r="Q47" s="12"/>
    </row>
    <row r="48" spans="11:26" x14ac:dyDescent="0.2">
      <c r="K48" s="11" t="s">
        <v>8</v>
      </c>
      <c r="L48" s="12"/>
      <c r="M48" s="12"/>
      <c r="N48" s="12"/>
      <c r="O48" s="13">
        <v>0.125</v>
      </c>
      <c r="P48" s="12"/>
      <c r="Q48" s="12"/>
    </row>
    <row r="49" spans="11:17" x14ac:dyDescent="0.2">
      <c r="K49" s="11" t="s">
        <v>6</v>
      </c>
      <c r="L49" s="12"/>
      <c r="M49" s="12"/>
      <c r="N49" s="12"/>
      <c r="O49" s="13">
        <v>0.125</v>
      </c>
      <c r="P49" s="12"/>
      <c r="Q49" s="12"/>
    </row>
    <row r="50" spans="11:17" x14ac:dyDescent="0.2">
      <c r="K50" s="11" t="s">
        <v>7</v>
      </c>
      <c r="L50" s="12"/>
      <c r="M50" s="12"/>
      <c r="N50" s="12"/>
      <c r="O50" s="13">
        <v>0.125</v>
      </c>
      <c r="P50" s="12"/>
      <c r="Q50" s="12"/>
    </row>
    <row r="51" spans="11:17" x14ac:dyDescent="0.2">
      <c r="K51" s="8" t="s">
        <v>1</v>
      </c>
      <c r="L51" s="9"/>
      <c r="M51" s="9"/>
      <c r="N51" s="9"/>
      <c r="O51" s="17">
        <v>0.125</v>
      </c>
      <c r="P51" s="12"/>
      <c r="Q51" s="12"/>
    </row>
    <row r="52" spans="11:17" x14ac:dyDescent="0.2">
      <c r="K52" s="11" t="s">
        <v>25</v>
      </c>
      <c r="L52" s="12"/>
      <c r="M52" s="12"/>
      <c r="N52" s="12"/>
      <c r="O52" s="21">
        <f>SUM(O44:O51)</f>
        <v>1</v>
      </c>
      <c r="P52" s="12"/>
      <c r="Q52" s="12"/>
    </row>
    <row r="53" spans="11:17" x14ac:dyDescent="0.2">
      <c r="K53" s="12"/>
      <c r="L53" s="12"/>
      <c r="M53" s="12"/>
      <c r="N53" s="12"/>
      <c r="O53" s="12"/>
      <c r="P53" s="12"/>
      <c r="Q53" s="12"/>
    </row>
    <row r="54" spans="11:17" x14ac:dyDescent="0.2">
      <c r="K54" s="11" t="s">
        <v>26</v>
      </c>
      <c r="L54" s="12"/>
      <c r="M54" s="12"/>
      <c r="N54" s="12"/>
      <c r="O54" s="23">
        <v>0.03</v>
      </c>
      <c r="P54" s="12"/>
      <c r="Q54" s="12"/>
    </row>
  </sheetData>
  <mergeCells count="1">
    <mergeCell ref="N39:O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2015-06-05T18:19:34Z</dcterms:created>
  <dcterms:modified xsi:type="dcterms:W3CDTF">2025-05-04T05:24:24Z</dcterms:modified>
</cp:coreProperties>
</file>