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Z\TW\"/>
    </mc:Choice>
  </mc:AlternateContent>
  <xr:revisionPtr revIDLastSave="0" documentId="8_{DC24DDC1-9AEF-4552-ACCB-F4690AF853FF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</sheets>
  <calcPr calcId="191029"/>
</workbook>
</file>

<file path=xl/calcChain.xml><?xml version="1.0" encoding="utf-8"?>
<calcChain xmlns="http://schemas.openxmlformats.org/spreadsheetml/2006/main">
  <c r="F21" i="5" l="1"/>
  <c r="F23" i="5" s="1"/>
  <c r="H23" i="5" s="1"/>
  <c r="D26" i="4"/>
  <c r="J28" i="4" s="1"/>
  <c r="L28" i="4" s="1"/>
  <c r="L13" i="3"/>
  <c r="J27" i="4" l="1"/>
  <c r="L27" i="4" s="1"/>
  <c r="J29" i="4"/>
  <c r="L29" i="4" s="1"/>
  <c r="D25" i="3"/>
  <c r="J27" i="3" s="1"/>
  <c r="L27" i="3" s="1"/>
  <c r="J26" i="3" l="1"/>
  <c r="L26" i="3" s="1"/>
  <c r="J28" i="3"/>
  <c r="L28" i="3" s="1"/>
  <c r="D13" i="5" l="1"/>
  <c r="D14" i="5"/>
  <c r="G21" i="5" s="1"/>
  <c r="D12" i="5"/>
  <c r="C17" i="1"/>
  <c r="C19" i="1" s="1"/>
  <c r="D17" i="1"/>
  <c r="D19" i="1" s="1"/>
  <c r="E17" i="1"/>
  <c r="E19" i="1" s="1"/>
  <c r="F17" i="1"/>
  <c r="F19" i="1" s="1"/>
  <c r="G17" i="1"/>
  <c r="G19" i="1" s="1"/>
  <c r="H17" i="1"/>
  <c r="H19" i="1" s="1"/>
  <c r="I17" i="1"/>
  <c r="I19" i="1" s="1"/>
  <c r="J17" i="1"/>
  <c r="J19" i="1" s="1"/>
  <c r="K17" i="1"/>
  <c r="K19" i="1" s="1"/>
  <c r="L17" i="1"/>
  <c r="L19" i="1" s="1"/>
  <c r="M17" i="1"/>
  <c r="M19" i="1" s="1"/>
  <c r="N17" i="1"/>
  <c r="O17" i="1"/>
  <c r="O19" i="1" s="1"/>
  <c r="P17" i="1"/>
  <c r="P19" i="1" s="1"/>
  <c r="Q17" i="1"/>
  <c r="Q19" i="1" s="1"/>
  <c r="R17" i="1"/>
  <c r="R19" i="1" s="1"/>
  <c r="S17" i="1"/>
  <c r="S19" i="1" s="1"/>
  <c r="T17" i="1"/>
  <c r="T19" i="1" s="1"/>
  <c r="U17" i="1"/>
  <c r="U19" i="1" s="1"/>
  <c r="B17" i="1"/>
  <c r="B19" i="1" s="1"/>
  <c r="S9" i="1"/>
  <c r="H26" i="2"/>
  <c r="H25" i="2"/>
  <c r="K30" i="2"/>
  <c r="K29" i="2"/>
  <c r="K24" i="2"/>
  <c r="K26" i="2"/>
  <c r="K25" i="2"/>
  <c r="H24" i="2"/>
  <c r="J17" i="2"/>
  <c r="J15" i="2"/>
  <c r="L25" i="2" l="1"/>
  <c r="L30" i="2"/>
  <c r="L26" i="2"/>
  <c r="L24" i="2"/>
  <c r="L29" i="2"/>
  <c r="L31" i="2" s="1"/>
  <c r="J21" i="5"/>
  <c r="M21" i="5"/>
  <c r="L21" i="5"/>
  <c r="K21" i="5"/>
  <c r="I21" i="5"/>
  <c r="H21" i="5"/>
  <c r="F24" i="5" s="1"/>
  <c r="H24" i="5" s="1"/>
  <c r="K31" i="2"/>
  <c r="N19" i="1"/>
  <c r="P24" i="1" s="1"/>
  <c r="Q26" i="1"/>
  <c r="H27" i="2"/>
  <c r="I24" i="2" s="1"/>
  <c r="K27" i="2"/>
  <c r="L27" i="2"/>
  <c r="N21" i="5" l="1"/>
  <c r="K32" i="2"/>
  <c r="L32" i="2"/>
  <c r="I26" i="2"/>
  <c r="M26" i="2" s="1"/>
  <c r="Q28" i="1"/>
  <c r="I25" i="2"/>
  <c r="M25" i="2" s="1"/>
  <c r="R30" i="1"/>
  <c r="K21" i="1"/>
  <c r="F26" i="5" l="1"/>
  <c r="H26" i="5" s="1"/>
  <c r="F25" i="5"/>
  <c r="H25" i="5" s="1"/>
  <c r="M24" i="2"/>
  <c r="M27" i="2" s="1"/>
  <c r="H36" i="2" s="1"/>
  <c r="I27" i="2"/>
  <c r="J36" i="2" l="1"/>
</calcChain>
</file>

<file path=xl/sharedStrings.xml><?xml version="1.0" encoding="utf-8"?>
<sst xmlns="http://schemas.openxmlformats.org/spreadsheetml/2006/main" count="159" uniqueCount="127">
  <si>
    <r>
      <t xml:space="preserve">    </t>
    </r>
    <r>
      <rPr>
        <b/>
        <i/>
        <sz val="12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Даны значения зарплат из выборки выпускников:</t>
    </r>
  </si>
  <si>
    <t xml:space="preserve">          100, 80, 75, 77, 89, 33, 45, 25, 65, 17, 30, 24, 57, 55, 70, 75, 65, 84, 90, 150.</t>
  </si>
  <si>
    <t xml:space="preserve">          Посчитать (желательно без использования статистических методов наподобие std, var, mean) среднее арифметическое,</t>
  </si>
  <si>
    <t xml:space="preserve">          среднее квадратичное отклонение, смещенную и несмещенную оценки дисперсий для данной выборки.</t>
  </si>
  <si>
    <r>
      <rPr>
        <b/>
        <i/>
        <sz val="12"/>
        <color theme="1"/>
        <rFont val="Calibri"/>
        <family val="2"/>
        <charset val="204"/>
        <scheme val="minor"/>
      </rPr>
      <t xml:space="preserve">     2.</t>
    </r>
    <r>
      <rPr>
        <sz val="11"/>
        <color theme="1"/>
        <rFont val="Calibri"/>
        <family val="2"/>
        <scheme val="minor"/>
      </rPr>
      <t xml:space="preserve"> В первом ящике находится 8 мячей, из которых 5 - белые.</t>
    </r>
  </si>
  <si>
    <t xml:space="preserve">        Во втором ящике - 12 мячей, из которых 5 белых.</t>
  </si>
  <si>
    <t xml:space="preserve">        Из первого ящика вытаскивают случайным образом два мяча, из второго - 4.</t>
  </si>
  <si>
    <t xml:space="preserve">        Какова вероятность того, что 3 мяча белые?</t>
  </si>
  <si>
    <r>
      <rPr>
        <b/>
        <i/>
        <sz val="12"/>
        <color theme="1"/>
        <rFont val="Calibri"/>
        <family val="2"/>
        <charset val="204"/>
        <scheme val="minor"/>
      </rPr>
      <t xml:space="preserve">     3.</t>
    </r>
    <r>
      <rPr>
        <sz val="11"/>
        <color theme="1"/>
        <rFont val="Calibri"/>
        <family val="2"/>
        <scheme val="minor"/>
      </rPr>
      <t xml:space="preserve"> На соревновании по биатлону один из трех спортсменов стреляет и попадает в мишень.</t>
    </r>
  </si>
  <si>
    <t xml:space="preserve">        Вероятность попадания для первого спортсмена равна 0.9,</t>
  </si>
  <si>
    <t xml:space="preserve">        для второго — 0.8, для третьего — 0.6.</t>
  </si>
  <si>
    <t xml:space="preserve">        Найти вероятность того, что выстрел произведен:</t>
  </si>
  <si>
    <t xml:space="preserve">        a). первым спортсменом</t>
  </si>
  <si>
    <t xml:space="preserve">        б). вторым спортсменом</t>
  </si>
  <si>
    <t xml:space="preserve">        в). третьим спортсменом.</t>
  </si>
  <si>
    <r>
      <rPr>
        <b/>
        <i/>
        <sz val="12"/>
        <color theme="1"/>
        <rFont val="Calibri"/>
        <family val="2"/>
        <charset val="204"/>
        <scheme val="minor"/>
      </rPr>
      <t xml:space="preserve">    4.</t>
    </r>
    <r>
      <rPr>
        <sz val="11"/>
        <color theme="1"/>
        <rFont val="Calibri"/>
        <family val="2"/>
        <scheme val="minor"/>
      </rPr>
      <t xml:space="preserve"> В университет на факультеты A и B поступило равное количество студентов,</t>
    </r>
  </si>
  <si>
    <t xml:space="preserve">        а на факультет C студентов поступило столько же, сколько на A и B вместе.</t>
  </si>
  <si>
    <t xml:space="preserve">        Вероятность того, что студент факультета A сдаст первую сессию, равна 0.8.</t>
  </si>
  <si>
    <t xml:space="preserve">        Для студента факультета B эта вероятность равна 0.7, а для студента факультета C - 0.9.</t>
  </si>
  <si>
    <t xml:space="preserve">        Студент сдал первую сессию. Какова вероятность, что он учится:</t>
  </si>
  <si>
    <t xml:space="preserve">        a). на факультете A</t>
  </si>
  <si>
    <t xml:space="preserve">        б). на факультете B</t>
  </si>
  <si>
    <t xml:space="preserve">        в). на факультете C?</t>
  </si>
  <si>
    <r>
      <t xml:space="preserve">   </t>
    </r>
    <r>
      <rPr>
        <b/>
        <i/>
        <sz val="12"/>
        <color theme="1"/>
        <rFont val="Calibri"/>
        <family val="2"/>
        <charset val="204"/>
        <scheme val="minor"/>
      </rPr>
      <t xml:space="preserve"> 5.</t>
    </r>
    <r>
      <rPr>
        <sz val="11"/>
        <color theme="1"/>
        <rFont val="Calibri"/>
        <family val="2"/>
        <scheme val="minor"/>
      </rPr>
      <t xml:space="preserve"> Устройство состоит из трех деталей.</t>
    </r>
  </si>
  <si>
    <t xml:space="preserve">        Для первой детали вероятность выйти из строя</t>
  </si>
  <si>
    <t xml:space="preserve">        в первый месяц равна 0.1, для второй - 0.2, для третьей - 0.25.</t>
  </si>
  <si>
    <t xml:space="preserve">        Какова вероятность того, что в первый месяц выйдут из строя:</t>
  </si>
  <si>
    <t xml:space="preserve">        а). все детали</t>
  </si>
  <si>
    <t xml:space="preserve">        б). только две детали</t>
  </si>
  <si>
    <t xml:space="preserve">        в). хотя бы одна деталь</t>
  </si>
  <si>
    <t xml:space="preserve">        г). от одной до двух деталей?</t>
  </si>
  <si>
    <t>Всего мячей в первом ящике :</t>
  </si>
  <si>
    <t>Белых мячей в первом ящике :</t>
  </si>
  <si>
    <t>Всего мячей во втором ящике :</t>
  </si>
  <si>
    <t>Белых мячей во втором ящике :</t>
  </si>
  <si>
    <t>мяча</t>
  </si>
  <si>
    <t xml:space="preserve">Из первого ящика вытаскивают </t>
  </si>
  <si>
    <t xml:space="preserve">Из второго ящика вытаскивают </t>
  </si>
  <si>
    <r>
      <t>Всего способов вытащить любые два мяча из первого ящика,</t>
    </r>
    <r>
      <rPr>
        <b/>
        <i/>
        <sz val="11"/>
        <color theme="1"/>
        <rFont val="Calibri"/>
        <family val="2"/>
        <charset val="204"/>
        <scheme val="minor"/>
      </rPr>
      <t xml:space="preserve"> A1</t>
    </r>
    <r>
      <rPr>
        <i/>
        <sz val="11"/>
        <color theme="1"/>
        <rFont val="Calibri"/>
        <family val="2"/>
        <charset val="204"/>
        <scheme val="minor"/>
      </rPr>
      <t>, равно :</t>
    </r>
  </si>
  <si>
    <r>
      <t xml:space="preserve">      Число всех сочетаний из </t>
    </r>
    <r>
      <rPr>
        <b/>
        <i/>
        <sz val="14"/>
        <color theme="1"/>
        <rFont val="Calibri"/>
        <family val="2"/>
        <charset val="204"/>
        <scheme val="minor"/>
      </rPr>
      <t>n</t>
    </r>
    <r>
      <rPr>
        <i/>
        <sz val="11"/>
        <color theme="1"/>
        <rFont val="Calibri"/>
        <family val="2"/>
        <charset val="204"/>
        <scheme val="minor"/>
      </rPr>
      <t> элементов по</t>
    </r>
    <r>
      <rPr>
        <b/>
        <i/>
        <sz val="14"/>
        <color theme="1"/>
        <rFont val="Calibri"/>
        <family val="2"/>
        <charset val="204"/>
        <scheme val="minor"/>
      </rPr>
      <t> k</t>
    </r>
    <r>
      <rPr>
        <i/>
        <sz val="14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найдём по формуле</t>
    </r>
  </si>
  <si>
    <t>Тогда :</t>
  </si>
  <si>
    <t xml:space="preserve">     Тогда :</t>
  </si>
  <si>
    <r>
      <t>Всего способов вытащить любые четыре мяча из второго ящика,</t>
    </r>
    <r>
      <rPr>
        <b/>
        <i/>
        <sz val="11"/>
        <color theme="1"/>
        <rFont val="Calibri"/>
        <family val="2"/>
        <charset val="204"/>
        <scheme val="minor"/>
      </rPr>
      <t xml:space="preserve"> A2</t>
    </r>
    <r>
      <rPr>
        <i/>
        <sz val="11"/>
        <color theme="1"/>
        <rFont val="Calibri"/>
        <family val="2"/>
        <charset val="204"/>
        <scheme val="minor"/>
      </rPr>
      <t>, равно :</t>
    </r>
  </si>
  <si>
    <t>Первый ящик</t>
  </si>
  <si>
    <t>Второй ящик</t>
  </si>
  <si>
    <t>Всего сочетаний</t>
  </si>
  <si>
    <t>Вероятность</t>
  </si>
  <si>
    <t>1-я комбинация мячей</t>
  </si>
  <si>
    <t>б + б</t>
  </si>
  <si>
    <t>н + н</t>
  </si>
  <si>
    <t>2-я комбинация мячей</t>
  </si>
  <si>
    <t>3-я комбинация мячей</t>
  </si>
  <si>
    <t>б + н</t>
  </si>
  <si>
    <t>Сумма комбинаций</t>
  </si>
  <si>
    <t>Ответ :</t>
  </si>
  <si>
    <t>или</t>
  </si>
  <si>
    <t>Найдём все возможные комбинации для трёх белых мячей  из первого и второго ящиков.</t>
  </si>
  <si>
    <t>б + н + н + н</t>
  </si>
  <si>
    <t>б + б + б + н</t>
  </si>
  <si>
    <t>б + б + н + н</t>
  </si>
  <si>
    <t>н + н + н + н</t>
  </si>
  <si>
    <t>б + б + б + б</t>
  </si>
  <si>
    <t>ИТОГО :</t>
  </si>
  <si>
    <t>ВЕРНО !</t>
  </si>
  <si>
    <t>Вероятность комбинации</t>
  </si>
  <si>
    <r>
      <t xml:space="preserve">Вероятность каждой комбинации - это произведение вероятностей каждого ящика </t>
    </r>
    <r>
      <rPr>
        <b/>
        <i/>
        <sz val="12"/>
        <color theme="1"/>
        <rFont val="Calibri"/>
        <family val="2"/>
        <charset val="204"/>
        <scheme val="minor"/>
      </rPr>
      <t>"И"</t>
    </r>
    <r>
      <rPr>
        <i/>
        <sz val="11"/>
        <color theme="1"/>
        <rFont val="Calibri"/>
        <family val="2"/>
        <charset val="204"/>
        <scheme val="minor"/>
      </rPr>
      <t>.</t>
    </r>
  </si>
  <si>
    <r>
      <t xml:space="preserve">А общая вероятность вытащить ровно три белых мяча в комбинации - это сумма вероятностей комбинаций </t>
    </r>
    <r>
      <rPr>
        <b/>
        <i/>
        <sz val="12"/>
        <color theme="1"/>
        <rFont val="Calibri"/>
        <family val="2"/>
        <charset val="204"/>
        <scheme val="minor"/>
      </rPr>
      <t>"ИЛИ"</t>
    </r>
    <r>
      <rPr>
        <i/>
        <sz val="11"/>
        <color theme="1"/>
        <rFont val="Calibri"/>
        <family val="2"/>
        <charset val="204"/>
        <scheme val="minor"/>
      </rPr>
      <t>.</t>
    </r>
  </si>
  <si>
    <t>Среднее арифметическое найдём по формуле :</t>
  </si>
  <si>
    <t xml:space="preserve">Отклонение для каждого значения : </t>
  </si>
  <si>
    <t>Среднее квадратичное отклонение найдём по формуле :</t>
  </si>
  <si>
    <t>Квадраты отклонений :</t>
  </si>
  <si>
    <t>Тогда среднее квадратичное отклонение равно :</t>
  </si>
  <si>
    <t>Cмещенную оценку дисперсии найдём по формуле :</t>
  </si>
  <si>
    <t>Несмещенную оценку дисперсии найдём по формуле :</t>
  </si>
  <si>
    <t>для  1-й детали</t>
  </si>
  <si>
    <t>для  2-й детали</t>
  </si>
  <si>
    <t>для  3-й детали</t>
  </si>
  <si>
    <t>Вероятность выйти из строя</t>
  </si>
  <si>
    <r>
      <t xml:space="preserve">Вероятность </t>
    </r>
    <r>
      <rPr>
        <b/>
        <sz val="11"/>
        <color theme="1"/>
        <rFont val="Calibri"/>
        <family val="2"/>
        <charset val="204"/>
        <scheme val="minor"/>
      </rPr>
      <t xml:space="preserve">НЕ </t>
    </r>
    <r>
      <rPr>
        <sz val="11"/>
        <color theme="1"/>
        <rFont val="Calibri"/>
        <family val="2"/>
        <charset val="204"/>
        <scheme val="minor"/>
      </rPr>
      <t>выйти из стоя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</si>
  <si>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r>
      <t xml:space="preserve">Событие "выйти из строя" </t>
    </r>
    <r>
      <rPr>
        <b/>
        <i/>
        <sz val="11"/>
        <color theme="1"/>
        <rFont val="Calibri"/>
        <family val="2"/>
        <charset val="204"/>
        <scheme val="minor"/>
      </rPr>
      <t>противоположно</t>
    </r>
    <r>
      <rPr>
        <i/>
        <sz val="11"/>
        <color theme="1"/>
        <rFont val="Calibri"/>
        <family val="2"/>
        <charset val="204"/>
        <scheme val="minor"/>
      </rPr>
      <t xml:space="preserve"> событию "</t>
    </r>
    <r>
      <rPr>
        <b/>
        <i/>
        <sz val="11"/>
        <color theme="1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 xml:space="preserve"> выйти из стоя" для </t>
    </r>
    <r>
      <rPr>
        <b/>
        <i/>
        <sz val="11"/>
        <color theme="1"/>
        <rFont val="Calibri"/>
        <family val="2"/>
        <charset val="204"/>
        <scheme val="minor"/>
      </rPr>
      <t>каждой</t>
    </r>
    <r>
      <rPr>
        <i/>
        <sz val="11"/>
        <color theme="1"/>
        <rFont val="Calibri"/>
        <family val="2"/>
        <charset val="204"/>
        <scheme val="minor"/>
      </rPr>
      <t xml:space="preserve"> детали :</t>
    </r>
  </si>
  <si>
    <r>
      <t xml:space="preserve">События  каждой детали </t>
    </r>
    <r>
      <rPr>
        <b/>
        <i/>
        <sz val="11"/>
        <color theme="1"/>
        <rFont val="Calibri"/>
        <family val="2"/>
        <charset val="204"/>
        <scheme val="minor"/>
      </rPr>
      <t>равновозможны</t>
    </r>
    <r>
      <rPr>
        <i/>
        <sz val="11"/>
        <color theme="1"/>
        <rFont val="Calibri"/>
        <family val="2"/>
        <charset val="204"/>
        <scheme val="minor"/>
      </rPr>
      <t xml:space="preserve"> и </t>
    </r>
    <r>
      <rPr>
        <b/>
        <i/>
        <sz val="11"/>
        <color theme="1"/>
        <rFont val="Calibri"/>
        <family val="2"/>
        <charset val="204"/>
        <scheme val="minor"/>
      </rPr>
      <t>независимы</t>
    </r>
    <r>
      <rPr>
        <i/>
        <sz val="11"/>
        <color theme="1"/>
        <rFont val="Calibri"/>
        <family val="2"/>
        <charset val="204"/>
        <scheme val="minor"/>
      </rPr>
      <t xml:space="preserve"> от событий  других деталей.</t>
    </r>
  </si>
  <si>
    <t>Все возможные события сведём в таблицу</t>
  </si>
  <si>
    <t>Х</t>
  </si>
  <si>
    <t>1 деталь</t>
  </si>
  <si>
    <t>2 деталь</t>
  </si>
  <si>
    <t>3 деталь</t>
  </si>
  <si>
    <r>
      <rPr>
        <b/>
        <sz val="11"/>
        <color theme="1"/>
        <rFont val="Calibri"/>
        <family val="2"/>
        <charset val="204"/>
        <scheme val="minor"/>
      </rPr>
      <t>Х</t>
    </r>
    <r>
      <rPr>
        <i/>
        <sz val="11"/>
        <color theme="1"/>
        <rFont val="Calibri"/>
        <family val="2"/>
        <charset val="204"/>
        <scheme val="minor"/>
      </rPr>
      <t xml:space="preserve"> - деталь вышла из строя</t>
    </r>
  </si>
  <si>
    <t>Сумма</t>
  </si>
  <si>
    <r>
      <rPr>
        <b/>
        <i/>
        <sz val="11"/>
        <color theme="1"/>
        <rFont val="Calibri"/>
        <family val="2"/>
        <charset val="204"/>
        <scheme val="minor"/>
      </rPr>
      <t>а)</t>
    </r>
    <r>
      <rPr>
        <i/>
        <sz val="11"/>
        <color theme="1"/>
        <rFont val="Calibri"/>
        <family val="2"/>
        <charset val="204"/>
        <scheme val="minor"/>
      </rPr>
      <t xml:space="preserve">  Ответ :</t>
    </r>
  </si>
  <si>
    <r>
      <rPr>
        <b/>
        <i/>
        <sz val="11"/>
        <color theme="1"/>
        <rFont val="Calibri"/>
        <family val="2"/>
        <charset val="204"/>
        <scheme val="minor"/>
      </rPr>
      <t>б)</t>
    </r>
    <r>
      <rPr>
        <i/>
        <sz val="11"/>
        <color theme="1"/>
        <rFont val="Calibri"/>
        <family val="2"/>
        <charset val="204"/>
        <scheme val="minor"/>
      </rPr>
      <t xml:space="preserve">  Ответ :</t>
    </r>
  </si>
  <si>
    <r>
      <t xml:space="preserve">Сумма  комбинаций </t>
    </r>
    <r>
      <rPr>
        <b/>
        <i/>
        <sz val="11"/>
        <color theme="1"/>
        <rFont val="Calibri"/>
        <family val="2"/>
        <charset val="204"/>
        <scheme val="minor"/>
      </rPr>
      <t>2., 3.</t>
    </r>
    <r>
      <rPr>
        <i/>
        <sz val="11"/>
        <color theme="1"/>
        <rFont val="Calibri"/>
        <family val="2"/>
        <charset val="204"/>
        <scheme val="minor"/>
      </rPr>
      <t xml:space="preserve"> и </t>
    </r>
    <r>
      <rPr>
        <b/>
        <i/>
        <sz val="11"/>
        <color theme="1"/>
        <rFont val="Calibri"/>
        <family val="2"/>
        <charset val="204"/>
        <scheme val="minor"/>
      </rPr>
      <t>5.</t>
    </r>
  </si>
  <si>
    <r>
      <t xml:space="preserve">Комбинация </t>
    </r>
    <r>
      <rPr>
        <b/>
        <i/>
        <sz val="11"/>
        <color theme="1"/>
        <rFont val="Calibri"/>
        <family val="2"/>
        <charset val="204"/>
        <scheme val="minor"/>
      </rPr>
      <t>1.</t>
    </r>
  </si>
  <si>
    <r>
      <rPr>
        <b/>
        <i/>
        <sz val="11"/>
        <color theme="1"/>
        <rFont val="Calibri"/>
        <family val="2"/>
        <charset val="204"/>
        <scheme val="minor"/>
      </rPr>
      <t>в)</t>
    </r>
    <r>
      <rPr>
        <i/>
        <sz val="11"/>
        <color theme="1"/>
        <rFont val="Calibri"/>
        <family val="2"/>
        <charset val="204"/>
        <scheme val="minor"/>
      </rPr>
      <t xml:space="preserve">  Ответ :</t>
    </r>
  </si>
  <si>
    <r>
      <t xml:space="preserve">Сумма всех комбинаций за минусом 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8.</t>
    </r>
  </si>
  <si>
    <r>
      <rPr>
        <b/>
        <i/>
        <sz val="11"/>
        <color theme="1"/>
        <rFont val="Calibri"/>
        <family val="2"/>
        <charset val="204"/>
        <scheme val="minor"/>
      </rPr>
      <t>г)</t>
    </r>
    <r>
      <rPr>
        <i/>
        <sz val="11"/>
        <color theme="1"/>
        <rFont val="Calibri"/>
        <family val="2"/>
        <charset val="204"/>
        <scheme val="minor"/>
      </rPr>
      <t xml:space="preserve">  Ответ :</t>
    </r>
  </si>
  <si>
    <r>
      <t xml:space="preserve">Сумма всех комбинаций за минусом  </t>
    </r>
    <r>
      <rPr>
        <b/>
        <i/>
        <sz val="11"/>
        <color theme="1"/>
        <rFont val="Calibri"/>
        <family val="2"/>
        <charset val="204"/>
        <scheme val="minor"/>
      </rPr>
      <t>1.</t>
    </r>
    <r>
      <rPr>
        <i/>
        <sz val="11"/>
        <color theme="1"/>
        <rFont val="Calibri"/>
        <family val="2"/>
        <charset val="204"/>
        <scheme val="minor"/>
      </rPr>
      <t xml:space="preserve"> и </t>
    </r>
    <r>
      <rPr>
        <b/>
        <i/>
        <sz val="11"/>
        <color theme="1"/>
        <rFont val="Calibri"/>
        <family val="2"/>
        <charset val="204"/>
        <scheme val="minor"/>
      </rPr>
      <t>8.</t>
    </r>
  </si>
  <si>
    <t xml:space="preserve">    Оставшиеся сочетания во втором ящике будут такие. Проверим :</t>
  </si>
  <si>
    <r>
      <rPr>
        <b/>
        <sz val="12"/>
        <color theme="1"/>
        <rFont val="Calibri"/>
        <family val="2"/>
        <charset val="204"/>
        <scheme val="minor"/>
      </rPr>
      <t>0</t>
    </r>
    <r>
      <rPr>
        <i/>
        <sz val="11"/>
        <color theme="1"/>
        <rFont val="Calibri"/>
        <family val="2"/>
        <charset val="204"/>
        <scheme val="minor"/>
      </rPr>
      <t xml:space="preserve"> - деталь </t>
    </r>
    <r>
      <rPr>
        <b/>
        <i/>
        <sz val="11"/>
        <color theme="1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 xml:space="preserve"> вышла из строя</t>
    </r>
  </si>
  <si>
    <r>
      <t xml:space="preserve">Пусть гипотеза  </t>
    </r>
    <r>
      <rPr>
        <b/>
        <i/>
        <sz val="12"/>
        <color theme="1"/>
        <rFont val="Calibri"/>
        <family val="2"/>
        <charset val="204"/>
        <scheme val="minor"/>
      </rPr>
      <t>B1</t>
    </r>
    <r>
      <rPr>
        <i/>
        <sz val="11"/>
        <color theme="1"/>
        <rFont val="Calibri"/>
        <family val="2"/>
        <charset val="204"/>
        <scheme val="minor"/>
      </rPr>
      <t xml:space="preserve"> - стрелял 1-й спортсмен;</t>
    </r>
  </si>
  <si>
    <r>
      <t xml:space="preserve"> гипотеза </t>
    </r>
    <r>
      <rPr>
        <b/>
        <i/>
        <sz val="12"/>
        <color theme="1"/>
        <rFont val="Calibri"/>
        <family val="2"/>
        <charset val="204"/>
        <scheme val="minor"/>
      </rPr>
      <t>B2</t>
    </r>
    <r>
      <rPr>
        <i/>
        <sz val="11"/>
        <color theme="1"/>
        <rFont val="Calibri"/>
        <family val="2"/>
        <charset val="204"/>
        <scheme val="minor"/>
      </rPr>
      <t xml:space="preserve"> - стрелял 2-й спортсмен; </t>
    </r>
  </si>
  <si>
    <r>
      <t xml:space="preserve"> гипотеза </t>
    </r>
    <r>
      <rPr>
        <b/>
        <i/>
        <sz val="12"/>
        <color theme="1"/>
        <rFont val="Calibri"/>
        <family val="2"/>
        <charset val="204"/>
        <scheme val="minor"/>
      </rPr>
      <t>B3</t>
    </r>
    <r>
      <rPr>
        <i/>
        <sz val="11"/>
        <color theme="1"/>
        <rFont val="Calibri"/>
        <family val="2"/>
        <charset val="204"/>
        <scheme val="minor"/>
      </rPr>
      <t xml:space="preserve"> - стрелял 3-й спортсмен.</t>
    </r>
  </si>
  <si>
    <r>
      <t xml:space="preserve">Эти гипотезы </t>
    </r>
    <r>
      <rPr>
        <b/>
        <i/>
        <sz val="11"/>
        <color theme="1"/>
        <rFont val="Calibri"/>
        <family val="2"/>
        <charset val="204"/>
        <scheme val="minor"/>
      </rPr>
      <t>взаимоисключающие</t>
    </r>
    <r>
      <rPr>
        <i/>
        <sz val="11"/>
        <color theme="1"/>
        <rFont val="Calibri"/>
        <family val="2"/>
        <charset val="204"/>
        <scheme val="minor"/>
      </rPr>
      <t xml:space="preserve"> , </t>
    </r>
    <r>
      <rPr>
        <b/>
        <i/>
        <sz val="11"/>
        <color theme="1"/>
        <rFont val="Calibri"/>
        <family val="2"/>
        <charset val="204"/>
        <scheme val="minor"/>
      </rPr>
      <t>вместе исчерпывающие</t>
    </r>
    <r>
      <rPr>
        <i/>
        <sz val="11"/>
        <color theme="1"/>
        <rFont val="Calibri"/>
        <family val="2"/>
        <charset val="204"/>
        <scheme val="minor"/>
      </rPr>
      <t xml:space="preserve"> и </t>
    </r>
    <r>
      <rPr>
        <b/>
        <i/>
        <sz val="11"/>
        <color theme="1"/>
        <rFont val="Calibri"/>
        <family val="2"/>
        <charset val="204"/>
        <scheme val="minor"/>
      </rPr>
      <t xml:space="preserve">равнозначные, </t>
    </r>
  </si>
  <si>
    <r>
      <t xml:space="preserve">тогда их </t>
    </r>
    <r>
      <rPr>
        <b/>
        <i/>
        <sz val="11"/>
        <color theme="1"/>
        <rFont val="Calibri"/>
        <family val="2"/>
        <charset val="204"/>
        <scheme val="minor"/>
      </rPr>
      <t>априорные</t>
    </r>
    <r>
      <rPr>
        <i/>
        <sz val="11"/>
        <color theme="1"/>
        <rFont val="Calibri"/>
        <family val="2"/>
        <charset val="204"/>
        <scheme val="minor"/>
      </rPr>
      <t xml:space="preserve"> вероятности </t>
    </r>
    <r>
      <rPr>
        <b/>
        <i/>
        <sz val="12"/>
        <color theme="1"/>
        <rFont val="Calibri"/>
        <family val="2"/>
        <charset val="204"/>
        <scheme val="minor"/>
      </rPr>
      <t>P(B1) + P(B2) + P(B1) = 1</t>
    </r>
    <r>
      <rPr>
        <i/>
        <sz val="11"/>
        <color theme="1"/>
        <rFont val="Calibri"/>
        <family val="2"/>
        <charset val="204"/>
        <scheme val="minor"/>
      </rPr>
      <t xml:space="preserve">, и </t>
    </r>
    <r>
      <rPr>
        <b/>
        <i/>
        <sz val="12"/>
        <color theme="1"/>
        <rFont val="Calibri"/>
        <family val="2"/>
        <charset val="204"/>
        <scheme val="minor"/>
      </rPr>
      <t xml:space="preserve">P(B1) = P(B2) = P(B1) = 1/3 = </t>
    </r>
  </si>
  <si>
    <r>
      <t xml:space="preserve">Событие </t>
    </r>
    <r>
      <rPr>
        <b/>
        <i/>
        <sz val="12"/>
        <color theme="1"/>
        <rFont val="Calibri"/>
        <family val="2"/>
        <charset val="204"/>
        <scheme val="minor"/>
      </rPr>
      <t>A</t>
    </r>
    <r>
      <rPr>
        <i/>
        <sz val="11"/>
        <color theme="1"/>
        <rFont val="Calibri"/>
        <family val="2"/>
        <charset val="204"/>
        <scheme val="minor"/>
      </rPr>
      <t xml:space="preserve"> - стрелок попал в мишень и</t>
    </r>
  </si>
  <si>
    <r>
      <t xml:space="preserve">вероятность попадания в мишень 1-м спортсменом, </t>
    </r>
    <r>
      <rPr>
        <b/>
        <i/>
        <sz val="12"/>
        <color theme="1"/>
        <rFont val="Calibri"/>
        <family val="2"/>
        <charset val="204"/>
        <scheme val="minor"/>
      </rPr>
      <t>P(A/B1)</t>
    </r>
    <r>
      <rPr>
        <i/>
        <sz val="11"/>
        <color theme="1"/>
        <rFont val="Calibri"/>
        <family val="2"/>
        <charset val="204"/>
        <scheme val="minor"/>
      </rPr>
      <t>, равна</t>
    </r>
  </si>
  <si>
    <r>
      <t xml:space="preserve">вероятность попадания в мишень 2-м спортсменом, </t>
    </r>
    <r>
      <rPr>
        <b/>
        <i/>
        <sz val="12"/>
        <color theme="1"/>
        <rFont val="Calibri"/>
        <family val="2"/>
        <charset val="204"/>
        <scheme val="minor"/>
      </rPr>
      <t>P(A/B2)</t>
    </r>
    <r>
      <rPr>
        <i/>
        <sz val="11"/>
        <color theme="1"/>
        <rFont val="Calibri"/>
        <family val="2"/>
        <charset val="204"/>
        <scheme val="minor"/>
      </rPr>
      <t>, равна</t>
    </r>
  </si>
  <si>
    <r>
      <t xml:space="preserve">вероятность попадания в мишень 3-м спортсменом, </t>
    </r>
    <r>
      <rPr>
        <b/>
        <i/>
        <sz val="12"/>
        <color theme="1"/>
        <rFont val="Calibri"/>
        <family val="2"/>
        <charset val="204"/>
        <scheme val="minor"/>
      </rPr>
      <t>P(A/B3)</t>
    </r>
    <r>
      <rPr>
        <i/>
        <sz val="11"/>
        <color theme="1"/>
        <rFont val="Calibri"/>
        <family val="2"/>
        <charset val="204"/>
        <scheme val="minor"/>
      </rPr>
      <t>, равна</t>
    </r>
  </si>
  <si>
    <t xml:space="preserve">В формуле Байеса </t>
  </si>
  <si>
    <t xml:space="preserve">найдём полную вероятность </t>
  </si>
  <si>
    <r>
      <rPr>
        <b/>
        <i/>
        <sz val="12"/>
        <color theme="1"/>
        <rFont val="Calibri"/>
        <family val="2"/>
        <charset val="204"/>
        <scheme val="minor"/>
      </rPr>
      <t>P(A)</t>
    </r>
    <r>
      <rPr>
        <sz val="11"/>
        <color theme="1"/>
        <rFont val="Calibri"/>
        <family val="2"/>
        <scheme val="minor"/>
      </rPr>
      <t xml:space="preserve"> =</t>
    </r>
  </si>
  <si>
    <t>вероятность того, что выстрел произведен 1-м спортсменом, равна :</t>
  </si>
  <si>
    <t>вероятность того, что выстрел произведен 2-м спортсменом, равна :</t>
  </si>
  <si>
    <t>вероятность того, что выстрел произведен 3-м спортсменом, равна :</t>
  </si>
  <si>
    <r>
      <t xml:space="preserve">Пусть гипотеза  </t>
    </r>
    <r>
      <rPr>
        <b/>
        <i/>
        <sz val="12"/>
        <color theme="1"/>
        <rFont val="Calibri"/>
        <family val="2"/>
        <charset val="204"/>
        <scheme val="minor"/>
      </rPr>
      <t>Bа</t>
    </r>
    <r>
      <rPr>
        <i/>
        <sz val="11"/>
        <color theme="1"/>
        <rFont val="Calibri"/>
        <family val="2"/>
        <charset val="204"/>
        <scheme val="minor"/>
      </rPr>
      <t xml:space="preserve"> - сессию сдал студент с факультета А;</t>
    </r>
  </si>
  <si>
    <r>
      <t xml:space="preserve"> гипотеза </t>
    </r>
    <r>
      <rPr>
        <b/>
        <i/>
        <sz val="12"/>
        <color theme="1"/>
        <rFont val="Calibri"/>
        <family val="2"/>
        <charset val="204"/>
        <scheme val="minor"/>
      </rPr>
      <t>Bb</t>
    </r>
    <r>
      <rPr>
        <i/>
        <sz val="11"/>
        <color theme="1"/>
        <rFont val="Calibri"/>
        <family val="2"/>
        <charset val="204"/>
        <scheme val="minor"/>
      </rPr>
      <t xml:space="preserve"> -  - сессию сдал студент с факультета B;</t>
    </r>
  </si>
  <si>
    <r>
      <t xml:space="preserve"> гипотеза </t>
    </r>
    <r>
      <rPr>
        <b/>
        <i/>
        <sz val="12"/>
        <color theme="1"/>
        <rFont val="Calibri"/>
        <family val="2"/>
        <charset val="204"/>
        <scheme val="minor"/>
      </rPr>
      <t>Bc</t>
    </r>
    <r>
      <rPr>
        <i/>
        <sz val="11"/>
        <color theme="1"/>
        <rFont val="Calibri"/>
        <family val="2"/>
        <charset val="204"/>
        <scheme val="minor"/>
      </rPr>
      <t xml:space="preserve">  - сессию сдал студент с факультета C.</t>
    </r>
  </si>
  <si>
    <r>
      <t xml:space="preserve">Эти гипотезы </t>
    </r>
    <r>
      <rPr>
        <b/>
        <i/>
        <sz val="11"/>
        <color theme="1"/>
        <rFont val="Calibri"/>
        <family val="2"/>
        <charset val="204"/>
        <scheme val="minor"/>
      </rPr>
      <t>взаимоисключающие</t>
    </r>
    <r>
      <rPr>
        <i/>
        <sz val="11"/>
        <color theme="1"/>
        <rFont val="Calibri"/>
        <family val="2"/>
        <charset val="204"/>
        <scheme val="minor"/>
      </rPr>
      <t xml:space="preserve"> , </t>
    </r>
    <r>
      <rPr>
        <b/>
        <i/>
        <sz val="11"/>
        <color theme="1"/>
        <rFont val="Calibri"/>
        <family val="2"/>
        <charset val="204"/>
        <scheme val="minor"/>
      </rPr>
      <t>вместе исчерпывающие</t>
    </r>
    <r>
      <rPr>
        <b/>
        <i/>
        <sz val="11"/>
        <color theme="1"/>
        <rFont val="Calibri"/>
        <family val="2"/>
        <charset val="204"/>
        <scheme val="minor"/>
      </rPr>
      <t xml:space="preserve">, </t>
    </r>
  </si>
  <si>
    <r>
      <t xml:space="preserve">тогда их </t>
    </r>
    <r>
      <rPr>
        <b/>
        <i/>
        <sz val="11"/>
        <color theme="1"/>
        <rFont val="Calibri"/>
        <family val="2"/>
        <charset val="204"/>
        <scheme val="minor"/>
      </rPr>
      <t>априорные</t>
    </r>
    <r>
      <rPr>
        <i/>
        <sz val="11"/>
        <color theme="1"/>
        <rFont val="Calibri"/>
        <family val="2"/>
        <charset val="204"/>
        <scheme val="minor"/>
      </rPr>
      <t xml:space="preserve"> вероятности </t>
    </r>
    <r>
      <rPr>
        <b/>
        <i/>
        <sz val="12"/>
        <color theme="1"/>
        <rFont val="Calibri"/>
        <family val="2"/>
        <charset val="204"/>
        <scheme val="minor"/>
      </rPr>
      <t>P(B1) + P(B2) + P(B1) = 1</t>
    </r>
    <r>
      <rPr>
        <i/>
        <sz val="11"/>
        <color theme="1"/>
        <rFont val="Calibri"/>
        <family val="2"/>
        <charset val="204"/>
        <scheme val="minor"/>
      </rPr>
      <t xml:space="preserve">, и </t>
    </r>
    <r>
      <rPr>
        <b/>
        <i/>
        <sz val="12"/>
        <color theme="1"/>
        <rFont val="Calibri"/>
        <family val="2"/>
        <charset val="204"/>
        <scheme val="minor"/>
      </rPr>
      <t>P(Ba) = P(Bb) =</t>
    </r>
  </si>
  <si>
    <r>
      <t xml:space="preserve"> а </t>
    </r>
    <r>
      <rPr>
        <b/>
        <i/>
        <sz val="12"/>
        <color theme="1"/>
        <rFont val="Calibri"/>
        <family val="2"/>
        <charset val="204"/>
        <scheme val="minor"/>
      </rPr>
      <t>P(Bc) =</t>
    </r>
  </si>
  <si>
    <r>
      <t xml:space="preserve">Событие </t>
    </r>
    <r>
      <rPr>
        <b/>
        <i/>
        <sz val="12"/>
        <color theme="1"/>
        <rFont val="Calibri"/>
        <family val="2"/>
        <charset val="204"/>
        <scheme val="minor"/>
      </rPr>
      <t>A</t>
    </r>
    <r>
      <rPr>
        <i/>
        <sz val="11"/>
        <color theme="1"/>
        <rFont val="Calibri"/>
        <family val="2"/>
        <charset val="204"/>
        <scheme val="minor"/>
      </rPr>
      <t xml:space="preserve"> - студент сдал сессию и</t>
    </r>
  </si>
  <si>
    <r>
      <t xml:space="preserve">вероятность сдачи сессии студентом с факультета A, </t>
    </r>
    <r>
      <rPr>
        <b/>
        <i/>
        <sz val="12"/>
        <color theme="1"/>
        <rFont val="Calibri"/>
        <family val="2"/>
        <charset val="204"/>
        <scheme val="minor"/>
      </rPr>
      <t>P(A/Ba)</t>
    </r>
    <r>
      <rPr>
        <i/>
        <sz val="11"/>
        <color theme="1"/>
        <rFont val="Calibri"/>
        <family val="2"/>
        <charset val="204"/>
        <scheme val="minor"/>
      </rPr>
      <t>, равна</t>
    </r>
  </si>
  <si>
    <r>
      <t xml:space="preserve">вероятность сдачи сессии студентом с факультета B, </t>
    </r>
    <r>
      <rPr>
        <b/>
        <i/>
        <sz val="12"/>
        <color theme="1"/>
        <rFont val="Calibri"/>
        <family val="2"/>
        <charset val="204"/>
        <scheme val="minor"/>
      </rPr>
      <t>P(A/Bb)</t>
    </r>
    <r>
      <rPr>
        <i/>
        <sz val="11"/>
        <color theme="1"/>
        <rFont val="Calibri"/>
        <family val="2"/>
        <charset val="204"/>
        <scheme val="minor"/>
      </rPr>
      <t>, равна</t>
    </r>
  </si>
  <si>
    <r>
      <t xml:space="preserve">вероятность сдачи сессии студентом с факультета C, </t>
    </r>
    <r>
      <rPr>
        <b/>
        <i/>
        <sz val="12"/>
        <color theme="1"/>
        <rFont val="Calibri"/>
        <family val="2"/>
        <charset val="204"/>
        <scheme val="minor"/>
      </rPr>
      <t>P(A/Bc)</t>
    </r>
    <r>
      <rPr>
        <i/>
        <sz val="11"/>
        <color theme="1"/>
        <rFont val="Calibri"/>
        <family val="2"/>
        <charset val="204"/>
        <scheme val="minor"/>
      </rPr>
      <t>, равна</t>
    </r>
  </si>
  <si>
    <r>
      <rPr>
        <b/>
        <i/>
        <sz val="11"/>
        <color theme="1"/>
        <rFont val="Calibri"/>
        <family val="2"/>
        <charset val="204"/>
        <scheme val="minor"/>
      </rPr>
      <t>б)</t>
    </r>
    <r>
      <rPr>
        <i/>
        <sz val="11"/>
        <color theme="1"/>
        <rFont val="Calibri"/>
        <family val="2"/>
        <charset val="204"/>
        <scheme val="minor"/>
      </rPr>
      <t xml:space="preserve">  Ответ : вероятность того, что студент учится на факультете B, равна :</t>
    </r>
  </si>
  <si>
    <r>
      <rPr>
        <b/>
        <i/>
        <sz val="11"/>
        <color theme="1"/>
        <rFont val="Calibri"/>
        <family val="2"/>
        <charset val="204"/>
        <scheme val="minor"/>
      </rPr>
      <t>а)</t>
    </r>
    <r>
      <rPr>
        <i/>
        <sz val="11"/>
        <color theme="1"/>
        <rFont val="Calibri"/>
        <family val="2"/>
        <charset val="204"/>
        <scheme val="minor"/>
      </rPr>
      <t xml:space="preserve">  Ответ : вероятность того, что студент учится на факультете A, равна :</t>
    </r>
  </si>
  <si>
    <r>
      <rPr>
        <b/>
        <i/>
        <sz val="11"/>
        <color theme="1"/>
        <rFont val="Calibri"/>
        <family val="2"/>
        <charset val="204"/>
        <scheme val="minor"/>
      </rPr>
      <t>в)</t>
    </r>
    <r>
      <rPr>
        <i/>
        <sz val="11"/>
        <color theme="1"/>
        <rFont val="Calibri"/>
        <family val="2"/>
        <charset val="204"/>
        <scheme val="minor"/>
      </rPr>
      <t xml:space="preserve">  Ответ : вероятность того, что студент учится на факультете C, равна :</t>
    </r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</si>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</sst>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%"/>
    <numFmt numFmtId="166" formatCode="0.000"/>
    <numFmt numFmtId="167" formatCode="0.0"/>
    <numFmt numFmtId="168" formatCode="0.00000"/>
    <numFmt numFmtId="169" formatCode="0.000000000000000"/>
    <numFmt numFmtId="170" formatCode="0.0000"/>
    <numFmt numFmtId="171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i/>
      <sz val="1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left"/>
    </xf>
    <xf numFmtId="165" fontId="9" fillId="0" borderId="0" xfId="1" applyNumberFormat="1" applyFont="1"/>
    <xf numFmtId="0" fontId="6" fillId="0" borderId="0" xfId="0" applyFont="1" applyAlignment="1">
      <alignment horizontal="center" vertical="center" wrapText="1"/>
    </xf>
    <xf numFmtId="0" fontId="0" fillId="2" borderId="0" xfId="0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0" fillId="4" borderId="0" xfId="0" applyFill="1"/>
    <xf numFmtId="0" fontId="6" fillId="4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  <xf numFmtId="0" fontId="5" fillId="0" borderId="0" xfId="0" applyFont="1" applyAlignment="1">
      <alignment horizontal="center"/>
    </xf>
    <xf numFmtId="168" fontId="7" fillId="0" borderId="0" xfId="0" applyNumberFormat="1" applyFont="1"/>
    <xf numFmtId="10" fontId="9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2" fillId="0" borderId="0" xfId="0" applyFont="1"/>
    <xf numFmtId="170" fontId="0" fillId="2" borderId="0" xfId="0" applyNumberFormat="1" applyFill="1" applyAlignment="1">
      <alignment horizontal="center"/>
    </xf>
    <xf numFmtId="170" fontId="0" fillId="3" borderId="0" xfId="0" applyNumberFormat="1" applyFill="1" applyAlignment="1">
      <alignment horizontal="center"/>
    </xf>
    <xf numFmtId="170" fontId="0" fillId="4" borderId="0" xfId="0" applyNumberFormat="1" applyFill="1" applyAlignment="1">
      <alignment horizontal="center"/>
    </xf>
    <xf numFmtId="168" fontId="1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8" xfId="0" applyBorder="1"/>
    <xf numFmtId="0" fontId="9" fillId="0" borderId="9" xfId="0" applyFont="1" applyBorder="1" applyAlignment="1">
      <alignment horizontal="center"/>
    </xf>
    <xf numFmtId="167" fontId="9" fillId="0" borderId="10" xfId="0" applyNumberFormat="1" applyFont="1" applyBorder="1" applyAlignment="1">
      <alignment horizontal="center"/>
    </xf>
    <xf numFmtId="0" fontId="0" fillId="0" borderId="5" xfId="0" applyBorder="1"/>
    <xf numFmtId="1" fontId="0" fillId="4" borderId="0" xfId="0" applyNumberFormat="1" applyFill="1" applyAlignment="1">
      <alignment horizontal="center"/>
    </xf>
    <xf numFmtId="0" fontId="0" fillId="0" borderId="8" xfId="0" applyBorder="1" applyAlignment="1">
      <alignment horizontal="right"/>
    </xf>
    <xf numFmtId="2" fontId="9" fillId="0" borderId="10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4" fillId="0" borderId="0" xfId="0" applyFont="1"/>
    <xf numFmtId="0" fontId="6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170" fontId="7" fillId="0" borderId="0" xfId="0" applyNumberFormat="1" applyFont="1"/>
    <xf numFmtId="166" fontId="7" fillId="0" borderId="0" xfId="0" applyNumberFormat="1" applyFont="1"/>
    <xf numFmtId="171" fontId="6" fillId="0" borderId="0" xfId="1" applyNumberFormat="1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6" fontId="16" fillId="0" borderId="0" xfId="0" applyNumberFormat="1" applyFont="1" applyAlignment="1">
      <alignment horizontal="left"/>
    </xf>
    <xf numFmtId="170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166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274320</xdr:colOff>
      <xdr:row>7</xdr:row>
      <xdr:rowOff>78720</xdr:rowOff>
    </xdr:from>
    <xdr:to>
      <xdr:col>16</xdr:col>
      <xdr:colOff>53340</xdr:colOff>
      <xdr:row>9</xdr:row>
      <xdr:rowOff>128684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471" t="60328" r="46254" b="26896"/>
        <a:stretch/>
      </xdr:blipFill>
      <xdr:spPr>
        <a:xfrm>
          <a:off x="3169920" y="1374120"/>
          <a:ext cx="1836420" cy="415724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11</xdr:row>
      <xdr:rowOff>120563</xdr:rowOff>
    </xdr:from>
    <xdr:to>
      <xdr:col>16</xdr:col>
      <xdr:colOff>60960</xdr:colOff>
      <xdr:row>15</xdr:row>
      <xdr:rowOff>78810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706" t="52884" r="57018" b="34673"/>
        <a:stretch/>
      </xdr:blipFill>
      <xdr:spPr>
        <a:xfrm>
          <a:off x="3695700" y="2162723"/>
          <a:ext cx="1798320" cy="689767"/>
        </a:xfrm>
        <a:prstGeom prst="rect">
          <a:avLst/>
        </a:prstGeom>
      </xdr:spPr>
    </xdr:pic>
    <xdr:clientData/>
  </xdr:twoCellAnchor>
  <xdr:twoCellAnchor editAs="oneCell">
    <xdr:from>
      <xdr:col>9</xdr:col>
      <xdr:colOff>312420</xdr:colOff>
      <xdr:row>22</xdr:row>
      <xdr:rowOff>38100</xdr:rowOff>
    </xdr:from>
    <xdr:to>
      <xdr:col>14</xdr:col>
      <xdr:colOff>180441</xdr:colOff>
      <xdr:row>24</xdr:row>
      <xdr:rowOff>175260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222" t="33997" r="64892" b="54366"/>
        <a:stretch/>
      </xdr:blipFill>
      <xdr:spPr>
        <a:xfrm>
          <a:off x="3345180" y="4107180"/>
          <a:ext cx="1582521" cy="50292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137160</xdr:colOff>
      <xdr:row>26</xdr:row>
      <xdr:rowOff>45720</xdr:rowOff>
    </xdr:from>
    <xdr:to>
      <xdr:col>15</xdr:col>
      <xdr:colOff>68580</xdr:colOff>
      <xdr:row>29</xdr:row>
      <xdr:rowOff>8395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221" t="50755" r="63825" b="37339"/>
        <a:stretch/>
      </xdr:blipFill>
      <xdr:spPr>
        <a:xfrm>
          <a:off x="3512820" y="4861560"/>
          <a:ext cx="1645920" cy="511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312420</xdr:colOff>
      <xdr:row>11</xdr:row>
      <xdr:rowOff>60960</xdr:rowOff>
    </xdr:from>
    <xdr:to>
      <xdr:col>9</xdr:col>
      <xdr:colOff>342900</xdr:colOff>
      <xdr:row>13</xdr:row>
      <xdr:rowOff>155074</xdr:rowOff>
    </xdr:to>
    <xdr:pic>
      <xdr:nvPicPr>
        <xdr:cNvPr id="3" name="Рисунок 2" descr="https://excel2.ru/sites/default/files/pic_node/Combination/combination-29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12" t="13830" r="8086" b="21277"/>
        <a:stretch/>
      </xdr:blipFill>
      <xdr:spPr bwMode="auto">
        <a:xfrm>
          <a:off x="4213860" y="2087880"/>
          <a:ext cx="1417320" cy="505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18</xdr:row>
      <xdr:rowOff>45722</xdr:rowOff>
    </xdr:from>
    <xdr:to>
      <xdr:col>6</xdr:col>
      <xdr:colOff>198120</xdr:colOff>
      <xdr:row>21</xdr:row>
      <xdr:rowOff>28794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484" t="57440" r="51323" b="33005"/>
        <a:stretch/>
      </xdr:blipFill>
      <xdr:spPr>
        <a:xfrm>
          <a:off x="1531620" y="3489962"/>
          <a:ext cx="2065020" cy="53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563880</xdr:colOff>
      <xdr:row>21</xdr:row>
      <xdr:rowOff>106681</xdr:rowOff>
    </xdr:from>
    <xdr:to>
      <xdr:col>11</xdr:col>
      <xdr:colOff>320040</xdr:colOff>
      <xdr:row>23</xdr:row>
      <xdr:rowOff>88321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58" t="34997" r="55629" b="59559"/>
        <a:stretch/>
      </xdr:blipFill>
      <xdr:spPr>
        <a:xfrm>
          <a:off x="2133600" y="4099561"/>
          <a:ext cx="4381500" cy="347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19</xdr:row>
      <xdr:rowOff>83820</xdr:rowOff>
    </xdr:from>
    <xdr:to>
      <xdr:col>5</xdr:col>
      <xdr:colOff>541020</xdr:colOff>
      <xdr:row>22</xdr:row>
      <xdr:rowOff>183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484" t="57440" r="51323" b="33005"/>
        <a:stretch/>
      </xdr:blipFill>
      <xdr:spPr>
        <a:xfrm>
          <a:off x="1463040" y="3710940"/>
          <a:ext cx="1805940" cy="465003"/>
        </a:xfrm>
        <a:prstGeom prst="rect">
          <a:avLst/>
        </a:prstGeom>
      </xdr:spPr>
    </xdr:pic>
    <xdr:clientData/>
  </xdr:twoCellAnchor>
  <xdr:twoCellAnchor editAs="oneCell">
    <xdr:from>
      <xdr:col>3</xdr:col>
      <xdr:colOff>548640</xdr:colOff>
      <xdr:row>22</xdr:row>
      <xdr:rowOff>106680</xdr:rowOff>
    </xdr:from>
    <xdr:to>
      <xdr:col>10</xdr:col>
      <xdr:colOff>320040</xdr:colOff>
      <xdr:row>24</xdr:row>
      <xdr:rowOff>68986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58" t="34997" r="55629" b="59559"/>
        <a:stretch/>
      </xdr:blipFill>
      <xdr:spPr>
        <a:xfrm>
          <a:off x="2057400" y="4282440"/>
          <a:ext cx="4137660" cy="328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4" workbookViewId="0">
      <selection activeCell="L33" sqref="L33"/>
    </sheetView>
  </sheetViews>
  <sheetFormatPr defaultRowHeight="15" x14ac:dyDescent="0.25"/>
  <cols>
    <col min="1" max="1" width="4.28515625" customWidth="1"/>
    <col min="2" max="21" width="5" customWidth="1"/>
  </cols>
  <sheetData>
    <row r="1" spans="1:21" ht="15.75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</row>
    <row r="6" spans="1:21" x14ac:dyDescent="0.25"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24">
        <v>11</v>
      </c>
      <c r="M6" s="24">
        <v>12</v>
      </c>
      <c r="N6" s="24">
        <v>13</v>
      </c>
      <c r="O6" s="24">
        <v>14</v>
      </c>
      <c r="P6" s="24">
        <v>15</v>
      </c>
      <c r="Q6" s="24">
        <v>16</v>
      </c>
      <c r="R6" s="24">
        <v>17</v>
      </c>
      <c r="S6" s="24">
        <v>18</v>
      </c>
      <c r="T6" s="24">
        <v>19</v>
      </c>
      <c r="U6" s="24">
        <v>20</v>
      </c>
    </row>
    <row r="7" spans="1:21" x14ac:dyDescent="0.25">
      <c r="B7" s="24">
        <v>100</v>
      </c>
      <c r="C7" s="24">
        <v>80</v>
      </c>
      <c r="D7" s="24">
        <v>75</v>
      </c>
      <c r="E7" s="24">
        <v>77</v>
      </c>
      <c r="F7" s="24">
        <v>89</v>
      </c>
      <c r="G7" s="24">
        <v>33</v>
      </c>
      <c r="H7" s="24">
        <v>45</v>
      </c>
      <c r="I7" s="24">
        <v>25</v>
      </c>
      <c r="J7" s="24">
        <v>65</v>
      </c>
      <c r="K7" s="24">
        <v>17</v>
      </c>
      <c r="L7" s="24">
        <v>30</v>
      </c>
      <c r="M7" s="24">
        <v>24</v>
      </c>
      <c r="N7" s="24">
        <v>57</v>
      </c>
      <c r="O7" s="24">
        <v>55</v>
      </c>
      <c r="P7" s="24">
        <v>70</v>
      </c>
      <c r="Q7" s="24">
        <v>75</v>
      </c>
      <c r="R7" s="24">
        <v>65</v>
      </c>
      <c r="S7" s="24">
        <v>84</v>
      </c>
      <c r="T7" s="24">
        <v>90</v>
      </c>
      <c r="U7" s="24">
        <v>150</v>
      </c>
    </row>
    <row r="9" spans="1:21" x14ac:dyDescent="0.25">
      <c r="B9" s="4" t="s">
        <v>67</v>
      </c>
      <c r="S9" s="70">
        <f>SUM(B7:U7)/COUNT(B7:U7)</f>
        <v>65.3</v>
      </c>
      <c r="T9" s="70"/>
    </row>
    <row r="11" spans="1:21" x14ac:dyDescent="0.25">
      <c r="R11" s="2" t="s">
        <v>126</v>
      </c>
      <c r="S11" s="70"/>
      <c r="T11" s="70"/>
    </row>
    <row r="12" spans="1:21" x14ac:dyDescent="0.25">
      <c r="R12" s="2"/>
      <c r="S12" s="51"/>
      <c r="T12" s="51"/>
    </row>
    <row r="13" spans="1:21" x14ac:dyDescent="0.25">
      <c r="R13" s="2"/>
      <c r="S13" s="51"/>
      <c r="T13" s="51"/>
    </row>
    <row r="14" spans="1:21" x14ac:dyDescent="0.25">
      <c r="B14" s="4" t="s">
        <v>69</v>
      </c>
      <c r="R14" s="2"/>
      <c r="S14" s="51"/>
      <c r="T14" s="51"/>
    </row>
    <row r="15" spans="1:21" x14ac:dyDescent="0.25">
      <c r="R15" s="2"/>
      <c r="S15" s="51"/>
      <c r="T15" s="51"/>
    </row>
    <row r="16" spans="1:21" x14ac:dyDescent="0.25">
      <c r="B16" s="4" t="s">
        <v>68</v>
      </c>
    </row>
    <row r="17" spans="2:21" x14ac:dyDescent="0.25">
      <c r="B17" s="52">
        <f>B7-65.3</f>
        <v>34.700000000000003</v>
      </c>
      <c r="C17" s="52">
        <f t="shared" ref="C17:U17" si="0">C7-65.3</f>
        <v>14.700000000000003</v>
      </c>
      <c r="D17" s="52">
        <f t="shared" si="0"/>
        <v>9.7000000000000028</v>
      </c>
      <c r="E17" s="52">
        <f t="shared" si="0"/>
        <v>11.700000000000003</v>
      </c>
      <c r="F17" s="52">
        <f t="shared" si="0"/>
        <v>23.700000000000003</v>
      </c>
      <c r="G17" s="52">
        <f t="shared" si="0"/>
        <v>-32.299999999999997</v>
      </c>
      <c r="H17" s="52">
        <f t="shared" si="0"/>
        <v>-20.299999999999997</v>
      </c>
      <c r="I17" s="52">
        <f t="shared" si="0"/>
        <v>-40.299999999999997</v>
      </c>
      <c r="J17" s="52">
        <f t="shared" si="0"/>
        <v>-0.29999999999999716</v>
      </c>
      <c r="K17" s="52">
        <f t="shared" si="0"/>
        <v>-48.3</v>
      </c>
      <c r="L17" s="52">
        <f t="shared" si="0"/>
        <v>-35.299999999999997</v>
      </c>
      <c r="M17" s="52">
        <f t="shared" si="0"/>
        <v>-41.3</v>
      </c>
      <c r="N17" s="52">
        <f t="shared" si="0"/>
        <v>-8.2999999999999972</v>
      </c>
      <c r="O17" s="52">
        <f t="shared" si="0"/>
        <v>-10.299999999999997</v>
      </c>
      <c r="P17" s="52">
        <f t="shared" si="0"/>
        <v>4.7000000000000028</v>
      </c>
      <c r="Q17" s="52">
        <f t="shared" si="0"/>
        <v>9.7000000000000028</v>
      </c>
      <c r="R17" s="52">
        <f t="shared" si="0"/>
        <v>-0.29999999999999716</v>
      </c>
      <c r="S17" s="52">
        <f t="shared" si="0"/>
        <v>18.700000000000003</v>
      </c>
      <c r="T17" s="52">
        <f t="shared" si="0"/>
        <v>24.700000000000003</v>
      </c>
      <c r="U17" s="52">
        <f t="shared" si="0"/>
        <v>84.7</v>
      </c>
    </row>
    <row r="18" spans="2:21" x14ac:dyDescent="0.25">
      <c r="B18" s="4" t="s">
        <v>70</v>
      </c>
    </row>
    <row r="19" spans="2:21" x14ac:dyDescent="0.25">
      <c r="B19" s="53">
        <f>B17^2</f>
        <v>1204.0900000000001</v>
      </c>
      <c r="C19" s="53">
        <f t="shared" ref="C19:U19" si="1">C17^2</f>
        <v>216.09000000000009</v>
      </c>
      <c r="D19" s="53">
        <f t="shared" si="1"/>
        <v>94.09000000000006</v>
      </c>
      <c r="E19" s="53">
        <f t="shared" si="1"/>
        <v>136.89000000000007</v>
      </c>
      <c r="F19" s="53">
        <f t="shared" si="1"/>
        <v>561.69000000000017</v>
      </c>
      <c r="G19" s="53">
        <f t="shared" si="1"/>
        <v>1043.2899999999997</v>
      </c>
      <c r="H19" s="53">
        <f t="shared" si="1"/>
        <v>412.08999999999986</v>
      </c>
      <c r="I19" s="53">
        <f t="shared" si="1"/>
        <v>1624.0899999999997</v>
      </c>
      <c r="J19" s="53">
        <f t="shared" si="1"/>
        <v>8.999999999999829E-2</v>
      </c>
      <c r="K19" s="53">
        <f t="shared" si="1"/>
        <v>2332.89</v>
      </c>
      <c r="L19" s="53">
        <f t="shared" si="1"/>
        <v>1246.0899999999997</v>
      </c>
      <c r="M19" s="53">
        <f t="shared" si="1"/>
        <v>1705.6899999999998</v>
      </c>
      <c r="N19" s="53">
        <f t="shared" si="1"/>
        <v>68.889999999999958</v>
      </c>
      <c r="O19" s="53">
        <f t="shared" si="1"/>
        <v>106.08999999999995</v>
      </c>
      <c r="P19" s="53">
        <f t="shared" si="1"/>
        <v>22.090000000000028</v>
      </c>
      <c r="Q19" s="53">
        <f t="shared" si="1"/>
        <v>94.09000000000006</v>
      </c>
      <c r="R19" s="53">
        <f t="shared" si="1"/>
        <v>8.999999999999829E-2</v>
      </c>
      <c r="S19" s="53">
        <f t="shared" si="1"/>
        <v>349.69000000000011</v>
      </c>
      <c r="T19" s="53">
        <f t="shared" si="1"/>
        <v>610.09000000000015</v>
      </c>
      <c r="U19" s="53">
        <f t="shared" si="1"/>
        <v>7174.09</v>
      </c>
    </row>
    <row r="21" spans="2:21" x14ac:dyDescent="0.25">
      <c r="B21" s="4" t="s">
        <v>71</v>
      </c>
      <c r="K21" s="69">
        <f>(SUM(B19:U19)/COUNT(B19:U19))^0.5</f>
        <v>30.823854398825596</v>
      </c>
      <c r="L21" s="69"/>
    </row>
    <row r="22" spans="2:21" x14ac:dyDescent="0.25">
      <c r="J22" s="2"/>
      <c r="K22" s="69"/>
      <c r="L22" s="69"/>
    </row>
    <row r="24" spans="2:21" x14ac:dyDescent="0.25">
      <c r="B24" s="4" t="s">
        <v>72</v>
      </c>
      <c r="P24" s="69">
        <f>SUM(B19:U19)/COUNT(B19:U19)</f>
        <v>950.11</v>
      </c>
      <c r="Q24" s="69"/>
    </row>
    <row r="26" spans="2:21" x14ac:dyDescent="0.25">
      <c r="O26" s="2"/>
      <c r="P26" s="69"/>
      <c r="Q26" s="69">
        <f>_xlfn.VAR.P(M13:M22,P13:P22)</f>
        <v>549142.91902499995</v>
      </c>
    </row>
    <row r="28" spans="2:21" x14ac:dyDescent="0.25">
      <c r="B28" s="4" t="s">
        <v>73</v>
      </c>
      <c r="Q28" s="69">
        <f>SUM(B19:U19)/(COUNT(B19:U19)-1)</f>
        <v>1000.1157894736842</v>
      </c>
      <c r="R28" s="69"/>
    </row>
    <row r="30" spans="2:21" x14ac:dyDescent="0.25">
      <c r="P30" s="2"/>
      <c r="Q30" s="69"/>
      <c r="R30" s="69">
        <f>_xlfn.VAR.S(N16:N25,Q16:Q25)</f>
        <v>2335.514700000002</v>
      </c>
    </row>
  </sheetData>
  <mergeCells count="8">
    <mergeCell ref="Q28:R28"/>
    <mergeCell ref="Q30:R30"/>
    <mergeCell ref="S9:T9"/>
    <mergeCell ref="S11:T11"/>
    <mergeCell ref="K21:L21"/>
    <mergeCell ref="K22:L22"/>
    <mergeCell ref="P24:Q24"/>
    <mergeCell ref="P26:Q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opLeftCell="A16" workbookViewId="0">
      <selection activeCell="M38" sqref="M38"/>
    </sheetView>
  </sheetViews>
  <sheetFormatPr defaultRowHeight="15" x14ac:dyDescent="0.25"/>
  <cols>
    <col min="1" max="1" width="10.7109375" customWidth="1"/>
    <col min="5" max="5" width="3.140625" customWidth="1"/>
    <col min="7" max="7" width="5.5703125" customWidth="1"/>
    <col min="8" max="8" width="11.140625" customWidth="1"/>
    <col min="9" max="9" width="9.140625" customWidth="1"/>
    <col min="10" max="10" width="11.28515625" customWidth="1"/>
    <col min="11" max="11" width="11.140625" customWidth="1"/>
    <col min="12" max="12" width="9.28515625" customWidth="1"/>
    <col min="13" max="13" width="13.85546875" customWidth="1"/>
  </cols>
  <sheetData>
    <row r="1" spans="1:11" ht="15.75" x14ac:dyDescent="0.25">
      <c r="A1" s="1" t="s">
        <v>4</v>
      </c>
    </row>
    <row r="2" spans="1:11" x14ac:dyDescent="0.25">
      <c r="A2" t="s">
        <v>5</v>
      </c>
    </row>
    <row r="3" spans="1:11" x14ac:dyDescent="0.25">
      <c r="A3" t="s">
        <v>6</v>
      </c>
    </row>
    <row r="4" spans="1:11" x14ac:dyDescent="0.25">
      <c r="A4" t="s">
        <v>7</v>
      </c>
    </row>
    <row r="6" spans="1:11" x14ac:dyDescent="0.25">
      <c r="D6" s="2" t="s">
        <v>31</v>
      </c>
      <c r="E6" s="3">
        <v>8</v>
      </c>
    </row>
    <row r="7" spans="1:11" x14ac:dyDescent="0.25">
      <c r="D7" s="2" t="s">
        <v>32</v>
      </c>
      <c r="E7" s="3">
        <v>5</v>
      </c>
    </row>
    <row r="8" spans="1:11" x14ac:dyDescent="0.25">
      <c r="D8" s="2" t="s">
        <v>33</v>
      </c>
      <c r="E8" s="3">
        <v>12</v>
      </c>
    </row>
    <row r="9" spans="1:11" x14ac:dyDescent="0.25">
      <c r="D9" s="2" t="s">
        <v>34</v>
      </c>
      <c r="E9" s="3">
        <v>5</v>
      </c>
    </row>
    <row r="10" spans="1:11" x14ac:dyDescent="0.25">
      <c r="D10" s="2" t="s">
        <v>36</v>
      </c>
      <c r="E10" s="3">
        <v>2</v>
      </c>
      <c r="F10" s="4" t="s">
        <v>35</v>
      </c>
    </row>
    <row r="11" spans="1:11" x14ac:dyDescent="0.25">
      <c r="D11" s="2" t="s">
        <v>37</v>
      </c>
      <c r="E11" s="3">
        <v>4</v>
      </c>
      <c r="F11" s="4" t="s">
        <v>35</v>
      </c>
    </row>
    <row r="12" spans="1:11" x14ac:dyDescent="0.25">
      <c r="D12" s="2"/>
      <c r="E12" s="3"/>
      <c r="F12" s="4"/>
    </row>
    <row r="13" spans="1:11" ht="18.75" x14ac:dyDescent="0.3">
      <c r="A13" s="6" t="s">
        <v>39</v>
      </c>
      <c r="F13" s="5"/>
      <c r="G13" s="7"/>
    </row>
    <row r="14" spans="1:11" x14ac:dyDescent="0.25">
      <c r="A14" s="4" t="s">
        <v>41</v>
      </c>
    </row>
    <row r="15" spans="1:11" x14ac:dyDescent="0.25">
      <c r="I15" s="2" t="s">
        <v>38</v>
      </c>
      <c r="J15" s="3">
        <f>FACT(E6)/(FACT(E10)*FACT(E6-E10))</f>
        <v>28</v>
      </c>
    </row>
    <row r="16" spans="1:11" x14ac:dyDescent="0.25">
      <c r="I16" s="2"/>
      <c r="J16" s="3"/>
      <c r="K16" s="3"/>
    </row>
    <row r="17" spans="2:13" x14ac:dyDescent="0.25">
      <c r="I17" s="2" t="s">
        <v>42</v>
      </c>
      <c r="J17" s="3">
        <f>FACT(E8)/(FACT(E11)*FACT(E8-E11))</f>
        <v>495</v>
      </c>
    </row>
    <row r="18" spans="2:13" x14ac:dyDescent="0.25">
      <c r="I18" s="2"/>
      <c r="J18" s="3"/>
    </row>
    <row r="20" spans="2:13" x14ac:dyDescent="0.25">
      <c r="B20" s="4" t="s">
        <v>56</v>
      </c>
    </row>
    <row r="21" spans="2:13" ht="15.75" thickBot="1" x14ac:dyDescent="0.3">
      <c r="B21" s="4"/>
    </row>
    <row r="22" spans="2:13" x14ac:dyDescent="0.25">
      <c r="G22" s="71" t="s">
        <v>43</v>
      </c>
      <c r="H22" s="72"/>
      <c r="I22" s="73"/>
      <c r="J22" s="71" t="s">
        <v>44</v>
      </c>
      <c r="K22" s="72"/>
      <c r="L22" s="73"/>
    </row>
    <row r="23" spans="2:13" ht="30" customHeight="1" x14ac:dyDescent="0.25">
      <c r="G23" s="33"/>
      <c r="H23" s="8" t="s">
        <v>45</v>
      </c>
      <c r="I23" s="34" t="s">
        <v>46</v>
      </c>
      <c r="J23" s="47"/>
      <c r="K23" s="8" t="s">
        <v>45</v>
      </c>
      <c r="L23" s="34" t="s">
        <v>46</v>
      </c>
      <c r="M23" s="8" t="s">
        <v>64</v>
      </c>
    </row>
    <row r="24" spans="2:13" x14ac:dyDescent="0.25">
      <c r="D24" s="9"/>
      <c r="E24" s="9"/>
      <c r="F24" s="10" t="s">
        <v>47</v>
      </c>
      <c r="G24" s="35" t="s">
        <v>48</v>
      </c>
      <c r="H24" s="36">
        <f>COMBIN(E7,E10)</f>
        <v>10</v>
      </c>
      <c r="I24" s="37">
        <f>H24/H27</f>
        <v>0.35714285714285715</v>
      </c>
      <c r="J24" s="35" t="s">
        <v>57</v>
      </c>
      <c r="K24" s="36">
        <f>COMBIN(E9,1)*COMBIN((E8-E9),3)</f>
        <v>175</v>
      </c>
      <c r="L24" s="37">
        <f>K24/J$17</f>
        <v>0.35353535353535354</v>
      </c>
      <c r="M24" s="28">
        <f>I24*L24</f>
        <v>0.12626262626262627</v>
      </c>
    </row>
    <row r="25" spans="2:13" x14ac:dyDescent="0.25">
      <c r="D25" s="12"/>
      <c r="E25" s="12"/>
      <c r="F25" s="13" t="s">
        <v>50</v>
      </c>
      <c r="G25" s="38" t="s">
        <v>52</v>
      </c>
      <c r="H25" s="39">
        <f>COMBIN(E7,1)*COMBIN(E6-E7,1)</f>
        <v>15</v>
      </c>
      <c r="I25" s="40">
        <f>H25/H27</f>
        <v>0.5357142857142857</v>
      </c>
      <c r="J25" s="38" t="s">
        <v>59</v>
      </c>
      <c r="K25" s="48">
        <f>COMBIN(E9,2)*COMBIN((E8-E9),2)</f>
        <v>210</v>
      </c>
      <c r="L25" s="40">
        <f>K25/J$17</f>
        <v>0.42424242424242425</v>
      </c>
      <c r="M25" s="30">
        <f>I25*L25</f>
        <v>0.22727272727272727</v>
      </c>
    </row>
    <row r="26" spans="2:13" x14ac:dyDescent="0.25">
      <c r="D26" s="11"/>
      <c r="E26" s="11"/>
      <c r="F26" s="11" t="s">
        <v>51</v>
      </c>
      <c r="G26" s="41" t="s">
        <v>49</v>
      </c>
      <c r="H26" s="42">
        <f>COMBIN(E6-E7,E10)</f>
        <v>3</v>
      </c>
      <c r="I26" s="43">
        <f>H26/H27</f>
        <v>0.10714285714285714</v>
      </c>
      <c r="J26" s="41" t="s">
        <v>58</v>
      </c>
      <c r="K26" s="42">
        <f>COMBIN(E9,3)*COMBIN((E8-E9),1)</f>
        <v>70</v>
      </c>
      <c r="L26" s="43">
        <f>K26/J$17</f>
        <v>0.14141414141414141</v>
      </c>
      <c r="M26" s="29">
        <f>I26*L26</f>
        <v>1.515151515151515E-2</v>
      </c>
    </row>
    <row r="27" spans="2:13" ht="15.75" thickBot="1" x14ac:dyDescent="0.3">
      <c r="F27" s="14" t="s">
        <v>53</v>
      </c>
      <c r="G27" s="44"/>
      <c r="H27" s="45">
        <f>SUM(H24:H26)</f>
        <v>28</v>
      </c>
      <c r="I27" s="46">
        <f>SUM(I24:I26)</f>
        <v>0.99999999999999989</v>
      </c>
      <c r="J27" s="49"/>
      <c r="K27" s="45">
        <f>SUM(K24:K26)</f>
        <v>455</v>
      </c>
      <c r="L27" s="50">
        <f>SUM(L24:L26)</f>
        <v>0.91919191919191923</v>
      </c>
      <c r="M27" s="31">
        <f>SUM(M24:M26)</f>
        <v>0.36868686868686867</v>
      </c>
    </row>
    <row r="28" spans="2:13" x14ac:dyDescent="0.25">
      <c r="F28" s="14"/>
      <c r="G28" s="14"/>
      <c r="H28" s="15"/>
      <c r="I28" s="16"/>
      <c r="K28" s="17"/>
      <c r="L28" s="18"/>
    </row>
    <row r="29" spans="2:13" x14ac:dyDescent="0.25">
      <c r="F29" s="14"/>
      <c r="G29" s="14"/>
      <c r="H29" s="15"/>
      <c r="I29" s="2" t="s">
        <v>96</v>
      </c>
      <c r="J29" s="24" t="s">
        <v>60</v>
      </c>
      <c r="K29" s="25">
        <f>COMBIN(E8-E9,E11)</f>
        <v>35</v>
      </c>
      <c r="L29" s="26">
        <f>K29/J$17</f>
        <v>7.0707070707070704E-2</v>
      </c>
    </row>
    <row r="30" spans="2:13" x14ac:dyDescent="0.25">
      <c r="B30" s="4"/>
      <c r="F30" s="14"/>
      <c r="G30" s="14"/>
      <c r="H30" s="15"/>
      <c r="I30" s="16"/>
      <c r="J30" s="24" t="s">
        <v>61</v>
      </c>
      <c r="K30" s="25">
        <f>COMBIN(E9,4)</f>
        <v>5</v>
      </c>
      <c r="L30" s="26">
        <f>K30/J$17</f>
        <v>1.0101010101010102E-2</v>
      </c>
    </row>
    <row r="31" spans="2:13" x14ac:dyDescent="0.25">
      <c r="B31" s="4"/>
      <c r="F31" s="14"/>
      <c r="G31" s="14" t="s">
        <v>53</v>
      </c>
      <c r="H31" s="15"/>
      <c r="I31" s="16"/>
      <c r="J31" s="17"/>
      <c r="K31" s="15">
        <f>SUM(K29:K30)</f>
        <v>40</v>
      </c>
      <c r="L31" s="23">
        <f>SUM(L29:L30)</f>
        <v>8.0808080808080801E-2</v>
      </c>
    </row>
    <row r="32" spans="2:13" ht="15.75" x14ac:dyDescent="0.25">
      <c r="B32" s="4"/>
      <c r="F32" s="14"/>
      <c r="G32" s="14" t="s">
        <v>62</v>
      </c>
      <c r="H32" s="15"/>
      <c r="I32" s="16"/>
      <c r="J32" s="17"/>
      <c r="K32" s="15">
        <f>K27+K31</f>
        <v>495</v>
      </c>
      <c r="L32" s="16">
        <f>L27+L31</f>
        <v>1</v>
      </c>
      <c r="M32" s="27" t="s">
        <v>63</v>
      </c>
    </row>
    <row r="33" spans="2:12" x14ac:dyDescent="0.25">
      <c r="K33" s="17"/>
      <c r="L33" s="18"/>
    </row>
    <row r="34" spans="2:12" ht="15.75" x14ac:dyDescent="0.25">
      <c r="B34" s="4" t="s">
        <v>65</v>
      </c>
      <c r="H34" s="17"/>
      <c r="I34" s="17"/>
      <c r="J34" s="17"/>
      <c r="L34" s="19"/>
    </row>
    <row r="35" spans="2:12" ht="15.75" x14ac:dyDescent="0.25">
      <c r="B35" s="4" t="s">
        <v>66</v>
      </c>
      <c r="H35" s="17"/>
      <c r="I35" s="17"/>
      <c r="J35" s="17"/>
      <c r="K35" s="18"/>
      <c r="L35" s="19"/>
    </row>
    <row r="36" spans="2:12" x14ac:dyDescent="0.25">
      <c r="G36" s="2" t="s">
        <v>54</v>
      </c>
      <c r="H36" s="20">
        <f>M27</f>
        <v>0.36868686868686867</v>
      </c>
      <c r="I36" s="19" t="s">
        <v>55</v>
      </c>
      <c r="J36" s="21">
        <f>H36</f>
        <v>0.36868686868686867</v>
      </c>
      <c r="K36" s="32"/>
      <c r="L36" s="22"/>
    </row>
  </sheetData>
  <mergeCells count="2">
    <mergeCell ref="G22:I22"/>
    <mergeCell ref="J22:L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I36" sqref="I36"/>
    </sheetView>
  </sheetViews>
  <sheetFormatPr defaultRowHeight="15" x14ac:dyDescent="0.25"/>
  <cols>
    <col min="1" max="1" width="5.140625" customWidth="1"/>
    <col min="9" max="9" width="9.42578125" customWidth="1"/>
    <col min="10" max="10" width="8.140625" customWidth="1"/>
    <col min="11" max="11" width="5.42578125" customWidth="1"/>
  </cols>
  <sheetData>
    <row r="1" spans="1:12" ht="15.75" x14ac:dyDescent="0.25">
      <c r="A1" s="1" t="s">
        <v>8</v>
      </c>
    </row>
    <row r="2" spans="1:12" x14ac:dyDescent="0.25">
      <c r="A2" t="s">
        <v>9</v>
      </c>
    </row>
    <row r="3" spans="1:12" x14ac:dyDescent="0.25">
      <c r="A3" t="s">
        <v>10</v>
      </c>
    </row>
    <row r="4" spans="1:12" x14ac:dyDescent="0.25">
      <c r="A4" t="s">
        <v>11</v>
      </c>
    </row>
    <row r="5" spans="1:12" x14ac:dyDescent="0.25">
      <c r="A5" t="s">
        <v>12</v>
      </c>
    </row>
    <row r="6" spans="1:12" x14ac:dyDescent="0.25">
      <c r="A6" t="s">
        <v>13</v>
      </c>
    </row>
    <row r="7" spans="1:12" x14ac:dyDescent="0.25">
      <c r="A7" t="s">
        <v>14</v>
      </c>
    </row>
    <row r="9" spans="1:12" ht="15.75" x14ac:dyDescent="0.25">
      <c r="B9" s="4" t="s">
        <v>98</v>
      </c>
    </row>
    <row r="10" spans="1:12" ht="15.75" x14ac:dyDescent="0.25">
      <c r="B10" s="4" t="s">
        <v>99</v>
      </c>
    </row>
    <row r="11" spans="1:12" ht="15.75" x14ac:dyDescent="0.25">
      <c r="B11" s="4" t="s">
        <v>100</v>
      </c>
    </row>
    <row r="12" spans="1:12" x14ac:dyDescent="0.25">
      <c r="B12" s="4" t="s">
        <v>101</v>
      </c>
    </row>
    <row r="13" spans="1:12" ht="15.75" x14ac:dyDescent="0.25">
      <c r="B13" s="4" t="s">
        <v>102</v>
      </c>
      <c r="L13" s="67">
        <f>1/3</f>
        <v>0.33333333333333331</v>
      </c>
    </row>
    <row r="14" spans="1:12" ht="15.75" x14ac:dyDescent="0.25">
      <c r="B14" s="4"/>
      <c r="L14" s="65"/>
    </row>
    <row r="15" spans="1:12" ht="15.75" x14ac:dyDescent="0.25">
      <c r="B15" s="4" t="s">
        <v>103</v>
      </c>
    </row>
    <row r="16" spans="1:12" ht="15.75" x14ac:dyDescent="0.25">
      <c r="B16" s="4"/>
      <c r="H16" s="2" t="s">
        <v>104</v>
      </c>
      <c r="I16" s="3">
        <v>0.9</v>
      </c>
    </row>
    <row r="17" spans="2:12" ht="15.75" x14ac:dyDescent="0.25">
      <c r="B17" s="4"/>
      <c r="H17" s="2" t="s">
        <v>105</v>
      </c>
      <c r="I17" s="3">
        <v>0.8</v>
      </c>
    </row>
    <row r="18" spans="2:12" ht="15.75" x14ac:dyDescent="0.25">
      <c r="B18" s="4"/>
      <c r="H18" s="2" t="s">
        <v>106</v>
      </c>
      <c r="I18" s="3">
        <v>0.6</v>
      </c>
    </row>
    <row r="20" spans="2:12" x14ac:dyDescent="0.25">
      <c r="B20" s="4" t="s">
        <v>107</v>
      </c>
    </row>
    <row r="23" spans="2:12" x14ac:dyDescent="0.25">
      <c r="B23" s="4" t="s">
        <v>108</v>
      </c>
    </row>
    <row r="25" spans="2:12" ht="15.75" x14ac:dyDescent="0.25">
      <c r="C25" s="68" t="s">
        <v>109</v>
      </c>
      <c r="D25" s="66">
        <f>L13*I16+L13*I17+L13*I18</f>
        <v>0.76666666666666661</v>
      </c>
      <c r="E25" s="4" t="s">
        <v>40</v>
      </c>
    </row>
    <row r="26" spans="2:12" x14ac:dyDescent="0.25">
      <c r="B26" s="2" t="s">
        <v>88</v>
      </c>
      <c r="C26" s="4" t="s">
        <v>110</v>
      </c>
      <c r="J26" s="59">
        <f>L13*I16/D25</f>
        <v>0.39130434782608697</v>
      </c>
      <c r="K26" s="19" t="s">
        <v>55</v>
      </c>
      <c r="L26" s="61">
        <f>J26</f>
        <v>0.39130434782608697</v>
      </c>
    </row>
    <row r="27" spans="2:12" x14ac:dyDescent="0.25">
      <c r="B27" s="2" t="s">
        <v>89</v>
      </c>
      <c r="C27" s="4" t="s">
        <v>111</v>
      </c>
      <c r="J27" s="59">
        <f>L13*I17/D25</f>
        <v>0.34782608695652178</v>
      </c>
      <c r="K27" s="19" t="s">
        <v>55</v>
      </c>
      <c r="L27" s="61">
        <f t="shared" ref="L27:L28" si="0">J27</f>
        <v>0.34782608695652178</v>
      </c>
    </row>
    <row r="28" spans="2:12" x14ac:dyDescent="0.25">
      <c r="B28" s="2" t="s">
        <v>92</v>
      </c>
      <c r="C28" s="4" t="s">
        <v>112</v>
      </c>
      <c r="J28" s="59">
        <f>L13*I18/D25</f>
        <v>0.2608695652173913</v>
      </c>
      <c r="K28" s="19" t="s">
        <v>55</v>
      </c>
      <c r="L28" s="61">
        <f t="shared" si="0"/>
        <v>0.2608695652173913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workbookViewId="0">
      <selection activeCell="I32" sqref="I32"/>
    </sheetView>
  </sheetViews>
  <sheetFormatPr defaultRowHeight="15" x14ac:dyDescent="0.25"/>
  <cols>
    <col min="1" max="1" width="4.28515625" customWidth="1"/>
    <col min="9" max="9" width="10.28515625" customWidth="1"/>
  </cols>
  <sheetData>
    <row r="1" spans="1:10" ht="15.75" x14ac:dyDescent="0.25">
      <c r="A1" s="1" t="s">
        <v>15</v>
      </c>
    </row>
    <row r="2" spans="1:10" x14ac:dyDescent="0.25">
      <c r="A2" t="s">
        <v>16</v>
      </c>
    </row>
    <row r="3" spans="1:10" x14ac:dyDescent="0.25">
      <c r="A3" t="s">
        <v>17</v>
      </c>
    </row>
    <row r="4" spans="1:10" x14ac:dyDescent="0.25">
      <c r="A4" t="s">
        <v>18</v>
      </c>
    </row>
    <row r="5" spans="1:10" x14ac:dyDescent="0.25">
      <c r="A5" t="s">
        <v>19</v>
      </c>
    </row>
    <row r="6" spans="1:10" x14ac:dyDescent="0.25">
      <c r="A6" t="s">
        <v>20</v>
      </c>
    </row>
    <row r="7" spans="1:10" x14ac:dyDescent="0.25">
      <c r="A7" t="s">
        <v>21</v>
      </c>
    </row>
    <row r="8" spans="1:10" x14ac:dyDescent="0.25">
      <c r="A8" t="s">
        <v>22</v>
      </c>
    </row>
    <row r="10" spans="1:10" ht="15.75" x14ac:dyDescent="0.25">
      <c r="B10" s="4" t="s">
        <v>113</v>
      </c>
    </row>
    <row r="11" spans="1:10" ht="15.75" x14ac:dyDescent="0.25">
      <c r="B11" s="4" t="s">
        <v>114</v>
      </c>
    </row>
    <row r="12" spans="1:10" ht="15.75" x14ac:dyDescent="0.25">
      <c r="B12" s="4" t="s">
        <v>115</v>
      </c>
    </row>
    <row r="13" spans="1:10" x14ac:dyDescent="0.25">
      <c r="B13" s="4" t="s">
        <v>116</v>
      </c>
    </row>
    <row r="14" spans="1:10" ht="15.75" x14ac:dyDescent="0.25">
      <c r="B14" s="4" t="s">
        <v>117</v>
      </c>
      <c r="J14" s="3">
        <v>0.25</v>
      </c>
    </row>
    <row r="15" spans="1:10" ht="15.75" x14ac:dyDescent="0.25">
      <c r="I15" s="17" t="s">
        <v>118</v>
      </c>
      <c r="J15" s="3">
        <v>0.5</v>
      </c>
    </row>
    <row r="16" spans="1:10" ht="15.75" x14ac:dyDescent="0.25">
      <c r="C16" s="4" t="s">
        <v>119</v>
      </c>
    </row>
    <row r="17" spans="2:12" ht="15.75" x14ac:dyDescent="0.25">
      <c r="B17" s="4"/>
      <c r="I17" s="2" t="s">
        <v>120</v>
      </c>
      <c r="J17" s="3">
        <v>0.8</v>
      </c>
    </row>
    <row r="18" spans="2:12" ht="15.75" x14ac:dyDescent="0.25">
      <c r="B18" s="4"/>
      <c r="H18" s="2"/>
      <c r="I18" s="2" t="s">
        <v>121</v>
      </c>
      <c r="J18" s="3">
        <v>0.7</v>
      </c>
    </row>
    <row r="19" spans="2:12" ht="15.75" x14ac:dyDescent="0.25">
      <c r="B19" s="4"/>
      <c r="H19" s="2"/>
      <c r="I19" s="2" t="s">
        <v>122</v>
      </c>
      <c r="J19" s="3">
        <v>0.9</v>
      </c>
    </row>
    <row r="21" spans="2:12" x14ac:dyDescent="0.25">
      <c r="B21" s="4" t="s">
        <v>107</v>
      </c>
    </row>
    <row r="24" spans="2:12" x14ac:dyDescent="0.25">
      <c r="B24" s="4" t="s">
        <v>108</v>
      </c>
    </row>
    <row r="26" spans="2:12" ht="15.75" x14ac:dyDescent="0.25">
      <c r="C26" s="68" t="s">
        <v>109</v>
      </c>
      <c r="D26" s="66">
        <f>J14*J17+J14*J18+J15*J19</f>
        <v>0.82499999999999996</v>
      </c>
      <c r="E26" s="4" t="s">
        <v>40</v>
      </c>
    </row>
    <row r="27" spans="2:12" x14ac:dyDescent="0.25">
      <c r="B27" s="2"/>
      <c r="C27" s="4"/>
      <c r="I27" s="2" t="s">
        <v>124</v>
      </c>
      <c r="J27" s="59">
        <f>J14*J17/D26</f>
        <v>0.24242424242424246</v>
      </c>
      <c r="K27" s="19" t="s">
        <v>55</v>
      </c>
      <c r="L27" s="61">
        <f>J27</f>
        <v>0.24242424242424246</v>
      </c>
    </row>
    <row r="28" spans="2:12" x14ac:dyDescent="0.25">
      <c r="B28" s="2"/>
      <c r="C28" s="4"/>
      <c r="I28" s="2" t="s">
        <v>123</v>
      </c>
      <c r="J28" s="59">
        <f>J14*J18/D26</f>
        <v>0.21212121212121213</v>
      </c>
      <c r="K28" s="19" t="s">
        <v>55</v>
      </c>
      <c r="L28" s="61">
        <f t="shared" ref="L28:L29" si="0">J28</f>
        <v>0.21212121212121213</v>
      </c>
    </row>
    <row r="29" spans="2:12" x14ac:dyDescent="0.25">
      <c r="B29" s="2"/>
      <c r="C29" s="4"/>
      <c r="I29" s="2" t="s">
        <v>125</v>
      </c>
      <c r="J29" s="59">
        <f>J15*J19/D26</f>
        <v>0.54545454545454553</v>
      </c>
      <c r="K29" s="19" t="s">
        <v>55</v>
      </c>
      <c r="L29" s="61">
        <f t="shared" si="0"/>
        <v>0.54545454545454553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tabSelected="1" workbookViewId="0">
      <selection activeCell="F26" sqref="F26"/>
    </sheetView>
  </sheetViews>
  <sheetFormatPr defaultRowHeight="15" x14ac:dyDescent="0.25"/>
  <cols>
    <col min="3" max="3" width="14.140625" customWidth="1"/>
    <col min="4" max="4" width="15.7109375" customWidth="1"/>
    <col min="6" max="13" width="6.7109375" customWidth="1"/>
  </cols>
  <sheetData>
    <row r="1" spans="1:12" ht="15.75" x14ac:dyDescent="0.25">
      <c r="A1" t="s">
        <v>23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x14ac:dyDescent="0.25">
      <c r="A4" t="s">
        <v>26</v>
      </c>
    </row>
    <row r="5" spans="1:12" x14ac:dyDescent="0.25">
      <c r="A5" t="s">
        <v>27</v>
      </c>
    </row>
    <row r="6" spans="1:12" ht="15.75" x14ac:dyDescent="0.25">
      <c r="A6" t="s">
        <v>28</v>
      </c>
      <c r="L6" s="56"/>
    </row>
    <row r="7" spans="1:12" x14ac:dyDescent="0.25">
      <c r="A7" t="s">
        <v>29</v>
      </c>
    </row>
    <row r="8" spans="1:12" x14ac:dyDescent="0.25">
      <c r="A8" t="s">
        <v>30</v>
      </c>
    </row>
    <row r="10" spans="1:12" x14ac:dyDescent="0.25">
      <c r="B10" s="4" t="s">
        <v>79</v>
      </c>
    </row>
    <row r="11" spans="1:12" ht="29.45" customHeight="1" x14ac:dyDescent="0.25">
      <c r="C11" s="54" t="s">
        <v>77</v>
      </c>
      <c r="D11" s="54" t="s">
        <v>78</v>
      </c>
    </row>
    <row r="12" spans="1:12" x14ac:dyDescent="0.25">
      <c r="B12" s="17" t="s">
        <v>74</v>
      </c>
      <c r="C12" s="55">
        <v>0.1</v>
      </c>
      <c r="D12" s="55">
        <f>1-C12</f>
        <v>0.9</v>
      </c>
    </row>
    <row r="13" spans="1:12" x14ac:dyDescent="0.25">
      <c r="B13" s="17" t="s">
        <v>75</v>
      </c>
      <c r="C13" s="55">
        <v>0.2</v>
      </c>
      <c r="D13" s="55">
        <f t="shared" ref="D13:D14" si="0">1-C13</f>
        <v>0.8</v>
      </c>
    </row>
    <row r="14" spans="1:12" x14ac:dyDescent="0.25">
      <c r="B14" s="17" t="s">
        <v>76</v>
      </c>
      <c r="C14" s="55">
        <v>0.25</v>
      </c>
      <c r="D14" s="55">
        <f t="shared" si="0"/>
        <v>0.75</v>
      </c>
    </row>
    <row r="16" spans="1:12" x14ac:dyDescent="0.25">
      <c r="B16" s="6" t="s">
        <v>80</v>
      </c>
    </row>
    <row r="17" spans="2:14" x14ac:dyDescent="0.25">
      <c r="B17" s="6" t="s">
        <v>81</v>
      </c>
      <c r="F17" s="57">
        <v>1</v>
      </c>
      <c r="G17" s="57">
        <v>2</v>
      </c>
      <c r="H17" s="57">
        <v>3</v>
      </c>
      <c r="I17" s="57">
        <v>4</v>
      </c>
      <c r="J17" s="57">
        <v>5</v>
      </c>
      <c r="K17" s="57">
        <v>6</v>
      </c>
      <c r="L17" s="57">
        <v>7</v>
      </c>
      <c r="M17" s="57">
        <v>8</v>
      </c>
    </row>
    <row r="18" spans="2:14" x14ac:dyDescent="0.25">
      <c r="C18" s="4" t="s">
        <v>86</v>
      </c>
      <c r="E18" s="14" t="s">
        <v>83</v>
      </c>
      <c r="F18" s="62" t="s">
        <v>82</v>
      </c>
      <c r="G18" s="62" t="s">
        <v>82</v>
      </c>
      <c r="H18" s="62" t="s">
        <v>82</v>
      </c>
      <c r="I18" s="62" t="s">
        <v>82</v>
      </c>
      <c r="J18" s="62">
        <v>0</v>
      </c>
      <c r="K18" s="62">
        <v>0</v>
      </c>
      <c r="L18" s="62">
        <v>0</v>
      </c>
      <c r="M18" s="62">
        <v>0</v>
      </c>
    </row>
    <row r="19" spans="2:14" ht="15.75" x14ac:dyDescent="0.25">
      <c r="C19" s="4" t="s">
        <v>97</v>
      </c>
      <c r="E19" s="14" t="s">
        <v>84</v>
      </c>
      <c r="F19" s="63" t="s">
        <v>82</v>
      </c>
      <c r="G19" s="63" t="s">
        <v>82</v>
      </c>
      <c r="H19" s="63">
        <v>0</v>
      </c>
      <c r="I19" s="63">
        <v>0</v>
      </c>
      <c r="J19" s="63" t="s">
        <v>82</v>
      </c>
      <c r="K19" s="63" t="s">
        <v>82</v>
      </c>
      <c r="L19" s="63">
        <v>0</v>
      </c>
      <c r="M19" s="63">
        <v>0</v>
      </c>
    </row>
    <row r="20" spans="2:14" x14ac:dyDescent="0.25">
      <c r="E20" s="14" t="s">
        <v>85</v>
      </c>
      <c r="F20" s="64" t="s">
        <v>82</v>
      </c>
      <c r="G20" s="64">
        <v>0</v>
      </c>
      <c r="H20" s="64" t="s">
        <v>82</v>
      </c>
      <c r="I20" s="64">
        <v>0</v>
      </c>
      <c r="J20" s="64" t="s">
        <v>82</v>
      </c>
      <c r="K20" s="64">
        <v>0</v>
      </c>
      <c r="L20" s="64" t="s">
        <v>82</v>
      </c>
      <c r="M20" s="64">
        <v>0</v>
      </c>
      <c r="N20" s="57" t="s">
        <v>87</v>
      </c>
    </row>
    <row r="21" spans="2:14" x14ac:dyDescent="0.25">
      <c r="F21" s="58">
        <f>C12*C13*C14</f>
        <v>5.000000000000001E-3</v>
      </c>
      <c r="G21" s="58">
        <f>C12*C13*D14</f>
        <v>1.5000000000000003E-2</v>
      </c>
      <c r="H21" s="58">
        <f>C12*D13*C14</f>
        <v>2.0000000000000004E-2</v>
      </c>
      <c r="I21" s="58">
        <f>C12*D13*D14</f>
        <v>6.0000000000000012E-2</v>
      </c>
      <c r="J21" s="58">
        <f>D12*C13*C14</f>
        <v>4.5000000000000005E-2</v>
      </c>
      <c r="K21" s="58">
        <f>D12*C13*D14</f>
        <v>0.13500000000000001</v>
      </c>
      <c r="L21" s="58">
        <f>D12*D13*C14</f>
        <v>0.18000000000000002</v>
      </c>
      <c r="M21" s="58">
        <f>D12*D13*D14</f>
        <v>0.54</v>
      </c>
      <c r="N21" s="16">
        <f>SUM(F21:M21)</f>
        <v>1</v>
      </c>
    </row>
    <row r="22" spans="2:14" x14ac:dyDescent="0.25">
      <c r="F22" s="58"/>
      <c r="G22" s="58"/>
      <c r="H22" s="58"/>
      <c r="I22" s="58"/>
      <c r="J22" s="58"/>
      <c r="K22" s="58"/>
      <c r="L22" s="58"/>
      <c r="M22" s="58"/>
      <c r="N22" s="16"/>
    </row>
    <row r="23" spans="2:14" x14ac:dyDescent="0.25">
      <c r="B23" s="2" t="s">
        <v>88</v>
      </c>
      <c r="C23" s="4" t="s">
        <v>91</v>
      </c>
      <c r="F23" s="60">
        <f>F21</f>
        <v>5.000000000000001E-3</v>
      </c>
      <c r="G23" s="19" t="s">
        <v>55</v>
      </c>
      <c r="H23" s="61">
        <f>F23</f>
        <v>5.000000000000001E-3</v>
      </c>
    </row>
    <row r="24" spans="2:14" x14ac:dyDescent="0.25">
      <c r="B24" s="2" t="s">
        <v>89</v>
      </c>
      <c r="C24" s="4" t="s">
        <v>90</v>
      </c>
      <c r="F24" s="60">
        <f>G21+H21+J21</f>
        <v>8.0000000000000016E-2</v>
      </c>
      <c r="G24" s="19" t="s">
        <v>55</v>
      </c>
      <c r="H24" s="61">
        <f>F24</f>
        <v>8.0000000000000016E-2</v>
      </c>
    </row>
    <row r="25" spans="2:14" x14ac:dyDescent="0.25">
      <c r="B25" s="2" t="s">
        <v>92</v>
      </c>
      <c r="C25" s="4" t="s">
        <v>93</v>
      </c>
      <c r="F25" s="60">
        <f>N21-M21</f>
        <v>0.45999999999999996</v>
      </c>
      <c r="G25" s="19" t="s">
        <v>55</v>
      </c>
      <c r="H25" s="61">
        <f>F25</f>
        <v>0.45999999999999996</v>
      </c>
    </row>
    <row r="26" spans="2:14" x14ac:dyDescent="0.25">
      <c r="B26" s="2" t="s">
        <v>94</v>
      </c>
      <c r="C26" s="4" t="s">
        <v>95</v>
      </c>
      <c r="F26" s="60">
        <f>N21-F21-M21</f>
        <v>0.45499999999999996</v>
      </c>
      <c r="G26" s="19" t="s">
        <v>55</v>
      </c>
      <c r="H26" s="61">
        <f>F26</f>
        <v>0.45499999999999996</v>
      </c>
    </row>
    <row r="27" spans="2:14" x14ac:dyDescent="0.25">
      <c r="D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Задача 5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</dc:creator>
  <cp:lastModifiedBy>Юлия Шевченко</cp:lastModifiedBy>
  <dcterms:created xsi:type="dcterms:W3CDTF">2023-03-16T19:07:58Z</dcterms:created>
  <dcterms:modified xsi:type="dcterms:W3CDTF">2023-03-23T16:00:58Z</dcterms:modified>
</cp:coreProperties>
</file>