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Oluwaseyi\Desktop\CODAR Data Science\My Portfolio\"/>
    </mc:Choice>
  </mc:AlternateContent>
  <xr:revisionPtr revIDLastSave="0" documentId="13_ncr:1_{5EA3700B-132E-4FAC-ABD4-62D2E0F50806}" xr6:coauthVersionLast="47" xr6:coauthVersionMax="47" xr10:uidLastSave="{00000000-0000-0000-0000-000000000000}"/>
  <bookViews>
    <workbookView xWindow="-110" yWindow="-110" windowWidth="19420" windowHeight="10420" firstSheet="1" activeTab="1" xr2:uid="{24D39405-1A2E-4110-AFA3-BEC10B9E0557}"/>
  </bookViews>
  <sheets>
    <sheet name="Pivot Tables" sheetId="9" state="hidden" r:id="rId1"/>
    <sheet name="Visualization" sheetId="10" r:id="rId2"/>
    <sheet name="Main Raw Data" sheetId="1" r:id="rId3"/>
    <sheet name="Questions" sheetId="3" r:id="rId4"/>
    <sheet name="Distributors" sheetId="5" state="hidden" r:id="rId5"/>
    <sheet name="Genre" sheetId="4" state="hidden" r:id="rId6"/>
    <sheet name="Sheet1" sheetId="8" state="hidden" r:id="rId7"/>
  </sheets>
  <definedNames>
    <definedName name="_xlnm._FilterDatabase" localSheetId="2" hidden="1">'Main Raw Data'!$A$2:$P$18</definedName>
    <definedName name="_xlcn.WorksheetConnection_MainRawDataA1P171" hidden="1">'Main Raw Data'!$A$2:$P$18</definedName>
    <definedName name="Slicer_Average">#N/A</definedName>
    <definedName name="Slicer_Average1">#N/A</definedName>
    <definedName name="Slicer_Distributors">#N/A</definedName>
    <definedName name="Slicer_Genre">#N/A</definedName>
    <definedName name="Slicer_Genre1">#N/A</definedName>
  </definedNames>
  <calcPr calcId="18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Main Raw Data!$A$1:$P$17"/>
        </x15:modelTables>
      </x15:dataModel>
    </ext>
  </extLst>
</workbook>
</file>

<file path=xl/calcChain.xml><?xml version="1.0" encoding="utf-8"?>
<calcChain xmlns="http://schemas.openxmlformats.org/spreadsheetml/2006/main">
  <c r="B14" i="1" l="1"/>
  <c r="C4" i="1"/>
  <c r="C9" i="1"/>
  <c r="C12" i="1"/>
  <c r="C7" i="1"/>
  <c r="C10" i="1"/>
  <c r="C8" i="1"/>
  <c r="C14" i="1"/>
  <c r="C16" i="1"/>
  <c r="C13" i="1"/>
  <c r="C11" i="1"/>
  <c r="C17" i="1"/>
  <c r="C15" i="1"/>
  <c r="C6" i="1"/>
  <c r="C18" i="1"/>
  <c r="C3" i="1"/>
  <c r="C5" i="1"/>
  <c r="B4" i="1"/>
  <c r="B9" i="1"/>
  <c r="B12" i="1"/>
  <c r="B7" i="1"/>
  <c r="B10" i="1"/>
  <c r="B8" i="1"/>
  <c r="B16" i="1"/>
  <c r="B13" i="1"/>
  <c r="B11" i="1"/>
  <c r="B17" i="1"/>
  <c r="B15" i="1"/>
  <c r="B6" i="1"/>
  <c r="B18" i="1"/>
  <c r="B3" i="1"/>
  <c r="B5" i="1"/>
  <c r="O4" i="1"/>
  <c r="O9" i="1"/>
  <c r="O12" i="1"/>
  <c r="O7" i="1"/>
  <c r="O10" i="1"/>
  <c r="O8" i="1"/>
  <c r="O14" i="1"/>
  <c r="O16" i="1"/>
  <c r="O13" i="1"/>
  <c r="O11" i="1"/>
  <c r="O17" i="1"/>
  <c r="O15" i="1"/>
  <c r="O6" i="1"/>
  <c r="O18" i="1"/>
  <c r="O3" i="1"/>
  <c r="O5" i="1"/>
  <c r="N4" i="1"/>
  <c r="N9" i="1"/>
  <c r="N12" i="1"/>
  <c r="N7" i="1"/>
  <c r="N10" i="1"/>
  <c r="N8" i="1"/>
  <c r="N14" i="1"/>
  <c r="N16" i="1"/>
  <c r="N13" i="1"/>
  <c r="N11" i="1"/>
  <c r="N17" i="1"/>
  <c r="N15" i="1"/>
  <c r="N6" i="1"/>
  <c r="N18" i="1"/>
  <c r="N3" i="1"/>
  <c r="N5" i="1"/>
  <c r="M4" i="1"/>
  <c r="M9" i="1"/>
  <c r="M12" i="1"/>
  <c r="M7" i="1"/>
  <c r="M10" i="1"/>
  <c r="M8" i="1"/>
  <c r="M14" i="1"/>
  <c r="M16" i="1"/>
  <c r="M13" i="1"/>
  <c r="M11" i="1"/>
  <c r="M17" i="1"/>
  <c r="M15" i="1"/>
  <c r="M6" i="1"/>
  <c r="M18" i="1"/>
  <c r="M3" i="1"/>
  <c r="M5" i="1"/>
  <c r="L4" i="1"/>
  <c r="L9" i="1"/>
  <c r="L12" i="1"/>
  <c r="L7" i="1"/>
  <c r="L10" i="1"/>
  <c r="L8" i="1"/>
  <c r="L14" i="1"/>
  <c r="L16" i="1"/>
  <c r="L13" i="1"/>
  <c r="L11" i="1"/>
  <c r="L17" i="1"/>
  <c r="L15" i="1"/>
  <c r="L6" i="1"/>
  <c r="L18" i="1"/>
  <c r="L3" i="1"/>
  <c r="L5" i="1"/>
  <c r="K4" i="1"/>
  <c r="K9" i="1"/>
  <c r="K12" i="1"/>
  <c r="K7" i="1"/>
  <c r="K10" i="1"/>
  <c r="K8" i="1"/>
  <c r="K14" i="1"/>
  <c r="K16" i="1"/>
  <c r="K13" i="1"/>
  <c r="K11" i="1"/>
  <c r="K17" i="1"/>
  <c r="K15" i="1"/>
  <c r="K6" i="1"/>
  <c r="K18" i="1"/>
  <c r="K3" i="1"/>
  <c r="K5" i="1"/>
  <c r="E21" i="10"/>
  <c r="I21" i="10"/>
  <c r="B21" i="10"/>
  <c r="L21" i="10"/>
  <c r="P23" i="1" l="1"/>
  <c r="P17" i="1" s="1"/>
  <c r="P7" i="1" l="1"/>
  <c r="P13" i="1"/>
  <c r="P18" i="1"/>
  <c r="P3" i="1"/>
  <c r="P5" i="1"/>
  <c r="P16" i="1"/>
  <c r="P6" i="1"/>
  <c r="P12" i="1"/>
  <c r="P4" i="1"/>
  <c r="P15" i="1"/>
  <c r="P8" i="1"/>
  <c r="P14" i="1"/>
  <c r="P9" i="1"/>
  <c r="P10" i="1"/>
  <c r="P1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9089DD-22FA-42FF-A6BA-1820755BA9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8997910-4174-4888-B749-9FE287B563EA}" name="WorksheetConnection_Main Raw Data!$A$1:$P$17" type="102" refreshedVersion="8" minRefreshableVersion="5">
    <extLst>
      <ext xmlns:x15="http://schemas.microsoft.com/office/spreadsheetml/2010/11/main" uri="{DE250136-89BD-433C-8126-D09CA5730AF9}">
        <x15:connection id="Range" autoDelete="1">
          <x15:rangePr sourceName="_xlcn.WorksheetConnection_MainRawDataA1P171"/>
        </x15:connection>
      </ext>
    </extLst>
  </connection>
</connections>
</file>

<file path=xl/sharedStrings.xml><?xml version="1.0" encoding="utf-8"?>
<sst xmlns="http://schemas.openxmlformats.org/spreadsheetml/2006/main" count="237" uniqueCount="62">
  <si>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</si>
  <si>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</si>
  <si>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</si>
  <si>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</si>
  <si>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</si>
  <si>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</si>
  <si>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</si>
  <si>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</si>
  <si>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</si>
  <si>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</si>
  <si>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</si>
  <si>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</si>
  <si>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</si>
  <si>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</si>
  <si>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</si>
  <si>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</si>
  <si>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</si>
  <si>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</si>
  <si>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</si>
  <si>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</si>
  <si>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</si>
  <si>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</si>
  <si>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</si>
  <si>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</si>
  <si>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</si>
  <si>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</si>
  <si>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</si>
  <si>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</si>
  <si>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</si>
  <si>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MoM</t>
  </si>
  <si>
    <t xml:space="preserve"> Total </t>
  </si>
  <si>
    <t xml:space="preserve">Average </t>
  </si>
  <si>
    <t xml:space="preserve">Minimum </t>
  </si>
  <si>
    <t xml:space="preserve">Maximum </t>
  </si>
  <si>
    <t>Genre</t>
  </si>
  <si>
    <t xml:space="preserve"> Average</t>
  </si>
  <si>
    <t>Sum of Total</t>
  </si>
  <si>
    <t>Sum of Average</t>
  </si>
  <si>
    <t>Row Labels</t>
  </si>
  <si>
    <t>Grand Total</t>
  </si>
  <si>
    <t xml:space="preserve">                                MOVIE SALES DATA FROM JULY 2021 - JANUARY 2022</t>
  </si>
  <si>
    <t>Distributors</t>
  </si>
  <si>
    <t xml:space="preserve"> </t>
  </si>
  <si>
    <t>Sum of Jul-21</t>
  </si>
  <si>
    <t>Sum of Aug-21</t>
  </si>
  <si>
    <t>Sum of Sep-21</t>
  </si>
  <si>
    <t>Sum of Oct-21</t>
  </si>
  <si>
    <t>Sum of Nov-21</t>
  </si>
  <si>
    <t>Sum of Dec-21</t>
  </si>
  <si>
    <t>Sum of Jan-22</t>
  </si>
  <si>
    <t>Values</t>
  </si>
  <si>
    <t>SALES ANALYSIS DASHBOARD</t>
  </si>
  <si>
    <t>1. TOTAL REVENUE SUMMARY</t>
  </si>
  <si>
    <t xml:space="preserve">Sum of  Total </t>
  </si>
  <si>
    <t>TOTAL REVENUE</t>
  </si>
  <si>
    <t xml:space="preserve">    AVERAGE REVENUE</t>
  </si>
  <si>
    <t xml:space="preserve">Sum of Average </t>
  </si>
  <si>
    <t>Count of MOVIE</t>
  </si>
  <si>
    <t>NO OF MOVIES</t>
  </si>
  <si>
    <t>Average of MoM</t>
  </si>
  <si>
    <t>3. AVERAGE REVENUE SUMMARY</t>
  </si>
  <si>
    <t xml:space="preserve">Average of Average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</si>
</sst>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0">
    <font>
      <sz val="11"/>
      <color theme="1"/>
      <name val="Calibri"/>
      <family val="2"/>
      <scheme val="minor"/>
    </font>
    <font>
      <sz val="11"/>
      <color rgb="FF222222"/>
      <name val="Google Sans"/>
    </font>
    <font>
      <sz val="10"/>
      <color theme="1"/>
      <name val="Arial"/>
      <family val="2"/>
    </font>
    <font>
      <sz val="11"/>
      <color theme="1"/>
      <name val="Calibri"/>
      <family val="2"/>
      <scheme val="minor"/>
    </font>
    <font>
      <b/>
      <sz val="11"/>
      <color theme="1"/>
      <name val="Calibri"/>
      <family val="2"/>
      <scheme val="minor"/>
    </font>
    <font>
      <b/>
      <sz val="18"/>
      <color theme="1"/>
      <name val="Calibri"/>
      <family val="2"/>
      <scheme val="minor"/>
    </font>
    <font>
      <b/>
      <sz val="26"/>
      <color theme="1"/>
      <name val="Calibri"/>
      <family val="2"/>
      <scheme val="minor"/>
    </font>
    <font>
      <sz val="22"/>
      <color theme="9"/>
      <name val="Calibri"/>
      <family val="2"/>
      <scheme val="minor"/>
    </font>
    <font>
      <sz val="12"/>
      <color theme="1"/>
      <name val="Calibri"/>
      <family val="2"/>
      <scheme val="minor"/>
    </font>
    <font>
      <sz val="20"/>
      <color theme="1"/>
      <name val="Calibri"/>
      <family val="2"/>
      <scheme val="minor"/>
    </font>
  </fonts>
  <fills count="10">
    <fill>
      <patternFill patternType="none"/>
    </fill>
    <fill>
      <patternFill patternType="gray125"/>
    </fill>
    <fill>
      <patternFill patternType="solid">
        <fgColor theme="4" tint="-0.249977111117893"/>
        <bgColor indexed="64"/>
      </patternFill>
    </fill>
    <fill>
      <patternFill patternType="solid">
        <fgColor theme="9" tint="-0.499984740745262"/>
        <bgColor indexed="64"/>
      </patternFill>
    </fill>
    <fill>
      <patternFill patternType="solid">
        <fgColor rgb="FF7030A0"/>
        <bgColor indexed="64"/>
      </patternFill>
    </fill>
    <fill>
      <patternFill patternType="solid">
        <fgColor theme="9"/>
        <bgColor indexed="64"/>
      </patternFill>
    </fill>
    <fill>
      <patternFill patternType="solid">
        <fgColor theme="9" tint="-0.249977111117893"/>
        <bgColor indexed="64"/>
      </patternFill>
    </fill>
    <fill>
      <patternFill patternType="solid">
        <fgColor theme="3"/>
        <bgColor indexed="64"/>
      </patternFill>
    </fill>
    <fill>
      <patternFill patternType="solid">
        <fgColor theme="0"/>
        <bgColor indexed="64"/>
      </patternFill>
    </fill>
    <fill>
      <patternFill patternType="solid">
        <fgColor theme="1"/>
        <bgColor indexed="64"/>
      </patternFill>
    </fill>
  </fills>
  <borders count="11">
    <border>
      <left/>
      <right/>
      <top/>
      <bottom/>
      <diagonal/>
    </border>
    <border>
      <left style="hair">
        <color indexed="64"/>
      </left>
      <right style="hair">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42">
    <xf numFmtId="0" fontId="0" fillId="0" borderId="0" xfId="0"/>
    <xf numFmtId="0" fontId="1" fillId="0" borderId="0" xfId="0" applyFont="1"/>
    <xf numFmtId="0" fontId="2" fillId="0" borderId="0" xfId="0" applyFont="1"/>
    <xf numFmtId="0" fontId="4" fillId="2" borderId="0" xfId="0" applyFont="1" applyFill="1"/>
    <xf numFmtId="9" fontId="0" fillId="0" borderId="0" xfId="2" applyFont="1"/>
    <xf numFmtId="0" fontId="5" fillId="2" borderId="0" xfId="0" applyFont="1" applyFill="1"/>
    <xf numFmtId="0" fontId="5" fillId="3" borderId="0" xfId="0" applyFont="1" applyFill="1"/>
    <xf numFmtId="0" fontId="0" fillId="0" borderId="0" xfId="0" pivotButton="1"/>
    <xf numFmtId="0" fontId="0" fillId="0" borderId="0" xfId="0" applyAlignment="1">
      <alignment horizontal="left"/>
    </xf>
    <xf numFmtId="17" fontId="5" fillId="2" borderId="1" xfId="0" applyNumberFormat="1" applyFont="1" applyFill="1" applyBorder="1" applyAlignment="1">
      <alignment horizontal="center"/>
    </xf>
    <xf numFmtId="0" fontId="6" fillId="4" borderId="0" xfId="0" applyFont="1" applyFill="1"/>
    <xf numFmtId="164" fontId="0" fillId="0" borderId="0" xfId="1" applyNumberFormat="1" applyFont="1"/>
    <xf numFmtId="164" fontId="0" fillId="0" borderId="0" xfId="0" applyNumberFormat="1"/>
    <xf numFmtId="1" fontId="0" fillId="0" borderId="0" xfId="0" applyNumberFormat="1"/>
    <xf numFmtId="44" fontId="0" fillId="0" borderId="0" xfId="0" applyNumberFormat="1"/>
    <xf numFmtId="0" fontId="0" fillId="5" borderId="0" xfId="0" applyFill="1" applyAlignment="1">
      <alignment horizontal="center"/>
    </xf>
    <xf numFmtId="0" fontId="0" fillId="5" borderId="0" xfId="0" applyFill="1"/>
    <xf numFmtId="44" fontId="0" fillId="0" borderId="0" xfId="1" applyFont="1" applyAlignment="1"/>
    <xf numFmtId="164" fontId="0" fillId="0" borderId="0" xfId="1" applyNumberFormat="1" applyFont="1" applyAlignment="1"/>
    <xf numFmtId="0" fontId="5" fillId="8" borderId="0" xfId="0" applyFont="1" applyFill="1"/>
    <xf numFmtId="0" fontId="5" fillId="8" borderId="8" xfId="0" applyFont="1" applyFill="1" applyBorder="1"/>
    <xf numFmtId="0" fontId="5" fillId="8" borderId="9" xfId="0" applyFont="1" applyFill="1" applyBorder="1"/>
    <xf numFmtId="17" fontId="5" fillId="8" borderId="10" xfId="0" applyNumberFormat="1" applyFont="1" applyFill="1" applyBorder="1" applyAlignment="1">
      <alignment horizontal="center"/>
    </xf>
    <xf numFmtId="0" fontId="0" fillId="8" borderId="9" xfId="0" applyFill="1" applyBorder="1"/>
    <xf numFmtId="0" fontId="0" fillId="9" borderId="0" xfId="0" applyFill="1"/>
    <xf numFmtId="0" fontId="0" fillId="8" borderId="0" xfId="0" applyFill="1"/>
    <xf numFmtId="164" fontId="4" fillId="0" borderId="0" xfId="1" applyNumberFormat="1" applyFont="1" applyAlignment="1">
      <alignment horizontal="center"/>
    </xf>
    <xf numFmtId="0" fontId="7" fillId="9" borderId="0" xfId="0" applyFont="1" applyFill="1" applyAlignment="1">
      <alignment horizontal="center"/>
    </xf>
    <xf numFmtId="0" fontId="0" fillId="9" borderId="0" xfId="0" applyFill="1" applyAlignment="1">
      <alignment horizontal="center"/>
    </xf>
    <xf numFmtId="0" fontId="8" fillId="6" borderId="0" xfId="0" applyFont="1" applyFill="1" applyAlignment="1">
      <alignment horizontal="center"/>
    </xf>
    <xf numFmtId="0" fontId="0" fillId="6" borderId="0" xfId="0" applyFill="1" applyAlignment="1">
      <alignment horizontal="center"/>
    </xf>
    <xf numFmtId="0" fontId="5" fillId="7" borderId="0" xfId="0" applyFont="1" applyFill="1" applyAlignment="1">
      <alignment horizontal="center"/>
    </xf>
    <xf numFmtId="0" fontId="0" fillId="7" borderId="0" xfId="0" applyFill="1" applyAlignment="1">
      <alignment horizontal="center"/>
    </xf>
    <xf numFmtId="0" fontId="9" fillId="5" borderId="2"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9" fontId="0" fillId="0" borderId="0" xfId="2" applyFont="1" applyAlignment="1">
      <alignment horizontal="center"/>
    </xf>
    <xf numFmtId="0" fontId="0" fillId="0" borderId="3" xfId="0" applyBorder="1" applyAlignment="1">
      <alignment horizontal="center"/>
    </xf>
    <xf numFmtId="0" fontId="0" fillId="0" borderId="0" xfId="0" applyAlignment="1">
      <alignment horizontal="center"/>
    </xf>
  </cellXfs>
  <cellStyles count="3">
    <cellStyle name="Currency" xfId="1" builtinId="4"/>
    <cellStyle name="Normal" xfId="0" builtinId="0"/>
    <cellStyle name="Percent" xfId="2" builtinId="5"/>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 formatCode="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 VISUALIZATION.xlsx]Pivot Tables!PivotTable1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 </a:t>
            </a:r>
            <a:r>
              <a:rPr lang="en-US" sz="1800" b="1" baseline="0"/>
              <a:t> Revenue Per Month</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20577366994826"/>
          <c:y val="0.18693905387810775"/>
          <c:w val="0.83571427267999376"/>
          <c:h val="0.7914368528737058"/>
        </c:manualLayout>
      </c:layout>
      <c:lineChart>
        <c:grouping val="standard"/>
        <c:varyColors val="0"/>
        <c:ser>
          <c:idx val="0"/>
          <c:order val="0"/>
          <c:tx>
            <c:strRef>
              <c:f>'Pivot Tables'!$F$34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Tables'!$E$35:$E$38</c:f>
              <c:strCache>
                <c:ptCount val="3"/>
                <c:pt idx="0">
                  <c:v>Drama</c:v>
                </c:pt>
                <c:pt idx="1">
                  <c:v>Adventure</c:v>
                </c:pt>
                <c:pt idx="2">
                  <c:v>Action</c:v>
                </c:pt>
              </c:strCache>
            </c:strRef>
          </c:cat>
          <c:val>
            <c:numRef>
              <c:f>'Pivot Tables'!$F$35:$F$38</c:f>
              <c:numCache>
                <c:formatCode>_("$"* #,##0_);_("$"* \(#,##0\);_("$"* "-"??_);_(@_)</c:formatCode>
                <c:ptCount val="3"/>
                <c:pt idx="0">
                  <c:v>2240742</c:v>
                </c:pt>
                <c:pt idx="1">
                  <c:v>5411117</c:v>
                </c:pt>
                <c:pt idx="2">
                  <c:v>7654233</c:v>
                </c:pt>
              </c:numCache>
            </c:numRef>
          </c:val>
          <c:smooth val="0"/>
          <c:extLst>
            <c:ext xmlns:c16="http://schemas.microsoft.com/office/drawing/2014/chart" uri="{C3380CC4-5D6E-409C-BE32-E72D297353CC}">
              <c16:uniqueId val="{00000008-6BDB-451B-BCAB-5D9946EC5B19}"/>
            </c:ext>
          </c:extLst>
        </c:ser>
        <c:dLbls>
          <c:dLblPos val="t"/>
          <c:showLegendKey val="0"/>
          <c:showVal val="1"/>
          <c:showCatName val="0"/>
          <c:showSerName val="0"/>
          <c:showPercent val="0"/>
          <c:showBubbleSize val="0"/>
        </c:dLbls>
        <c:smooth val="0"/>
        <c:axId val="524033016"/>
        <c:axId val="524036624"/>
      </c:lineChart>
      <c:catAx>
        <c:axId val="524033016"/>
        <c:scaling>
          <c:orientation val="minMax"/>
        </c:scaling>
        <c:delete val="1"/>
        <c:axPos val="b"/>
        <c:numFmt formatCode="General" sourceLinked="1"/>
        <c:majorTickMark val="none"/>
        <c:minorTickMark val="none"/>
        <c:tickLblPos val="nextTo"/>
        <c:crossAx val="524036624"/>
        <c:crosses val="autoZero"/>
        <c:auto val="1"/>
        <c:lblAlgn val="ctr"/>
        <c:lblOffset val="100"/>
        <c:noMultiLvlLbl val="0"/>
      </c:catAx>
      <c:valAx>
        <c:axId val="5240366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solidFill>
            <a:srgbClr val="0070C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033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 VISUALIZATION.xlsx]Pivot Tables!PivotTable5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Revenue Per Distributors</a:t>
            </a:r>
            <a:endParaRPr lang="en-US" sz="2000" b="1"/>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Tables'!$F$22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Tables'!$E$23:$E$30</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Tables'!$F$23:$F$30</c:f>
              <c:numCache>
                <c:formatCode>_("$"* #,##0_);_("$"* \(#,##0\);_("$"* "-"??_);_(@_)</c:formatCode>
                <c:ptCount val="7"/>
                <c:pt idx="0">
                  <c:v>8877</c:v>
                </c:pt>
                <c:pt idx="1">
                  <c:v>9117</c:v>
                </c:pt>
                <c:pt idx="2">
                  <c:v>40276</c:v>
                </c:pt>
                <c:pt idx="3">
                  <c:v>75416</c:v>
                </c:pt>
                <c:pt idx="4">
                  <c:v>2288216</c:v>
                </c:pt>
                <c:pt idx="5">
                  <c:v>4560931</c:v>
                </c:pt>
                <c:pt idx="6">
                  <c:v>8323259</c:v>
                </c:pt>
              </c:numCache>
            </c:numRef>
          </c:val>
          <c:extLst>
            <c:ext xmlns:c16="http://schemas.microsoft.com/office/drawing/2014/chart" uri="{C3380CC4-5D6E-409C-BE32-E72D297353CC}">
              <c16:uniqueId val="{00000000-E3B6-4A71-8CD7-85DE28877A90}"/>
            </c:ext>
          </c:extLst>
        </c:ser>
        <c:dLbls>
          <c:dLblPos val="inBase"/>
          <c:showLegendKey val="0"/>
          <c:showVal val="1"/>
          <c:showCatName val="0"/>
          <c:showSerName val="0"/>
          <c:showPercent val="0"/>
          <c:showBubbleSize val="0"/>
        </c:dLbls>
        <c:gapWidth val="150"/>
        <c:overlap val="100"/>
        <c:axId val="519575400"/>
        <c:axId val="519576384"/>
      </c:barChart>
      <c:catAx>
        <c:axId val="519575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76384"/>
        <c:crosses val="autoZero"/>
        <c:auto val="1"/>
        <c:lblAlgn val="ctr"/>
        <c:lblOffset val="100"/>
        <c:noMultiLvlLbl val="0"/>
      </c:catAx>
      <c:valAx>
        <c:axId val="5195763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575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 VISUALIZATION.xlsx]Pivot Tables!PivotTable6</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1.909481627296588E-2"/>
              <c:y val="0.21074730242053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25400">
            <a:solidFill>
              <a:schemeClr val="lt1"/>
            </a:solidFill>
          </a:ln>
          <a:effectLst/>
          <a:sp3d contourW="25400">
            <a:contourClr>
              <a:schemeClr val="lt1"/>
            </a:contourClr>
          </a:sp3d>
        </c:spPr>
        <c:dLbl>
          <c:idx val="0"/>
          <c:layout>
            <c:manualLayout>
              <c:x val="2.239588801399825E-2"/>
              <c:y val="0.139418197725284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1.909481627296588E-2"/>
              <c:y val="0.21074730242053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dLbl>
          <c:idx val="0"/>
          <c:layout>
            <c:manualLayout>
              <c:x val="2.239588801399825E-2"/>
              <c:y val="0.139418197725284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2.239588801399825E-2"/>
              <c:y val="0.139418197725284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Tables'!$I$13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6A3-4FC9-BCAE-2A40E6E902B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6A3-4FC9-BCAE-2A40E6E902B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6A3-4FC9-BCAE-2A40E6E902B0}"/>
              </c:ext>
            </c:extLst>
          </c:dPt>
          <c:dLbls>
            <c:dLbl>
              <c:idx val="0"/>
              <c:layout>
                <c:manualLayout>
                  <c:x val="2.239588801399825E-2"/>
                  <c:y val="0.1394181977252843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6A3-4FC9-BCAE-2A40E6E902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Tables'!$H$14:$H$17</c:f>
              <c:strCache>
                <c:ptCount val="3"/>
                <c:pt idx="0">
                  <c:v>Action</c:v>
                </c:pt>
                <c:pt idx="1">
                  <c:v>Adventure</c:v>
                </c:pt>
                <c:pt idx="2">
                  <c:v>Drama</c:v>
                </c:pt>
              </c:strCache>
            </c:strRef>
          </c:cat>
          <c:val>
            <c:numRef>
              <c:f>'Pivot Tables'!$I$14:$I$17</c:f>
              <c:numCache>
                <c:formatCode>_("$"* #,##0_);_("$"* \(#,##0\);_("$"* "-"??_);_(@_)</c:formatCode>
                <c:ptCount val="3"/>
                <c:pt idx="0">
                  <c:v>7654233</c:v>
                </c:pt>
                <c:pt idx="1">
                  <c:v>5411117</c:v>
                </c:pt>
                <c:pt idx="2">
                  <c:v>2240742</c:v>
                </c:pt>
              </c:numCache>
            </c:numRef>
          </c:val>
          <c:extLst>
            <c:ext xmlns:c16="http://schemas.microsoft.com/office/drawing/2014/chart" uri="{C3380CC4-5D6E-409C-BE32-E72D297353CC}">
              <c16:uniqueId val="{00000006-F6A3-4FC9-BCAE-2A40E6E902B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 VISUALIZATION.xlsx]Pivot Tables!PivotTable1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Average</a:t>
            </a:r>
            <a:r>
              <a:rPr lang="en-US" b="1" baseline="0">
                <a:solidFill>
                  <a:schemeClr val="accent1"/>
                </a:solidFill>
              </a:rPr>
              <a:t> Revenue by Genre</a:t>
            </a:r>
            <a:endParaRPr lang="en-US" b="1">
              <a:solidFill>
                <a:schemeClr val="accent1"/>
              </a:solidFill>
            </a:endParaRPr>
          </a:p>
        </c:rich>
      </c:tx>
      <c:layout>
        <c:manualLayout>
          <c:xMode val="edge"/>
          <c:yMode val="edge"/>
          <c:x val="0.32271513184617734"/>
          <c:y val="2.5812401043994029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Tables'!$F$34</c:f>
              <c:strCache>
                <c:ptCount val="1"/>
                <c:pt idx="0">
                  <c:v>Total</c:v>
                </c:pt>
              </c:strCache>
            </c:strRef>
          </c:tx>
          <c:spPr>
            <a:solidFill>
              <a:schemeClr val="accent1"/>
            </a:solidFill>
            <a:ln>
              <a:noFill/>
            </a:ln>
            <a:effectLst/>
          </c:spPr>
          <c:invertIfNegative val="0"/>
          <c:cat>
            <c:strRef>
              <c:f>'Pivot Tables'!$E$35:$E$38</c:f>
              <c:strCache>
                <c:ptCount val="3"/>
                <c:pt idx="0">
                  <c:v>Drama</c:v>
                </c:pt>
                <c:pt idx="1">
                  <c:v>Adventure</c:v>
                </c:pt>
                <c:pt idx="2">
                  <c:v>Action</c:v>
                </c:pt>
              </c:strCache>
            </c:strRef>
          </c:cat>
          <c:val>
            <c:numRef>
              <c:f>'Pivot Tables'!$F$35:$F$38</c:f>
              <c:numCache>
                <c:formatCode>_("$"* #,##0_);_("$"* \(#,##0\);_("$"* "-"??_);_(@_)</c:formatCode>
                <c:ptCount val="3"/>
                <c:pt idx="0">
                  <c:v>2240742</c:v>
                </c:pt>
                <c:pt idx="1">
                  <c:v>5411117</c:v>
                </c:pt>
                <c:pt idx="2">
                  <c:v>7654233</c:v>
                </c:pt>
              </c:numCache>
            </c:numRef>
          </c:val>
          <c:extLst>
            <c:ext xmlns:c16="http://schemas.microsoft.com/office/drawing/2014/chart" uri="{C3380CC4-5D6E-409C-BE32-E72D297353CC}">
              <c16:uniqueId val="{00000001-B263-43E4-8D78-5D231E2C5216}"/>
            </c:ext>
          </c:extLst>
        </c:ser>
        <c:dLbls>
          <c:showLegendKey val="0"/>
          <c:showVal val="0"/>
          <c:showCatName val="0"/>
          <c:showSerName val="0"/>
          <c:showPercent val="0"/>
          <c:showBubbleSize val="0"/>
        </c:dLbls>
        <c:gapWidth val="150"/>
        <c:overlap val="100"/>
        <c:axId val="397445216"/>
        <c:axId val="397442592"/>
      </c:barChart>
      <c:catAx>
        <c:axId val="39744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42592"/>
        <c:crosses val="autoZero"/>
        <c:auto val="1"/>
        <c:lblAlgn val="ctr"/>
        <c:lblOffset val="100"/>
        <c:noMultiLvlLbl val="0"/>
      </c:catAx>
      <c:valAx>
        <c:axId val="39744259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4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DB VISUALIZATION.xlsx]Pivot Tables!PivotTable10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Revenue</a:t>
            </a:r>
            <a:r>
              <a:rPr lang="en-US" b="1" baseline="0"/>
              <a:t> For Distributors</a:t>
            </a:r>
          </a:p>
        </c:rich>
      </c:tx>
      <c:overlay val="0"/>
      <c:spPr>
        <a:solidFill>
          <a:schemeClr val="accent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Tables'!$I$33</c:f>
              <c:strCache>
                <c:ptCount val="1"/>
                <c:pt idx="0">
                  <c:v>Total</c:v>
                </c:pt>
              </c:strCache>
            </c:strRef>
          </c:tx>
          <c:spPr>
            <a:solidFill>
              <a:schemeClr val="accent1"/>
            </a:solidFill>
            <a:ln>
              <a:noFill/>
            </a:ln>
            <a:effectLst/>
          </c:spPr>
          <c:invertIfNegative val="0"/>
          <c:cat>
            <c:strRef>
              <c:f>'Pivot Tables'!$H$34:$H$41</c:f>
              <c:strCache>
                <c:ptCount val="7"/>
                <c:pt idx="0">
                  <c:v>Dreamworks SKG</c:v>
                </c:pt>
                <c:pt idx="1">
                  <c:v>Universal</c:v>
                </c:pt>
                <c:pt idx="2">
                  <c:v>Sony Pictures</c:v>
                </c:pt>
                <c:pt idx="3">
                  <c:v>20th Century Fox</c:v>
                </c:pt>
                <c:pt idx="4">
                  <c:v>Warner Bros.</c:v>
                </c:pt>
                <c:pt idx="5">
                  <c:v>Walt Disney</c:v>
                </c:pt>
                <c:pt idx="6">
                  <c:v>Paramount Pictures</c:v>
                </c:pt>
              </c:strCache>
            </c:strRef>
          </c:cat>
          <c:val>
            <c:numRef>
              <c:f>'Pivot Tables'!$I$34:$I$41</c:f>
              <c:numCache>
                <c:formatCode>_("$"* #,##0_);_("$"* \(#,##0\);_("$"* "-"??_);_(@_)</c:formatCode>
                <c:ptCount val="7"/>
                <c:pt idx="0">
                  <c:v>1268.1428571428571</c:v>
                </c:pt>
                <c:pt idx="1">
                  <c:v>1302.4285714285713</c:v>
                </c:pt>
                <c:pt idx="2">
                  <c:v>5753.7142857142862</c:v>
                </c:pt>
                <c:pt idx="3">
                  <c:v>10773.714285714286</c:v>
                </c:pt>
                <c:pt idx="4">
                  <c:v>326888</c:v>
                </c:pt>
                <c:pt idx="5">
                  <c:v>651561.57142857148</c:v>
                </c:pt>
                <c:pt idx="6">
                  <c:v>1189037</c:v>
                </c:pt>
              </c:numCache>
            </c:numRef>
          </c:val>
          <c:extLst>
            <c:ext xmlns:c16="http://schemas.microsoft.com/office/drawing/2014/chart" uri="{C3380CC4-5D6E-409C-BE32-E72D297353CC}">
              <c16:uniqueId val="{00000000-F537-4237-8AAF-1C4C5110BC07}"/>
            </c:ext>
          </c:extLst>
        </c:ser>
        <c:dLbls>
          <c:showLegendKey val="0"/>
          <c:showVal val="0"/>
          <c:showCatName val="0"/>
          <c:showSerName val="0"/>
          <c:showPercent val="0"/>
          <c:showBubbleSize val="0"/>
        </c:dLbls>
        <c:gapWidth val="150"/>
        <c:overlap val="100"/>
        <c:axId val="394038184"/>
        <c:axId val="394038840"/>
      </c:barChart>
      <c:catAx>
        <c:axId val="394038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38840"/>
        <c:crosses val="autoZero"/>
        <c:auto val="1"/>
        <c:lblAlgn val="ctr"/>
        <c:lblOffset val="100"/>
        <c:noMultiLvlLbl val="0"/>
      </c:catAx>
      <c:valAx>
        <c:axId val="3940388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038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HORIZONTAL</a:t>
            </a:r>
            <a:r>
              <a:rPr lang="en-US" b="1" baseline="0">
                <a:solidFill>
                  <a:schemeClr val="tx1"/>
                </a:solidFill>
              </a:rPr>
              <a:t> BARCHARTS BY MOVIES</a:t>
            </a:r>
            <a:r>
              <a:rPr lang="en-US" b="1">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526202974628171"/>
          <c:y val="0.17171296296296296"/>
          <c:w val="0.75396916010498682"/>
          <c:h val="0.6735728346456693"/>
        </c:manualLayout>
      </c:layout>
      <c:barChart>
        <c:barDir val="col"/>
        <c:grouping val="clustered"/>
        <c:varyColors val="0"/>
        <c:ser>
          <c:idx val="0"/>
          <c:order val="0"/>
          <c:tx>
            <c:strRef>
              <c:f>'Main Raw Data'!$N$22</c:f>
              <c:strCache>
                <c:ptCount val="1"/>
                <c:pt idx="0">
                  <c:v> Total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'Main Raw Data'!$N$23:$N$38</c:f>
              <c:numCache>
                <c:formatCode>_("$"* #,##0_);_("$"* \(#,##0\);_("$"* "-"??_);_(@_)</c:formatCode>
                <c:ptCount val="16"/>
                <c:pt idx="0">
                  <c:v>7591992</c:v>
                </c:pt>
                <c:pt idx="1">
                  <c:v>4507412</c:v>
                </c:pt>
                <c:pt idx="2">
                  <c:v>2240742</c:v>
                </c:pt>
                <c:pt idx="3">
                  <c:v>731267</c:v>
                </c:pt>
                <c:pt idx="4">
                  <c:v>55927</c:v>
                </c:pt>
                <c:pt idx="5">
                  <c:v>44797</c:v>
                </c:pt>
                <c:pt idx="6">
                  <c:v>38707</c:v>
                </c:pt>
                <c:pt idx="7">
                  <c:v>22657</c:v>
                </c:pt>
                <c:pt idx="8">
                  <c:v>10767</c:v>
                </c:pt>
                <c:pt idx="9">
                  <c:v>9117</c:v>
                </c:pt>
                <c:pt idx="10">
                  <c:v>8897</c:v>
                </c:pt>
                <c:pt idx="11">
                  <c:v>8877</c:v>
                </c:pt>
                <c:pt idx="12">
                  <c:v>8767</c:v>
                </c:pt>
                <c:pt idx="13">
                  <c:v>8722</c:v>
                </c:pt>
                <c:pt idx="14">
                  <c:v>8722</c:v>
                </c:pt>
                <c:pt idx="15">
                  <c:v>8722</c:v>
                </c:pt>
              </c:numCache>
            </c:numRef>
          </c:val>
          <c:extLst>
            <c:ext xmlns:c15="http://schemas.microsoft.com/office/drawing/2012/chart" uri="{02D57815-91ED-43cb-92C2-25804820EDAC}">
              <c15:filteredCategoryTitle>
                <c15:cat>
                  <c:multiLvlStrRef>
                    <c:extLst>
                      <c:ext uri="{02D57815-91ED-43cb-92C2-25804820EDAC}">
                        <c15:formulaRef>
                          <c15:sqref>'Main Raw Data'!#REF!</c15:sqref>
                        </c15:formulaRef>
                      </c:ext>
                    </c:extLst>
                  </c:multiLvlStrRef>
                </c15:cat>
              </c15:filteredCategoryTitle>
            </c:ext>
            <c:ext xmlns:c16="http://schemas.microsoft.com/office/drawing/2014/chart" uri="{C3380CC4-5D6E-409C-BE32-E72D297353CC}">
              <c16:uniqueId val="{00000000-6D36-499B-8B59-FC96DA513901}"/>
            </c:ext>
          </c:extLst>
        </c:ser>
        <c:dLbls>
          <c:dLblPos val="outEnd"/>
          <c:showLegendKey val="0"/>
          <c:showVal val="1"/>
          <c:showCatName val="0"/>
          <c:showSerName val="0"/>
          <c:showPercent val="0"/>
          <c:showBubbleSize val="0"/>
        </c:dLbls>
        <c:gapWidth val="219"/>
        <c:overlap val="-27"/>
        <c:axId val="59268728"/>
        <c:axId val="59268400"/>
      </c:barChart>
      <c:catAx>
        <c:axId val="59268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8400"/>
        <c:crosses val="autoZero"/>
        <c:auto val="1"/>
        <c:lblAlgn val="ctr"/>
        <c:lblOffset val="100"/>
        <c:noMultiLvlLbl val="0"/>
      </c:catAx>
      <c:valAx>
        <c:axId val="592684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8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VERTICAL</a:t>
            </a:r>
            <a:r>
              <a:rPr lang="en-US" b="1" baseline="0">
                <a:solidFill>
                  <a:schemeClr val="accent1"/>
                </a:solidFill>
              </a:rPr>
              <a:t> BAR CHART BY GENRE</a:t>
            </a:r>
            <a:r>
              <a:rPr lang="en-US">
                <a:solidFill>
                  <a:schemeClr val="accent1"/>
                </a:solidFill>
              </a:rPr>
              <a:t> </a:t>
            </a:r>
          </a:p>
        </c:rich>
      </c:tx>
      <c:layout>
        <c:manualLayout>
          <c:xMode val="edge"/>
          <c:yMode val="edge"/>
          <c:x val="0.29914957422582872"/>
          <c:y val="1.6207455429497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086087461399096"/>
          <c:y val="0.11680632648738278"/>
          <c:w val="0.79169908751222795"/>
          <c:h val="0.80425887105020966"/>
        </c:manualLayout>
      </c:layout>
      <c:barChart>
        <c:barDir val="bar"/>
        <c:grouping val="stacked"/>
        <c:varyColors val="0"/>
        <c:ser>
          <c:idx val="0"/>
          <c:order val="0"/>
          <c:tx>
            <c:strRef>
              <c:f>'Main Raw Data'!$W$22</c:f>
              <c:strCache>
                <c:ptCount val="1"/>
              </c:strCache>
            </c:strRef>
          </c:tx>
          <c:spPr>
            <a:solidFill>
              <a:schemeClr val="accent1"/>
            </a:solidFill>
            <a:ln>
              <a:noFill/>
            </a:ln>
            <a:effectLst/>
          </c:spPr>
          <c:invertIfNegative val="0"/>
          <c:cat>
            <c:strRef>
              <c:f>'Main Raw Data'!$V$23:$V$38</c:f>
              <c:strCache>
                <c:ptCount val="16"/>
                <c:pt idx="0">
                  <c:v>Action</c:v>
                </c:pt>
                <c:pt idx="1">
                  <c:v>Adventure</c:v>
                </c:pt>
                <c:pt idx="2">
                  <c:v>Drama</c:v>
                </c:pt>
                <c:pt idx="3">
                  <c:v>Adventure</c:v>
                </c:pt>
                <c:pt idx="4">
                  <c:v>Adventure</c:v>
                </c:pt>
                <c:pt idx="5">
                  <c:v>Action</c:v>
                </c:pt>
                <c:pt idx="6">
                  <c:v>Adventure</c:v>
                </c:pt>
                <c:pt idx="7">
                  <c:v>Adventure</c:v>
                </c:pt>
                <c:pt idx="8">
                  <c:v>Adventure</c:v>
                </c:pt>
                <c:pt idx="9">
                  <c:v>Adventure</c:v>
                </c:pt>
                <c:pt idx="10">
                  <c:v>Adventure</c:v>
                </c:pt>
                <c:pt idx="11">
                  <c:v>Adventure</c:v>
                </c:pt>
                <c:pt idx="12">
                  <c:v>Adventure</c:v>
                </c:pt>
                <c:pt idx="13">
                  <c:v>Adventure</c:v>
                </c:pt>
                <c:pt idx="14">
                  <c:v>Action</c:v>
                </c:pt>
                <c:pt idx="15">
                  <c:v>Action</c:v>
                </c:pt>
              </c:strCache>
            </c:strRef>
          </c:cat>
          <c:val>
            <c:numRef>
              <c:f>'Main Raw Data'!$W$23:$W$38</c:f>
              <c:numCache>
                <c:formatCode>General</c:formatCode>
                <c:ptCount val="16"/>
                <c:pt idx="0">
                  <c:v>1084570.2857142857</c:v>
                </c:pt>
                <c:pt idx="1">
                  <c:v>643916</c:v>
                </c:pt>
                <c:pt idx="2">
                  <c:v>320106</c:v>
                </c:pt>
                <c:pt idx="3">
                  <c:v>104466.71428571429</c:v>
                </c:pt>
                <c:pt idx="4">
                  <c:v>7989.5714285714284</c:v>
                </c:pt>
                <c:pt idx="5">
                  <c:v>6399.5714285714284</c:v>
                </c:pt>
                <c:pt idx="6">
                  <c:v>5529.5714285714284</c:v>
                </c:pt>
                <c:pt idx="7">
                  <c:v>3236.7142857142858</c:v>
                </c:pt>
                <c:pt idx="8">
                  <c:v>1538.1428571428571</c:v>
                </c:pt>
                <c:pt idx="9">
                  <c:v>1302.4285714285713</c:v>
                </c:pt>
                <c:pt idx="10">
                  <c:v>1271</c:v>
                </c:pt>
                <c:pt idx="11">
                  <c:v>1268.1428571428571</c:v>
                </c:pt>
                <c:pt idx="12">
                  <c:v>1252.4285714285713</c:v>
                </c:pt>
                <c:pt idx="13">
                  <c:v>1246</c:v>
                </c:pt>
                <c:pt idx="14">
                  <c:v>1246</c:v>
                </c:pt>
                <c:pt idx="15">
                  <c:v>1246</c:v>
                </c:pt>
              </c:numCache>
            </c:numRef>
          </c:val>
          <c:extLst>
            <c:ext xmlns:c16="http://schemas.microsoft.com/office/drawing/2014/chart" uri="{C3380CC4-5D6E-409C-BE32-E72D297353CC}">
              <c16:uniqueId val="{00000000-886C-4096-82E8-A141796A9BA4}"/>
            </c:ext>
          </c:extLst>
        </c:ser>
        <c:dLbls>
          <c:showLegendKey val="0"/>
          <c:showVal val="0"/>
          <c:showCatName val="0"/>
          <c:showSerName val="0"/>
          <c:showPercent val="0"/>
          <c:showBubbleSize val="0"/>
        </c:dLbls>
        <c:gapWidth val="150"/>
        <c:overlap val="100"/>
        <c:axId val="833501808"/>
        <c:axId val="833502136"/>
      </c:barChart>
      <c:catAx>
        <c:axId val="83350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02136"/>
        <c:crosses val="autoZero"/>
        <c:auto val="1"/>
        <c:lblAlgn val="ctr"/>
        <c:lblOffset val="100"/>
        <c:noMultiLvlLbl val="0"/>
      </c:catAx>
      <c:valAx>
        <c:axId val="833502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5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solidFill>
                  <a:schemeClr val="accent1"/>
                </a:solidFill>
              </a:rPr>
              <a:t>PIE CHARTS BY DIRECTORS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'Main Raw Data'!$AI$22</c:f>
              <c:strCache>
                <c:ptCount val="1"/>
                <c:pt idx="0">
                  <c:v>Average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D2-4A08-8BB0-87A7D1C7AC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D2-4A08-8BB0-87A7D1C7AC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D2-4A08-8BB0-87A7D1C7AC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FD2-4A08-8BB0-87A7D1C7ACB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FD2-4A08-8BB0-87A7D1C7ACB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FD2-4A08-8BB0-87A7D1C7ACB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FD2-4A08-8BB0-87A7D1C7ACB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FD2-4A08-8BB0-87A7D1C7ACB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FD2-4A08-8BB0-87A7D1C7ACB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FD2-4A08-8BB0-87A7D1C7ACB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FD2-4A08-8BB0-87A7D1C7ACB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FD2-4A08-8BB0-87A7D1C7ACB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FD2-4A08-8BB0-87A7D1C7ACB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FD2-4A08-8BB0-87A7D1C7ACB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FD2-4A08-8BB0-87A7D1C7ACB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FD2-4A08-8BB0-87A7D1C7ACB3}"/>
              </c:ext>
            </c:extLst>
          </c:dPt>
          <c:cat>
            <c:strRef>
              <c:f>'Main Raw Data'!$AH$23:$AH$38</c:f>
              <c:strCache>
                <c:ptCount val="16"/>
                <c:pt idx="0">
                  <c:v>Paramount Pictures</c:v>
                </c:pt>
                <c:pt idx="1">
                  <c:v>Walt Disney</c:v>
                </c:pt>
                <c:pt idx="2">
                  <c:v>Warner Bros.</c:v>
                </c:pt>
                <c:pt idx="3">
                  <c:v>Paramount Pictures</c:v>
                </c:pt>
                <c:pt idx="4">
                  <c:v>20th Century Fox</c:v>
                </c:pt>
                <c:pt idx="5">
                  <c:v>Walt Disney</c:v>
                </c:pt>
                <c:pt idx="6">
                  <c:v>Warner Bros.</c:v>
                </c:pt>
                <c:pt idx="7">
                  <c:v>Sony Pictures</c:v>
                </c:pt>
                <c:pt idx="8">
                  <c:v>20th Century Fox</c:v>
                </c:pt>
                <c:pt idx="9">
                  <c:v>Universal</c:v>
                </c:pt>
                <c:pt idx="10">
                  <c:v>Sony Pictures</c:v>
                </c:pt>
                <c:pt idx="11">
                  <c:v>Dreamworks SKG</c:v>
                </c:pt>
                <c:pt idx="12">
                  <c:v>Warner Bros.</c:v>
                </c:pt>
                <c:pt idx="13">
                  <c:v>Sony Pictures</c:v>
                </c:pt>
                <c:pt idx="14">
                  <c:v>20th Century Fox</c:v>
                </c:pt>
                <c:pt idx="15">
                  <c:v>Walt Disney</c:v>
                </c:pt>
              </c:strCache>
            </c:strRef>
          </c:cat>
          <c:val>
            <c:numRef>
              <c:f>'Main Raw Data'!$AI$23:$AI$38</c:f>
              <c:numCache>
                <c:formatCode>General</c:formatCode>
                <c:ptCount val="16"/>
                <c:pt idx="0">
                  <c:v>1084570.2857142857</c:v>
                </c:pt>
                <c:pt idx="1">
                  <c:v>643916</c:v>
                </c:pt>
                <c:pt idx="2">
                  <c:v>320106</c:v>
                </c:pt>
                <c:pt idx="3">
                  <c:v>104466.71428571429</c:v>
                </c:pt>
                <c:pt idx="4">
                  <c:v>7989.5714285714284</c:v>
                </c:pt>
                <c:pt idx="5">
                  <c:v>6399.5714285714284</c:v>
                </c:pt>
                <c:pt idx="6">
                  <c:v>5529.5714285714284</c:v>
                </c:pt>
                <c:pt idx="7">
                  <c:v>3236.7142857142858</c:v>
                </c:pt>
                <c:pt idx="8">
                  <c:v>1538.1428571428571</c:v>
                </c:pt>
                <c:pt idx="9">
                  <c:v>1302.4285714285713</c:v>
                </c:pt>
                <c:pt idx="10">
                  <c:v>1271</c:v>
                </c:pt>
                <c:pt idx="11">
                  <c:v>1268.1428571428571</c:v>
                </c:pt>
                <c:pt idx="12">
                  <c:v>1252.4285714285713</c:v>
                </c:pt>
                <c:pt idx="13">
                  <c:v>1246</c:v>
                </c:pt>
                <c:pt idx="14">
                  <c:v>1246</c:v>
                </c:pt>
                <c:pt idx="15">
                  <c:v>1246</c:v>
                </c:pt>
              </c:numCache>
            </c:numRef>
          </c:val>
          <c:extLst>
            <c:ext xmlns:c16="http://schemas.microsoft.com/office/drawing/2014/chart" uri="{C3380CC4-5D6E-409C-BE32-E72D297353CC}">
              <c16:uniqueId val="{00000020-FFD2-4A08-8BB0-87A7D1C7ACB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xdr:rowOff>
    </xdr:from>
    <xdr:to>
      <xdr:col>7</xdr:col>
      <xdr:colOff>196850</xdr:colOff>
      <xdr:row>12</xdr:row>
      <xdr:rowOff>107951</xdr:rowOff>
    </xdr:to>
    <mc:AlternateContent xmlns:mc="http://schemas.openxmlformats.org/markup-compatibility/2006" xmlns:a14="http://schemas.microsoft.com/office/drawing/2010/main">
      <mc:Choice Requires="a14">
        <xdr:graphicFrame macro="">
          <xdr:nvGraphicFramePr>
            <xdr:cNvPr id="10" name="Distributors">
              <a:extLst>
                <a:ext uri="{FF2B5EF4-FFF2-40B4-BE49-F238E27FC236}">
                  <a16:creationId xmlns:a16="http://schemas.microsoft.com/office/drawing/2014/main" id="{432DFAE2-4CD8-482A-B55C-E9A05A694DA9}"/>
                </a:ext>
              </a:extLst>
            </xdr:cNvPr>
            <xdr:cNvGraphicFramePr/>
          </xdr:nvGraphicFramePr>
          <xdr:xfrm>
            <a:off x="0" y="0"/>
            <a:ext cx="0" cy="0"/>
          </xdr:xfrm>
          <a:graphic>
            <a:graphicData uri="http://schemas.microsoft.com/office/drawing/2010/slicer">
              <sle:slicer xmlns:sle="http://schemas.microsoft.com/office/drawing/2010/slicer" name="Distributors"/>
            </a:graphicData>
          </a:graphic>
        </xdr:graphicFrame>
      </mc:Choice>
      <mc:Fallback xmlns="">
        <xdr:sp macro="" textlink="">
          <xdr:nvSpPr>
            <xdr:cNvPr id="0" name=""/>
            <xdr:cNvSpPr>
              <a:spLocks noTextEdit="1"/>
            </xdr:cNvSpPr>
          </xdr:nvSpPr>
          <xdr:spPr>
            <a:xfrm>
              <a:off x="0" y="736601"/>
              <a:ext cx="446405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11510</xdr:colOff>
      <xdr:row>4</xdr:row>
      <xdr:rowOff>32148</xdr:rowOff>
    </xdr:from>
    <xdr:to>
      <xdr:col>11</xdr:col>
      <xdr:colOff>388144</xdr:colOff>
      <xdr:row>10</xdr:row>
      <xdr:rowOff>119064</xdr:rowOff>
    </xdr:to>
    <mc:AlternateContent xmlns:mc="http://schemas.openxmlformats.org/markup-compatibility/2006" xmlns:a14="http://schemas.microsoft.com/office/drawing/2010/main">
      <mc:Choice Requires="a14">
        <xdr:graphicFrame macro="">
          <xdr:nvGraphicFramePr>
            <xdr:cNvPr id="11" name="Genre 1">
              <a:extLst>
                <a:ext uri="{FF2B5EF4-FFF2-40B4-BE49-F238E27FC236}">
                  <a16:creationId xmlns:a16="http://schemas.microsoft.com/office/drawing/2014/main" id="{B1A45BFA-63B9-4B68-A062-15F6C6575A78}"/>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4843705" y="775563"/>
              <a:ext cx="2188707" cy="1202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514350</xdr:colOff>
      <xdr:row>4</xdr:row>
      <xdr:rowOff>76201</xdr:rowOff>
    </xdr:from>
    <xdr:to>
      <xdr:col>14</xdr:col>
      <xdr:colOff>514350</xdr:colOff>
      <xdr:row>9</xdr:row>
      <xdr:rowOff>139700</xdr:rowOff>
    </xdr:to>
    <mc:AlternateContent xmlns:mc="http://schemas.openxmlformats.org/markup-compatibility/2006" xmlns:a14="http://schemas.microsoft.com/office/drawing/2010/main">
      <mc:Choice Requires="a14">
        <xdr:graphicFrame macro="">
          <xdr:nvGraphicFramePr>
            <xdr:cNvPr id="12" name=" Average 1">
              <a:extLst>
                <a:ext uri="{FF2B5EF4-FFF2-40B4-BE49-F238E27FC236}">
                  <a16:creationId xmlns:a16="http://schemas.microsoft.com/office/drawing/2014/main" id="{E81C6671-7A34-462B-817C-9E58B5730565}"/>
                </a:ext>
              </a:extLst>
            </xdr:cNvPr>
            <xdr:cNvGraphicFramePr/>
          </xdr:nvGraphicFramePr>
          <xdr:xfrm>
            <a:off x="0" y="0"/>
            <a:ext cx="0" cy="0"/>
          </xdr:xfrm>
          <a:graphic>
            <a:graphicData uri="http://schemas.microsoft.com/office/drawing/2010/slicer">
              <sle:slicer xmlns:sle="http://schemas.microsoft.com/office/drawing/2010/slicer" name=" Average 1"/>
            </a:graphicData>
          </a:graphic>
        </xdr:graphicFrame>
      </mc:Choice>
      <mc:Fallback xmlns="">
        <xdr:sp macro="" textlink="">
          <xdr:nvSpPr>
            <xdr:cNvPr id="0" name=""/>
            <xdr:cNvSpPr>
              <a:spLocks noTextEdit="1"/>
            </xdr:cNvSpPr>
          </xdr:nvSpPr>
          <xdr:spPr>
            <a:xfrm>
              <a:off x="7219950" y="812801"/>
              <a:ext cx="1828800"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44450</xdr:colOff>
      <xdr:row>26</xdr:row>
      <xdr:rowOff>63500</xdr:rowOff>
    </xdr:from>
    <xdr:to>
      <xdr:col>9</xdr:col>
      <xdr:colOff>38100</xdr:colOff>
      <xdr:row>43</xdr:row>
      <xdr:rowOff>158750</xdr:rowOff>
    </xdr:to>
    <xdr:graphicFrame macro="">
      <xdr:nvGraphicFramePr>
        <xdr:cNvPr id="13" name="Chart 12">
          <a:extLst>
            <a:ext uri="{FF2B5EF4-FFF2-40B4-BE49-F238E27FC236}">
              <a16:creationId xmlns:a16="http://schemas.microsoft.com/office/drawing/2014/main" id="{16ADFAB5-C7CD-41AC-8B96-AB2537D44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128985</xdr:colOff>
      <xdr:row>26</xdr:row>
      <xdr:rowOff>109140</xdr:rowOff>
    </xdr:from>
    <xdr:to>
      <xdr:col>22</xdr:col>
      <xdr:colOff>109538</xdr:colOff>
      <xdr:row>44</xdr:row>
      <xdr:rowOff>-1</xdr:rowOff>
    </xdr:to>
    <xdr:graphicFrame macro="">
      <xdr:nvGraphicFramePr>
        <xdr:cNvPr id="14" name="Chart 13">
          <a:extLst>
            <a:ext uri="{FF2B5EF4-FFF2-40B4-BE49-F238E27FC236}">
              <a16:creationId xmlns:a16="http://schemas.microsoft.com/office/drawing/2014/main" id="{379126CD-CADB-4E2C-8FF3-5B11F8B01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535782</xdr:colOff>
      <xdr:row>44</xdr:row>
      <xdr:rowOff>138905</xdr:rowOff>
    </xdr:from>
    <xdr:to>
      <xdr:col>22</xdr:col>
      <xdr:colOff>158751</xdr:colOff>
      <xdr:row>63</xdr:row>
      <xdr:rowOff>128984</xdr:rowOff>
    </xdr:to>
    <xdr:graphicFrame macro="">
      <xdr:nvGraphicFramePr>
        <xdr:cNvPr id="15" name="Chart 14">
          <a:extLst>
            <a:ext uri="{FF2B5EF4-FFF2-40B4-BE49-F238E27FC236}">
              <a16:creationId xmlns:a16="http://schemas.microsoft.com/office/drawing/2014/main" id="{6C2F271D-59B6-40E7-B3B1-BECDA55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67</xdr:row>
      <xdr:rowOff>61952</xdr:rowOff>
    </xdr:from>
    <xdr:to>
      <xdr:col>9</xdr:col>
      <xdr:colOff>327422</xdr:colOff>
      <xdr:row>87</xdr:row>
      <xdr:rowOff>108415</xdr:rowOff>
    </xdr:to>
    <xdr:graphicFrame macro="">
      <xdr:nvGraphicFramePr>
        <xdr:cNvPr id="2" name="Chart 1">
          <a:extLst>
            <a:ext uri="{FF2B5EF4-FFF2-40B4-BE49-F238E27FC236}">
              <a16:creationId xmlns:a16="http://schemas.microsoft.com/office/drawing/2014/main" id="{AF71AEF8-64F3-4066-B712-2ABA7E9CC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525860</xdr:colOff>
      <xdr:row>66</xdr:row>
      <xdr:rowOff>178594</xdr:rowOff>
    </xdr:from>
    <xdr:to>
      <xdr:col>21</xdr:col>
      <xdr:colOff>371708</xdr:colOff>
      <xdr:row>87</xdr:row>
      <xdr:rowOff>108415</xdr:rowOff>
    </xdr:to>
    <xdr:graphicFrame macro="">
      <xdr:nvGraphicFramePr>
        <xdr:cNvPr id="3" name="Chart 2">
          <a:extLst>
            <a:ext uri="{FF2B5EF4-FFF2-40B4-BE49-F238E27FC236}">
              <a16:creationId xmlns:a16="http://schemas.microsoft.com/office/drawing/2014/main" id="{ACCB8C5A-79B2-4BBF-9F00-45A24A2A6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19843</xdr:colOff>
      <xdr:row>43</xdr:row>
      <xdr:rowOff>158751</xdr:rowOff>
    </xdr:from>
    <xdr:to>
      <xdr:col>13</xdr:col>
      <xdr:colOff>277811</xdr:colOff>
      <xdr:row>63</xdr:row>
      <xdr:rowOff>128985</xdr:rowOff>
    </xdr:to>
    <xdr:graphicFrame macro="">
      <xdr:nvGraphicFramePr>
        <xdr:cNvPr id="4" name="Chart 3">
          <a:extLst>
            <a:ext uri="{FF2B5EF4-FFF2-40B4-BE49-F238E27FC236}">
              <a16:creationId xmlns:a16="http://schemas.microsoft.com/office/drawing/2014/main" id="{04D44A8D-7418-485A-BECB-6A1123270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518358</xdr:colOff>
      <xdr:row>88</xdr:row>
      <xdr:rowOff>13794</xdr:rowOff>
    </xdr:from>
    <xdr:to>
      <xdr:col>21</xdr:col>
      <xdr:colOff>325244</xdr:colOff>
      <xdr:row>110</xdr:row>
      <xdr:rowOff>15488</xdr:rowOff>
    </xdr:to>
    <xdr:graphicFrame macro="">
      <xdr:nvGraphicFramePr>
        <xdr:cNvPr id="5" name="Chart 4">
          <a:extLst>
            <a:ext uri="{FF2B5EF4-FFF2-40B4-BE49-F238E27FC236}">
              <a16:creationId xmlns:a16="http://schemas.microsoft.com/office/drawing/2014/main" id="{4DC26929-CB79-493F-8D70-57AA25761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87</xdr:row>
      <xdr:rowOff>179804</xdr:rowOff>
    </xdr:from>
    <xdr:to>
      <xdr:col>9</xdr:col>
      <xdr:colOff>327421</xdr:colOff>
      <xdr:row>110</xdr:row>
      <xdr:rowOff>7444</xdr:rowOff>
    </xdr:to>
    <xdr:graphicFrame macro="">
      <xdr:nvGraphicFramePr>
        <xdr:cNvPr id="6" name="Chart 5">
          <a:extLst>
            <a:ext uri="{FF2B5EF4-FFF2-40B4-BE49-F238E27FC236}">
              <a16:creationId xmlns:a16="http://schemas.microsoft.com/office/drawing/2014/main" id="{1F389D55-9285-441D-ACE2-92D10B82F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49</xdr:row>
      <xdr:rowOff>29535</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2926021" y="582428"/>
          <a:ext cx="11981712" cy="8130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368300</xdr:colOff>
      <xdr:row>7</xdr:row>
      <xdr:rowOff>44450</xdr:rowOff>
    </xdr:from>
    <xdr:to>
      <xdr:col>4</xdr:col>
      <xdr:colOff>990600</xdr:colOff>
      <xdr:row>20</xdr:row>
      <xdr:rowOff>174625</xdr:rowOff>
    </xdr:to>
    <mc:AlternateContent xmlns:mc="http://schemas.openxmlformats.org/markup-compatibility/2006" xmlns:a14="http://schemas.microsoft.com/office/drawing/2010/main">
      <mc:Choice Requires="a14">
        <xdr:graphicFrame macro="">
          <xdr:nvGraphicFramePr>
            <xdr:cNvPr id="8" name="Genre">
              <a:extLst>
                <a:ext uri="{FF2B5EF4-FFF2-40B4-BE49-F238E27FC236}">
                  <a16:creationId xmlns:a16="http://schemas.microsoft.com/office/drawing/2014/main" id="{86C41045-8022-A631-6803-C653B5B4913F}"/>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238500" y="133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298450</xdr:colOff>
      <xdr:row>7</xdr:row>
      <xdr:rowOff>120650</xdr:rowOff>
    </xdr:from>
    <xdr:to>
      <xdr:col>11</xdr:col>
      <xdr:colOff>298450</xdr:colOff>
      <xdr:row>21</xdr:row>
      <xdr:rowOff>66675</xdr:rowOff>
    </xdr:to>
    <mc:AlternateContent xmlns:mc="http://schemas.openxmlformats.org/markup-compatibility/2006" xmlns:a14="http://schemas.microsoft.com/office/drawing/2010/main">
      <mc:Choice Requires="a14">
        <xdr:graphicFrame macro="">
          <xdr:nvGraphicFramePr>
            <xdr:cNvPr id="10" name=" Average">
              <a:extLst>
                <a:ext uri="{FF2B5EF4-FFF2-40B4-BE49-F238E27FC236}">
                  <a16:creationId xmlns:a16="http://schemas.microsoft.com/office/drawing/2014/main" id="{F4814867-0D2C-5F4D-7DD5-37E6313A67A3}"/>
                </a:ext>
              </a:extLst>
            </xdr:cNvPr>
            <xdr:cNvGraphicFramePr/>
          </xdr:nvGraphicFramePr>
          <xdr:xfrm>
            <a:off x="0" y="0"/>
            <a:ext cx="0" cy="0"/>
          </xdr:xfrm>
          <a:graphic>
            <a:graphicData uri="http://schemas.microsoft.com/office/drawing/2010/slicer">
              <sle:slicer xmlns:sle="http://schemas.microsoft.com/office/drawing/2010/slicer" name=" Average"/>
            </a:graphicData>
          </a:graphic>
        </xdr:graphicFrame>
      </mc:Choice>
      <mc:Fallback xmlns="">
        <xdr:sp macro="" textlink="">
          <xdr:nvSpPr>
            <xdr:cNvPr id="0" name=""/>
            <xdr:cNvSpPr>
              <a:spLocks noTextEdit="1"/>
            </xdr:cNvSpPr>
          </xdr:nvSpPr>
          <xdr:spPr>
            <a:xfrm>
              <a:off x="7702550" y="1409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seyi" refreshedDate="44949.501265740742" backgroundQuery="1" createdVersion="8" refreshedVersion="8" minRefreshableVersion="3" recordCount="0" supportSubquery="1" supportAdvancedDrill="1" xr:uid="{A943D0D8-CB8A-4572-ACCE-84B49C8EB748}">
  <cacheSource type="external" connectionId="1"/>
  <cacheFields count="3">
    <cacheField name="[Measures].[Sum of Total]" caption="Sum of Total" numFmtId="0" hierarchy="18" level="32767"/>
    <cacheField name="[Measures].[Sum of Average]" caption="Sum of Average" numFmtId="0" hierarchy="19" level="32767"/>
    <cacheField name="[Range].[Distribution].[Distribution]" caption="Distribution" numFmtId="0" hierarchy="2" level="1">
      <sharedItems count="7">
        <s v="20th Century Fox"/>
        <s v="Dreamworks SKG"/>
        <s v="Paramount Pictures"/>
        <s v="Sony Pictures"/>
        <s v="Universal"/>
        <s v="Walt Disney"/>
        <s v="Warner Bros."/>
      </sharedItems>
    </cacheField>
  </cacheFields>
  <cacheHierarchies count="20">
    <cacheHierarchy uniqueName="[Range].[MOVIE]" caption="MOVIE" attribute="1" defaultMemberUniqueName="[Range].[MOVIE].[All]" allUniqueName="[Range].[MOVIE].[All]" dimensionUniqueName="[Range]" displayFolder="" count="0" memberValueDatatype="130" unbalanced="0"/>
    <cacheHierarchy uniqueName="[Range].[Genre]" caption="Genre" attribute="1" defaultMemberUniqueName="[Range].[Genre].[All]" allUniqueName="[Range].[Genre].[All]" dimensionUniqueName="[Range]" displayFolder="" count="0" memberValueDatatype="130" unbalanced="0"/>
    <cacheHierarchy uniqueName="[Range].[Distribution]" caption="Distribution" attribute="1" defaultMemberUniqueName="[Range].[Distribution].[All]" allUniqueName="[Range].[Distribution].[All]" dimensionUniqueName="[Range]" displayFolder="" count="2" memberValueDatatype="130" unbalanced="0">
      <fieldsUsage count="2">
        <fieldUsage x="-1"/>
        <fieldUsage x="2"/>
      </fieldsUsage>
    </cacheHierarchy>
    <cacheHierarchy uniqueName="[Range].[Jul-21]" caption="Jul-21" attribute="1" defaultMemberUniqueName="[Range].[Jul-21].[All]" allUniqueName="[Range].[Jul-21].[All]" dimensionUniqueName="[Range]" displayFolder="" count="0" memberValueDatatype="20" unbalanced="0"/>
    <cacheHierarchy uniqueName="[Range].[Aug-21]" caption="Aug-21" attribute="1" defaultMemberUniqueName="[Range].[Aug-21].[All]" allUniqueName="[Range].[Aug-21].[All]" dimensionUniqueName="[Range]" displayFolder="" count="0" memberValueDatatype="20" unbalanced="0"/>
    <cacheHierarchy uniqueName="[Range].[Sep-21]" caption="Sep-21" attribute="1" defaultMemberUniqueName="[Range].[Sep-21].[All]" allUniqueName="[Range].[Sep-21].[All]" dimensionUniqueName="[Range]" displayFolder="" count="0" memberValueDatatype="20" unbalanced="0"/>
    <cacheHierarchy uniqueName="[Range].[Oct-21]" caption="Oct-21" attribute="1" defaultMemberUniqueName="[Range].[Oct-21].[All]" allUniqueName="[Range].[Oct-21].[All]" dimensionUniqueName="[Range]" displayFolder="" count="0" memberValueDatatype="20" unbalanced="0"/>
    <cacheHierarchy uniqueName="[Range].[Nov-21]" caption="Nov-21" attribute="1" defaultMemberUniqueName="[Range].[Nov-21].[All]" allUniqueName="[Range].[Nov-21].[All]" dimensionUniqueName="[Range]" displayFolder="" count="0" memberValueDatatype="20" unbalanced="0"/>
    <cacheHierarchy uniqueName="[Range].[Dec-21]" caption="Dec-21" attribute="1" defaultMemberUniqueName="[Range].[Dec-21].[All]" allUniqueName="[Range].[Dec-21].[All]" dimensionUniqueName="[Range]" displayFolder="" count="0" memberValueDatatype="20" unbalanced="0"/>
    <cacheHierarchy uniqueName="[Range].[Jan-22]" caption="Jan-22" attribute="1" defaultMemberUniqueName="[Range].[Jan-22].[All]" allUniqueName="[Range].[Jan-22].[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Average]" caption="Average" attribute="1" defaultMemberUniqueName="[Range].[Average].[All]" allUniqueName="[Range].[Average].[All]" dimensionUniqueName="[Range]" displayFolder="" count="0" memberValueDatatype="5" unbalanced="0"/>
    <cacheHierarchy uniqueName="[Range].[Minimum]" caption="Minimum" attribute="1" defaultMemberUniqueName="[Range].[Minimum].[All]" allUniqueName="[Range].[Minimum].[All]" dimensionUniqueName="[Range]" displayFolder="" count="0" memberValueDatatype="20" unbalanced="0"/>
    <cacheHierarchy uniqueName="[Range].[Maximum]" caption="Maximum" attribute="1" defaultMemberUniqueName="[Range].[Maximum].[All]" allUniqueName="[Range].[Maximum].[All]" dimensionUniqueName="[Range]" displayFolder="" count="0" memberValueDatatype="20" unbalanced="0"/>
    <cacheHierarchy uniqueName="[Range].[MoM]" caption="MoM" attribute="1" defaultMemberUniqueName="[Range].[MoM].[All]" allUniqueName="[Range].[MoM].[All]" dimensionUniqueName="[Range]" displayFolder="" count="0" memberValueDatatype="5" unbalanced="0"/>
    <cacheHierarchy uniqueName="[Range].[Average 2]" caption="Average 2" attribute="1" defaultMemberUniqueName="[Range].[Average 2].[All]" allUniqueName="[Range].[Average 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verage]" caption="Sum of Average" measure="1" displayFolder="" measureGroup="Range"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seyi" refreshedDate="44950.451724421298" createdVersion="8" refreshedVersion="8" minRefreshableVersion="3" recordCount="16" xr:uid="{7301C957-F2F3-4E24-AE4C-8E06F1FDD498}">
  <cacheSource type="worksheet">
    <worksheetSource ref="A2:P18" sheet="Main Raw Data"/>
  </cacheSource>
  <cacheFields count="16">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Genre" numFmtId="0">
      <sharedItems count="3">
        <s v="Action"/>
        <s v="Adventure"/>
        <s v="Drama"/>
      </sharedItems>
    </cacheField>
    <cacheField name="Distributors" numFmtId="0">
      <sharedItems count="7">
        <s v="Paramount Pictures"/>
        <s v="Walt Disney"/>
        <s v="Warner Bros."/>
        <s v="20th Century Fox"/>
        <s v="Sony Pictures"/>
        <s v="Universal"/>
        <s v="Dreamworks SKG"/>
      </sharedItems>
    </cacheField>
    <cacheField name="Jul-21" numFmtId="164">
      <sharedItems containsSemiMixedTypes="0" containsString="0" containsNumber="1" containsInteger="1" minValue="1246" maxValue="908851" count="12">
        <n v="908851"/>
        <n v="544951"/>
        <n v="259311"/>
        <n v="81641"/>
        <n v="14506"/>
        <n v="5746"/>
        <n v="7586"/>
        <n v="2251"/>
        <n v="1506"/>
        <n v="1296"/>
        <n v="1246"/>
        <n v="1271"/>
      </sharedItems>
    </cacheField>
    <cacheField name="Aug-21" numFmtId="164">
      <sharedItems containsSemiMixedTypes="0" containsString="0" containsNumber="1" containsInteger="1" minValue="1246" maxValue="953741" count="12">
        <n v="953741"/>
        <n v="576636"/>
        <n v="263611"/>
        <n v="86581"/>
        <n v="18876"/>
        <n v="5816"/>
        <n v="7081"/>
        <n v="2286"/>
        <n v="1501"/>
        <n v="1296"/>
        <n v="1246"/>
        <n v="1271"/>
      </sharedItems>
    </cacheField>
    <cacheField name="Sep-21" numFmtId="164">
      <sharedItems containsSemiMixedTypes="0" containsString="0" containsNumber="1" containsInteger="1" minValue="1246" maxValue="924366" count="12">
        <n v="924366"/>
        <n v="564851"/>
        <n v="263801"/>
        <n v="78091"/>
        <n v="8641"/>
        <n v="5836"/>
        <n v="8006"/>
        <n v="2286"/>
        <n v="1501"/>
        <n v="1296"/>
        <n v="1246"/>
        <n v="1271"/>
      </sharedItems>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 Total " numFmtId="164">
      <sharedItems containsSemiMixedTypes="0" containsString="0" containsNumber="1" containsInteger="1" minValue="8722" maxValue="7591992" count="14">
        <n v="7591992"/>
        <n v="4507412"/>
        <n v="2240742"/>
        <n v="731267"/>
        <n v="55927"/>
        <n v="44797"/>
        <n v="38707"/>
        <n v="22657"/>
        <n v="10767"/>
        <n v="9117"/>
        <n v="8897"/>
        <n v="8877"/>
        <n v="8767"/>
        <n v="8722"/>
      </sharedItems>
    </cacheField>
    <cacheField name="Average " numFmtId="164">
      <sharedItems containsSemiMixedTypes="0" containsString="0" containsNumber="1" minValue="1246" maxValue="1084570.2857142857" count="14">
        <n v="1084570.2857142857"/>
        <n v="643916"/>
        <n v="320106"/>
        <n v="104466.71428571429"/>
        <n v="7989.5714285714284"/>
        <n v="6399.5714285714284"/>
        <n v="5529.5714285714284"/>
        <n v="3236.7142857142858"/>
        <n v="1538.1428571428571"/>
        <n v="1302.4285714285713"/>
        <n v="1271"/>
        <n v="1268.1428571428571"/>
        <n v="1252.4285714285713"/>
        <n v="1246"/>
      </sharedItems>
    </cacheField>
    <cacheField name="Minimum " numFmtId="164">
      <sharedItems containsSemiMixedTypes="0" containsString="0" containsNumber="1" containsInteger="1" minValue="1246" maxValue="907576"/>
    </cacheField>
    <cacheField name="Maximum "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 Average" numFmtId="0">
      <sharedItems count="2">
        <s v="Above Average"/>
        <s v="Below Average"/>
      </sharedItems>
    </cacheField>
  </cacheFields>
  <extLst>
    <ext xmlns:x14="http://schemas.microsoft.com/office/spreadsheetml/2009/9/main" uri="{725AE2AE-9491-48be-B2B4-4EB974FC3084}">
      <x14:pivotCacheDefinition pivotCacheId="10859756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seyi" refreshedDate="44950.495523958336" backgroundQuery="1" createdVersion="8" refreshedVersion="8" minRefreshableVersion="3" recordCount="0" supportSubquery="1" supportAdvancedDrill="1" xr:uid="{98D947F7-E26E-4243-865A-76DC2BC4DDC8}">
  <cacheSource type="external" connectionId="1"/>
  <cacheFields count="3">
    <cacheField name="[Measures].[Sum of Total]" caption="Sum of Total" numFmtId="0" hierarchy="18" level="32767"/>
    <cacheField name="[Range].[Distribution].[Distribution]" caption="Distribution" numFmtId="0" hierarchy="2" level="1">
      <sharedItems count="7">
        <s v="20th Century Fox"/>
        <s v="Paramount Pictures"/>
        <s v="Walt Disney"/>
        <s v="Dreamworks SKG"/>
        <s v="Sony Pictures"/>
        <s v="Universal"/>
        <s v="Warner Bros."/>
      </sharedItems>
    </cacheField>
    <cacheField name="[Range].[Genre].[Genre]" caption="Genre" numFmtId="0" hierarchy="1" level="1">
      <sharedItems count="3">
        <s v="Action"/>
        <s v="Adventure"/>
        <s v="Drama"/>
      </sharedItems>
    </cacheField>
  </cacheFields>
  <cacheHierarchies count="20">
    <cacheHierarchy uniqueName="[Range].[MOVIE]" caption="MOVIE" attribute="1" defaultMemberUniqueName="[Range].[MOVIE].[All]" allUniqueName="[Range].[MOVIE].[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fieldsUsage count="2">
        <fieldUsage x="-1"/>
        <fieldUsage x="2"/>
      </fieldsUsage>
    </cacheHierarchy>
    <cacheHierarchy uniqueName="[Range].[Distribution]" caption="Distribution" attribute="1" defaultMemberUniqueName="[Range].[Distribution].[All]" allUniqueName="[Range].[Distribution].[All]" dimensionUniqueName="[Range]" displayFolder="" count="2" memberValueDatatype="130" unbalanced="0">
      <fieldsUsage count="2">
        <fieldUsage x="-1"/>
        <fieldUsage x="1"/>
      </fieldsUsage>
    </cacheHierarchy>
    <cacheHierarchy uniqueName="[Range].[Jul-21]" caption="Jul-21" attribute="1" defaultMemberUniqueName="[Range].[Jul-21].[All]" allUniqueName="[Range].[Jul-21].[All]" dimensionUniqueName="[Range]" displayFolder="" count="0" memberValueDatatype="20" unbalanced="0"/>
    <cacheHierarchy uniqueName="[Range].[Aug-21]" caption="Aug-21" attribute="1" defaultMemberUniqueName="[Range].[Aug-21].[All]" allUniqueName="[Range].[Aug-21].[All]" dimensionUniqueName="[Range]" displayFolder="" count="0" memberValueDatatype="20" unbalanced="0"/>
    <cacheHierarchy uniqueName="[Range].[Sep-21]" caption="Sep-21" attribute="1" defaultMemberUniqueName="[Range].[Sep-21].[All]" allUniqueName="[Range].[Sep-21].[All]" dimensionUniqueName="[Range]" displayFolder="" count="0" memberValueDatatype="20" unbalanced="0"/>
    <cacheHierarchy uniqueName="[Range].[Oct-21]" caption="Oct-21" attribute="1" defaultMemberUniqueName="[Range].[Oct-21].[All]" allUniqueName="[Range].[Oct-21].[All]" dimensionUniqueName="[Range]" displayFolder="" count="0" memberValueDatatype="20" unbalanced="0"/>
    <cacheHierarchy uniqueName="[Range].[Nov-21]" caption="Nov-21" attribute="1" defaultMemberUniqueName="[Range].[Nov-21].[All]" allUniqueName="[Range].[Nov-21].[All]" dimensionUniqueName="[Range]" displayFolder="" count="0" memberValueDatatype="20" unbalanced="0"/>
    <cacheHierarchy uniqueName="[Range].[Dec-21]" caption="Dec-21" attribute="1" defaultMemberUniqueName="[Range].[Dec-21].[All]" allUniqueName="[Range].[Dec-21].[All]" dimensionUniqueName="[Range]" displayFolder="" count="0" memberValueDatatype="20" unbalanced="0"/>
    <cacheHierarchy uniqueName="[Range].[Jan-22]" caption="Jan-22" attribute="1" defaultMemberUniqueName="[Range].[Jan-22].[All]" allUniqueName="[Range].[Jan-22].[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Average]" caption="Average" attribute="1" defaultMemberUniqueName="[Range].[Average].[All]" allUniqueName="[Range].[Average].[All]" dimensionUniqueName="[Range]" displayFolder="" count="0" memberValueDatatype="5" unbalanced="0"/>
    <cacheHierarchy uniqueName="[Range].[Minimum]" caption="Minimum" attribute="1" defaultMemberUniqueName="[Range].[Minimum].[All]" allUniqueName="[Range].[Minimum].[All]" dimensionUniqueName="[Range]" displayFolder="" count="0" memberValueDatatype="20" unbalanced="0"/>
    <cacheHierarchy uniqueName="[Range].[Maximum]" caption="Maximum" attribute="1" defaultMemberUniqueName="[Range].[Maximum].[All]" allUniqueName="[Range].[Maximum].[All]" dimensionUniqueName="[Range]" displayFolder="" count="0" memberValueDatatype="20" unbalanced="0"/>
    <cacheHierarchy uniqueName="[Range].[MoM]" caption="MoM" attribute="1" defaultMemberUniqueName="[Range].[MoM].[All]" allUniqueName="[Range].[MoM].[All]" dimensionUniqueName="[Range]" displayFolder="" count="0" memberValueDatatype="5" unbalanced="0"/>
    <cacheHierarchy uniqueName="[Range].[Average 2]" caption="Average 2" attribute="1" defaultMemberUniqueName="[Range].[Average 2].[All]" allUniqueName="[Range].[Average 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verage]" caption="Sum of Aver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luwaseyi" refreshedDate="44950.503921990741" backgroundQuery="1" createdVersion="8" refreshedVersion="8" minRefreshableVersion="3" recordCount="0" supportSubquery="1" supportAdvancedDrill="1" xr:uid="{BBB0CA6D-CC38-4B69-9C5D-12DC4D9BF243}">
  <cacheSource type="external" connectionId="1"/>
  <cacheFields count="2">
    <cacheField name="[Measures].[Sum of Total]" caption="Sum of Total" numFmtId="0" hierarchy="18" level="32767"/>
    <cacheField name="[Range].[Distribution].[Distribution]" caption="Distribution" numFmtId="0" hierarchy="2" level="1">
      <sharedItems count="7">
        <s v="20th Century Fox"/>
        <s v="Dreamworks SKG"/>
        <s v="Paramount Pictures"/>
        <s v="Sony Pictures"/>
        <s v="Universal"/>
        <s v="Walt Disney"/>
        <s v="Warner Bros."/>
      </sharedItems>
    </cacheField>
  </cacheFields>
  <cacheHierarchies count="20">
    <cacheHierarchy uniqueName="[Range].[MOVIE]" caption="MOVIE" attribute="1" defaultMemberUniqueName="[Range].[MOVIE].[All]" allUniqueName="[Range].[MOVIE].[All]" dimensionUniqueName="[Range]" displayFolder="" count="0" memberValueDatatype="130" unbalanced="0"/>
    <cacheHierarchy uniqueName="[Range].[Genre]" caption="Genre" attribute="1" defaultMemberUniqueName="[Range].[Genre].[All]" allUniqueName="[Range].[Genre].[All]" dimensionUniqueName="[Range]" displayFolder="" count="2" memberValueDatatype="130" unbalanced="0"/>
    <cacheHierarchy uniqueName="[Range].[Distribution]" caption="Distribution" attribute="1" defaultMemberUniqueName="[Range].[Distribution].[All]" allUniqueName="[Range].[Distribution].[All]" dimensionUniqueName="[Range]" displayFolder="" count="2" memberValueDatatype="130" unbalanced="0">
      <fieldsUsage count="2">
        <fieldUsage x="-1"/>
        <fieldUsage x="1"/>
      </fieldsUsage>
    </cacheHierarchy>
    <cacheHierarchy uniqueName="[Range].[Jul-21]" caption="Jul-21" attribute="1" defaultMemberUniqueName="[Range].[Jul-21].[All]" allUniqueName="[Range].[Jul-21].[All]" dimensionUniqueName="[Range]" displayFolder="" count="0" memberValueDatatype="20" unbalanced="0"/>
    <cacheHierarchy uniqueName="[Range].[Aug-21]" caption="Aug-21" attribute="1" defaultMemberUniqueName="[Range].[Aug-21].[All]" allUniqueName="[Range].[Aug-21].[All]" dimensionUniqueName="[Range]" displayFolder="" count="0" memberValueDatatype="20" unbalanced="0"/>
    <cacheHierarchy uniqueName="[Range].[Sep-21]" caption="Sep-21" attribute="1" defaultMemberUniqueName="[Range].[Sep-21].[All]" allUniqueName="[Range].[Sep-21].[All]" dimensionUniqueName="[Range]" displayFolder="" count="0" memberValueDatatype="20" unbalanced="0"/>
    <cacheHierarchy uniqueName="[Range].[Oct-21]" caption="Oct-21" attribute="1" defaultMemberUniqueName="[Range].[Oct-21].[All]" allUniqueName="[Range].[Oct-21].[All]" dimensionUniqueName="[Range]" displayFolder="" count="0" memberValueDatatype="20" unbalanced="0"/>
    <cacheHierarchy uniqueName="[Range].[Nov-21]" caption="Nov-21" attribute="1" defaultMemberUniqueName="[Range].[Nov-21].[All]" allUniqueName="[Range].[Nov-21].[All]" dimensionUniqueName="[Range]" displayFolder="" count="0" memberValueDatatype="20" unbalanced="0"/>
    <cacheHierarchy uniqueName="[Range].[Dec-21]" caption="Dec-21" attribute="1" defaultMemberUniqueName="[Range].[Dec-21].[All]" allUniqueName="[Range].[Dec-21].[All]" dimensionUniqueName="[Range]" displayFolder="" count="0" memberValueDatatype="20" unbalanced="0"/>
    <cacheHierarchy uniqueName="[Range].[Jan-22]" caption="Jan-22" attribute="1" defaultMemberUniqueName="[Range].[Jan-22].[All]" allUniqueName="[Range].[Jan-22].[All]" dimensionUniqueName="[Range]" displayFolder="" count="0" memberValueDatatype="20" unbalanced="0"/>
    <cacheHierarchy uniqueName="[Range].[Total]" caption="Total" attribute="1" defaultMemberUniqueName="[Range].[Total].[All]" allUniqueName="[Range].[Total].[All]" dimensionUniqueName="[Range]" displayFolder="" count="0" memberValueDatatype="20" unbalanced="0"/>
    <cacheHierarchy uniqueName="[Range].[Average]" caption="Average" attribute="1" defaultMemberUniqueName="[Range].[Average].[All]" allUniqueName="[Range].[Average].[All]" dimensionUniqueName="[Range]" displayFolder="" count="0" memberValueDatatype="5" unbalanced="0"/>
    <cacheHierarchy uniqueName="[Range].[Minimum]" caption="Minimum" attribute="1" defaultMemberUniqueName="[Range].[Minimum].[All]" allUniqueName="[Range].[Minimum].[All]" dimensionUniqueName="[Range]" displayFolder="" count="0" memberValueDatatype="20" unbalanced="0"/>
    <cacheHierarchy uniqueName="[Range].[Maximum]" caption="Maximum" attribute="1" defaultMemberUniqueName="[Range].[Maximum].[All]" allUniqueName="[Range].[Maximum].[All]" dimensionUniqueName="[Range]" displayFolder="" count="0" memberValueDatatype="20" unbalanced="0"/>
    <cacheHierarchy uniqueName="[Range].[MoM]" caption="MoM" attribute="1" defaultMemberUniqueName="[Range].[MoM].[All]" allUniqueName="[Range].[MoM].[All]" dimensionUniqueName="[Range]" displayFolder="" count="0" memberValueDatatype="5" unbalanced="0"/>
    <cacheHierarchy uniqueName="[Range].[Average 2]" caption="Average 2" attribute="1" defaultMemberUniqueName="[Range].[Average 2].[All]" allUniqueName="[Range].[Average 2].[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Average]" caption="Sum of Average" measure="1" displayFolder="" measureGroup="Range"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x v="0"/>
    <x v="0"/>
    <x v="0"/>
    <n v="907576"/>
    <n v="945771"/>
    <n v="1928656"/>
    <n v="1023031"/>
    <x v="0"/>
    <x v="0"/>
    <n v="907576"/>
    <n v="1928656"/>
    <n v="-0.46956274213753002"/>
    <x v="0"/>
  </r>
  <r>
    <x v="1"/>
    <x v="1"/>
    <x v="1"/>
    <x v="1"/>
    <x v="1"/>
    <x v="1"/>
    <n v="516416"/>
    <n v="558496"/>
    <n v="1139066"/>
    <n v="606996"/>
    <x v="1"/>
    <x v="1"/>
    <n v="516416"/>
    <n v="1139066"/>
    <n v="-0.46711077321243899"/>
    <x v="0"/>
  </r>
  <r>
    <x v="2"/>
    <x v="2"/>
    <x v="2"/>
    <x v="2"/>
    <x v="2"/>
    <x v="2"/>
    <n v="279256"/>
    <n v="283426"/>
    <n v="590476"/>
    <n v="300861"/>
    <x v="2"/>
    <x v="2"/>
    <n v="259311"/>
    <n v="590476"/>
    <n v="-0.49047717434747562"/>
    <x v="0"/>
  </r>
  <r>
    <x v="3"/>
    <x v="1"/>
    <x v="0"/>
    <x v="3"/>
    <x v="3"/>
    <x v="3"/>
    <n v="92076"/>
    <n v="94381"/>
    <n v="187256"/>
    <n v="111241"/>
    <x v="3"/>
    <x v="3"/>
    <n v="78091"/>
    <n v="187256"/>
    <n v="-0.40594159866706536"/>
    <x v="1"/>
  </r>
  <r>
    <x v="4"/>
    <x v="1"/>
    <x v="3"/>
    <x v="4"/>
    <x v="4"/>
    <x v="4"/>
    <n v="5236"/>
    <n v="5066"/>
    <n v="2286"/>
    <n v="1316"/>
    <x v="4"/>
    <x v="4"/>
    <n v="1316"/>
    <n v="18876"/>
    <n v="-0.42432195975503062"/>
    <x v="1"/>
  </r>
  <r>
    <x v="5"/>
    <x v="0"/>
    <x v="1"/>
    <x v="5"/>
    <x v="5"/>
    <x v="5"/>
    <n v="5671"/>
    <n v="5841"/>
    <n v="10066"/>
    <n v="5821"/>
    <x v="5"/>
    <x v="5"/>
    <n v="5671"/>
    <n v="10066"/>
    <n v="-0.42171666997814428"/>
    <x v="1"/>
  </r>
  <r>
    <x v="6"/>
    <x v="1"/>
    <x v="2"/>
    <x v="6"/>
    <x v="6"/>
    <x v="6"/>
    <n v="12296"/>
    <n v="1246"/>
    <n v="1246"/>
    <n v="1246"/>
    <x v="6"/>
    <x v="6"/>
    <n v="1246"/>
    <n v="12296"/>
    <n v="0"/>
    <x v="1"/>
  </r>
  <r>
    <x v="7"/>
    <x v="1"/>
    <x v="4"/>
    <x v="7"/>
    <x v="7"/>
    <x v="7"/>
    <n v="3756"/>
    <n v="4451"/>
    <n v="4956"/>
    <n v="2671"/>
    <x v="7"/>
    <x v="7"/>
    <n v="2251"/>
    <n v="4956"/>
    <n v="-0.46105730427764324"/>
    <x v="1"/>
  </r>
  <r>
    <x v="8"/>
    <x v="1"/>
    <x v="3"/>
    <x v="8"/>
    <x v="8"/>
    <x v="8"/>
    <n v="1516"/>
    <n v="1501"/>
    <n v="1746"/>
    <n v="1496"/>
    <x v="8"/>
    <x v="8"/>
    <n v="1496"/>
    <n v="1746"/>
    <n v="-0.14318442153493705"/>
    <x v="1"/>
  </r>
  <r>
    <x v="9"/>
    <x v="1"/>
    <x v="5"/>
    <x v="9"/>
    <x v="9"/>
    <x v="9"/>
    <n v="1291"/>
    <n v="1296"/>
    <n v="1346"/>
    <n v="1296"/>
    <x v="9"/>
    <x v="9"/>
    <n v="1291"/>
    <n v="1346"/>
    <n v="-3.7147102526002951E-2"/>
    <x v="1"/>
  </r>
  <r>
    <x v="10"/>
    <x v="1"/>
    <x v="4"/>
    <x v="10"/>
    <x v="10"/>
    <x v="10"/>
    <n v="1251"/>
    <n v="1256"/>
    <n v="1396"/>
    <n v="1256"/>
    <x v="10"/>
    <x v="10"/>
    <n v="1246"/>
    <n v="1396"/>
    <n v="-0.10028653295128942"/>
    <x v="1"/>
  </r>
  <r>
    <x v="11"/>
    <x v="1"/>
    <x v="6"/>
    <x v="11"/>
    <x v="11"/>
    <x v="11"/>
    <n v="1271"/>
    <n v="1271"/>
    <n v="1276"/>
    <n v="1246"/>
    <x v="11"/>
    <x v="11"/>
    <n v="1246"/>
    <n v="1276"/>
    <n v="-2.3510971786833812E-2"/>
    <x v="1"/>
  </r>
  <r>
    <x v="12"/>
    <x v="1"/>
    <x v="2"/>
    <x v="10"/>
    <x v="10"/>
    <x v="10"/>
    <n v="1246"/>
    <n v="1246"/>
    <n v="1246"/>
    <n v="1291"/>
    <x v="12"/>
    <x v="12"/>
    <n v="1246"/>
    <n v="1291"/>
    <n v="3.6115569823435001E-2"/>
    <x v="1"/>
  </r>
  <r>
    <x v="13"/>
    <x v="1"/>
    <x v="4"/>
    <x v="10"/>
    <x v="10"/>
    <x v="10"/>
    <n v="1246"/>
    <n v="1246"/>
    <n v="1246"/>
    <n v="1246"/>
    <x v="13"/>
    <x v="13"/>
    <n v="1246"/>
    <n v="1246"/>
    <n v="0"/>
    <x v="1"/>
  </r>
  <r>
    <x v="14"/>
    <x v="0"/>
    <x v="3"/>
    <x v="10"/>
    <x v="10"/>
    <x v="10"/>
    <n v="1246"/>
    <n v="1246"/>
    <n v="1246"/>
    <n v="1246"/>
    <x v="13"/>
    <x v="13"/>
    <n v="1246"/>
    <n v="1246"/>
    <n v="0"/>
    <x v="1"/>
  </r>
  <r>
    <x v="15"/>
    <x v="0"/>
    <x v="1"/>
    <x v="10"/>
    <x v="10"/>
    <x v="10"/>
    <n v="1246"/>
    <n v="1246"/>
    <n v="1246"/>
    <n v="1246"/>
    <x v="13"/>
    <x v="13"/>
    <n v="1246"/>
    <n v="1246"/>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1AE987-000D-47D5-BBCC-01690D82604C}" name="PivotTable1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K33:L35" firstHeaderRow="1" firstDataRow="1" firstDataCol="1"/>
  <pivotFields count="16">
    <pivotField showAll="0">
      <items count="17">
        <item x="2"/>
        <item x="1"/>
        <item x="6"/>
        <item x="9"/>
        <item x="4"/>
        <item x="7"/>
        <item x="5"/>
        <item x="11"/>
        <item x="13"/>
        <item x="10"/>
        <item x="8"/>
        <item x="14"/>
        <item x="12"/>
        <item x="3"/>
        <item x="15"/>
        <item x="0"/>
        <item t="default"/>
      </items>
    </pivotField>
    <pivotField showAll="0">
      <items count="4">
        <item x="0"/>
        <item x="1"/>
        <item x="2"/>
        <item t="default"/>
      </items>
    </pivotField>
    <pivotField showAll="0">
      <items count="8">
        <item h="1" x="3"/>
        <item x="6"/>
        <item h="1" x="0"/>
        <item h="1" x="4"/>
        <item h="1" x="5"/>
        <item h="1" x="1"/>
        <item h="1" x="2"/>
        <item t="default"/>
      </items>
    </pivotField>
    <pivotField dataField="1" numFmtId="164" showAll="0">
      <items count="13">
        <item x="10"/>
        <item x="11"/>
        <item x="9"/>
        <item x="8"/>
        <item x="7"/>
        <item x="5"/>
        <item x="6"/>
        <item x="4"/>
        <item x="3"/>
        <item x="2"/>
        <item x="1"/>
        <item x="0"/>
        <item t="default"/>
      </items>
    </pivotField>
    <pivotField numFmtId="164" showAll="0">
      <items count="13">
        <item x="10"/>
        <item x="11"/>
        <item x="9"/>
        <item x="8"/>
        <item x="7"/>
        <item x="5"/>
        <item x="6"/>
        <item x="4"/>
        <item x="3"/>
        <item x="2"/>
        <item x="1"/>
        <item x="0"/>
        <item t="default"/>
      </items>
    </pivotField>
    <pivotField numFmtId="164" showAll="0">
      <items count="13">
        <item x="10"/>
        <item x="11"/>
        <item x="9"/>
        <item x="8"/>
        <item x="7"/>
        <item x="5"/>
        <item x="6"/>
        <item x="4"/>
        <item x="3"/>
        <item x="2"/>
        <item x="1"/>
        <item x="0"/>
        <item t="default"/>
      </items>
    </pivotField>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2"/>
  </rowFields>
  <rowItems count="2">
    <i>
      <x/>
    </i>
    <i i="1">
      <x v="1"/>
    </i>
  </rowItems>
  <colItems count="1">
    <i/>
  </colItems>
  <dataFields count="2">
    <dataField name="Average of Average " fld="11" subtotal="average" baseField="0" baseItem="12053"/>
    <dataField name="Sum of Jul-21" fld="3" baseField="0" baseItem="0"/>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F2B661-707B-46C1-BBDB-6378543A4DBF}" name="PivotTable7"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H26:H27" firstHeaderRow="1" firstDataRow="1" firstDataCol="0"/>
  <pivotFields count="16">
    <pivotField dataField="1" showAll="0"/>
    <pivotField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Count of MOVIE" fld="0" subtotal="count" baseField="0" baseItem="0"/>
  </dataFields>
  <formats count="1">
    <format dxfId="2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C06851-F897-486E-BAB4-38AD9147728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2:C3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Fields count="1">
    <field x="-2"/>
  </colFields>
  <colItems count="2">
    <i>
      <x/>
    </i>
    <i i="1">
      <x v="1"/>
    </i>
  </colItems>
  <dataFields count="2">
    <dataField name="Sum of Average" fld="1" baseField="0" baseItem="0" numFmtId="1"/>
    <dataField name="Sum of Total" fld="0" baseField="0" baseItem="0"/>
  </dataFields>
  <formats count="1">
    <format dxfId="10">
      <pivotArea outline="0" collapsedLevelsAreSubtotals="1" fieldPosition="0">
        <references count="1">
          <reference field="4294967294" count="1" selected="0">
            <x v="0"/>
          </reference>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Raw Data!$A$1:$P$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FC8E2-037B-4B76-9898-8AD9BFD491F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3">
    <pivotField dataField="1" subtotalTop="0" showAll="0" defaultSubtotal="0"/>
    <pivotField allDrilled="1" subtotalTop="0" showAll="0" sortType="ascending" defaultSubtotal="0" defaultAttributeDrillState="1">
      <items count="7">
        <item x="0"/>
        <item x="3"/>
        <item x="1"/>
        <item x="4"/>
        <item x="5"/>
        <item x="2"/>
        <item x="6"/>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Total" fld="0" baseField="0" baseItem="0" numFmtId="44"/>
  </dataFields>
  <formats count="1">
    <format dxfId="6">
      <pivotArea outline="0" collapsedLevelsAreSubtotals="1" fieldPosition="0"/>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Raw Data!$A$1:$P$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C5A9694-0DAD-4767-BF17-923C2505A238}"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3:H20" firstHeaderRow="1" firstDataRow="1" firstDataCol="1"/>
  <pivotFields count="16">
    <pivotField showAll="0"/>
    <pivotField showAll="0">
      <items count="4">
        <item x="0"/>
        <item x="1"/>
        <item x="2"/>
        <item t="default"/>
      </items>
    </pivotField>
    <pivotField showAll="0">
      <items count="8">
        <item h="1" x="3"/>
        <item x="6"/>
        <item h="1" x="0"/>
        <item h="1" x="4"/>
        <item h="1" x="5"/>
        <item h="1" x="1"/>
        <item h="1"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Oct-21" fld="6" baseField="0" baseItem="0"/>
    <dataField name="Sum of Jul-21" fld="3" baseField="0" baseItem="0"/>
    <dataField name="Sum of Sep-21" fld="5" baseField="0" baseItem="0"/>
    <dataField name="Sum of Nov-21" fld="7" baseField="0" baseItem="0"/>
    <dataField name="Sum of Aug-21" fld="4" baseField="0" baseItem="0"/>
    <dataField name="Sum of Jan-22" fld="9" baseField="0" baseItem="0"/>
    <dataField name="Sum of Dec-21" fld="8" baseField="0" baseItem="0"/>
  </dataFields>
  <formats count="1">
    <format dxfId="7">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485FA3D-24DE-448C-835F-94B0CF5E3ADB}" name="PivotTable4"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8" firstHeaderRow="1" firstDataRow="1" firstDataCol="1"/>
  <pivotFields count="16">
    <pivotField showAll="0"/>
    <pivotField showAll="0">
      <items count="4">
        <item x="0"/>
        <item x="1"/>
        <item x="2"/>
        <item t="default"/>
      </items>
    </pivotField>
    <pivotField showAll="0">
      <items count="8">
        <item h="1" x="3"/>
        <item x="6"/>
        <item h="1" x="0"/>
        <item h="1" x="4"/>
        <item h="1" x="5"/>
        <item h="1" x="1"/>
        <item h="1"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7">
    <i>
      <x/>
    </i>
    <i i="1">
      <x v="1"/>
    </i>
    <i i="2">
      <x v="2"/>
    </i>
    <i i="3">
      <x v="3"/>
    </i>
    <i i="4">
      <x v="4"/>
    </i>
    <i i="5">
      <x v="5"/>
    </i>
    <i i="6">
      <x v="6"/>
    </i>
  </rowItems>
  <colItems count="1">
    <i/>
  </colItems>
  <dataFields count="7">
    <dataField name="Sum of Oct-21" fld="6" baseField="0" baseItem="0"/>
    <dataField name="Sum of Jul-21" fld="3" baseField="0" baseItem="0"/>
    <dataField name="Sum of Sep-21" fld="5" baseField="0" baseItem="0"/>
    <dataField name="Sum of Nov-21" fld="7" baseField="0" baseItem="0"/>
    <dataField name="Sum of Aug-21" fld="4" baseField="0" baseItem="0"/>
    <dataField name="Sum of Jan-22" fld="9" baseField="0" baseItem="0"/>
    <dataField name="Sum of Dec-21" fld="8" baseField="0" baseItem="0"/>
  </dataFields>
  <formats count="1">
    <format dxfId="8">
      <pivotArea outline="0" collapsedLevelsAreSubtotals="1"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FA8B5FC-8D04-445F-BD9D-528B08CA543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0:B18" firstHeaderRow="1" firstDataRow="1" firstDataCol="1"/>
  <pivotFields count="2">
    <pivotField dataField="1" subtotalTop="0" showAll="0" defaultSubtotal="0"/>
    <pivotField axis="axisRow" allDrilled="1" subtotalTop="0" showAll="0" sortType="ascending"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Total" fld="0" baseField="0" baseItem="0" numFmtId="44"/>
  </dataFields>
  <formats count="1">
    <format dxfId="9">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Raw Data!$A$1:$P$1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EEF6FB-0897-4B3E-9C67-5C8D9DB31E3F}" name="PivotTable10"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H33:I41" firstHeaderRow="1" firstDataRow="1" firstDataCol="1"/>
  <pivotFields count="16">
    <pivotField showAll="0">
      <items count="17">
        <item x="2"/>
        <item x="1"/>
        <item x="6"/>
        <item x="9"/>
        <item x="4"/>
        <item x="7"/>
        <item x="5"/>
        <item x="11"/>
        <item x="13"/>
        <item x="10"/>
        <item x="8"/>
        <item x="14"/>
        <item x="12"/>
        <item x="3"/>
        <item x="15"/>
        <item x="0"/>
        <item t="default"/>
      </items>
    </pivotField>
    <pivotField showAll="0">
      <items count="4">
        <item x="0"/>
        <item x="1"/>
        <item x="2"/>
        <item t="default"/>
      </items>
    </pivotField>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Fields count="1">
    <field x="2"/>
  </rowFields>
  <rowItems count="8">
    <i>
      <x v="1"/>
    </i>
    <i>
      <x v="4"/>
    </i>
    <i>
      <x v="3"/>
    </i>
    <i>
      <x/>
    </i>
    <i>
      <x v="6"/>
    </i>
    <i>
      <x v="5"/>
    </i>
    <i>
      <x v="2"/>
    </i>
    <i t="grand">
      <x/>
    </i>
  </rowItems>
  <colItems count="1">
    <i/>
  </colItems>
  <dataFields count="1">
    <dataField name="Sum of Average " fld="11" baseField="0" baseItem="0"/>
  </dataFields>
  <formats count="1">
    <format dxfId="12">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81555-B898-4D57-90BD-07AA261EBC34}"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E22:F30" firstHeaderRow="1" firstDataRow="1" firstDataCol="1"/>
  <pivotFields count="16">
    <pivotField showAll="0"/>
    <pivotField showAll="0">
      <items count="4">
        <item x="0"/>
        <item x="1"/>
        <item x="2"/>
        <item t="default"/>
      </items>
    </pivotField>
    <pivotField axis="axisRow" showAll="0" sortType="ascending">
      <items count="8">
        <item x="3"/>
        <item x="6"/>
        <item x="0"/>
        <item x="4"/>
        <item x="5"/>
        <item x="1"/>
        <item x="2"/>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2"/>
  </rowFields>
  <rowItems count="8">
    <i>
      <x v="1"/>
    </i>
    <i>
      <x v="4"/>
    </i>
    <i>
      <x v="3"/>
    </i>
    <i>
      <x/>
    </i>
    <i>
      <x v="6"/>
    </i>
    <i>
      <x v="5"/>
    </i>
    <i>
      <x v="2"/>
    </i>
    <i t="grand">
      <x/>
    </i>
  </rowItems>
  <colItems count="1">
    <i/>
  </colItems>
  <dataFields count="1">
    <dataField name="Sum of  Total " fld="10" baseField="0" baseItem="0"/>
  </dataFields>
  <formats count="1">
    <format dxfId="13">
      <pivotArea outline="0" collapsedLevelsAreSubtotals="1" fieldPosition="0"/>
    </format>
  </formats>
  <chartFormats count="2">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0F57B7-9F0F-4684-8C08-268452831D8F}" name="PivotTable4"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23:J24" firstHeaderRow="1" firstDataRow="1" firstDataCol="0"/>
  <pivotFields count="16">
    <pivotField showAll="0"/>
    <pivotField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items count="3">
        <item x="0"/>
        <item x="1"/>
        <item t="default"/>
      </items>
    </pivotField>
  </pivotFields>
  <rowItems count="1">
    <i/>
  </rowItems>
  <colItems count="1">
    <i/>
  </colItems>
  <dataFields count="1">
    <dataField name="Average of MoM" fld="14" subtotal="average" baseField="0" baseItem="10050"/>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F8A960-D909-4106-886D-EA951B0CD777}" name="PivotTable8"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27:J28" firstHeaderRow="1" firstDataRow="1" firstDataCol="0"/>
  <pivotFields count="16">
    <pivotField multipleItemSelectionAllowed="1" showAll="0">
      <items count="17">
        <item x="2"/>
        <item x="1"/>
        <item h="1" x="6"/>
        <item h="1" x="9"/>
        <item h="1" x="4"/>
        <item h="1" x="7"/>
        <item h="1" x="5"/>
        <item h="1" x="11"/>
        <item h="1" x="13"/>
        <item h="1" x="10"/>
        <item h="1" x="8"/>
        <item h="1" x="14"/>
        <item h="1" x="12"/>
        <item h="1" x="3"/>
        <item h="1" x="15"/>
        <item h="1" x="0"/>
        <item t="default"/>
      </items>
    </pivotField>
    <pivotField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Average of Average " fld="11" subtotal="average" baseField="0" baseItem="10514"/>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A9E68B-6A8A-4C96-9D8A-CB946D242627}" name="PivotTable3"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J19:J20" firstHeaderRow="1" firstDataRow="1" firstDataCol="0"/>
  <pivotFields count="16">
    <pivotField showAll="0"/>
    <pivotField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Sum of Average " fld="11" baseField="0" baseItem="0"/>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DBD56E-299B-4AA1-99F4-692A8F9994ED}" name="PivotTable2"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H20:H21" firstHeaderRow="1" firstDataRow="1" firstDataCol="0"/>
  <pivotFields count="16">
    <pivotField showAll="0"/>
    <pivotField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items count="15">
        <item x="13"/>
        <item x="12"/>
        <item x="11"/>
        <item x="10"/>
        <item x="9"/>
        <item x="8"/>
        <item x="7"/>
        <item x="6"/>
        <item x="5"/>
        <item x="4"/>
        <item x="3"/>
        <item x="2"/>
        <item x="1"/>
        <item x="0"/>
        <item t="default"/>
      </items>
    </pivotField>
    <pivotField numFmtId="164" showAll="0"/>
    <pivotField numFmtId="164" showAll="0"/>
    <pivotField numFmtId="164" showAll="0"/>
    <pivotField numFmtId="9" showAll="0"/>
    <pivotField showAll="0">
      <items count="3">
        <item x="0"/>
        <item x="1"/>
        <item t="default"/>
      </items>
    </pivotField>
  </pivotFields>
  <rowItems count="1">
    <i/>
  </rowItems>
  <colItems count="1">
    <i/>
  </colItems>
  <dataFields count="1">
    <dataField name="Sum of  Total " fld="10"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3BD1F0-79AE-46BF-B668-338312FE9897}"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E34:F38" firstHeaderRow="1" firstDataRow="1" firstDataCol="1"/>
  <pivotFields count="16">
    <pivotField showAll="0"/>
    <pivotField axis="axisRow" showAll="0" sortType="descending">
      <items count="4">
        <item x="2"/>
        <item x="1"/>
        <item x="0"/>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items count="15">
        <item x="13"/>
        <item x="12"/>
        <item x="11"/>
        <item x="10"/>
        <item x="9"/>
        <item x="8"/>
        <item x="7"/>
        <item x="6"/>
        <item x="5"/>
        <item x="4"/>
        <item x="3"/>
        <item x="2"/>
        <item x="1"/>
        <item x="0"/>
        <item t="default"/>
      </items>
    </pivotField>
    <pivotField numFmtId="164" showAll="0"/>
    <pivotField numFmtId="164" showAll="0"/>
    <pivotField numFmtId="9" showAll="0"/>
    <pivotField showAll="0">
      <items count="3">
        <item x="0"/>
        <item x="1"/>
        <item t="default"/>
      </items>
    </pivotField>
  </pivotFields>
  <rowFields count="1">
    <field x="1"/>
  </rowFields>
  <rowItems count="4">
    <i>
      <x/>
    </i>
    <i>
      <x v="1"/>
    </i>
    <i>
      <x v="2"/>
    </i>
    <i t="grand">
      <x/>
    </i>
  </rowItems>
  <colItems count="1">
    <i/>
  </colItems>
  <dataFields count="1">
    <dataField name="Sum of  Total " fld="10" baseField="0" baseItem="0"/>
  </dataFields>
  <formats count="1">
    <format dxfId="18">
      <pivotArea outline="0" collapsedLevelsAreSubtotals="1" fieldPosition="0"/>
    </format>
  </formats>
  <chartFormats count="2">
    <chartFormat chart="31" format="3" series="1">
      <pivotArea type="data" outline="0" fieldPosition="0">
        <references count="1">
          <reference field="4294967294" count="1" selected="0">
            <x v="0"/>
          </reference>
        </references>
      </pivotArea>
    </chartFormat>
    <chartFormat chart="24"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2F0040-5989-438E-A8BC-6FD03E039741}"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H13:I17" firstHeaderRow="1" firstDataRow="1" firstDataCol="1"/>
  <pivotFields count="16">
    <pivotField showAll="0"/>
    <pivotField axis="axisRow" showAll="0">
      <items count="4">
        <item x="0"/>
        <item x="1"/>
        <item x="2"/>
        <item t="default"/>
      </items>
    </pivotField>
    <pivotField showAll="0">
      <items count="8">
        <item x="3"/>
        <item x="6"/>
        <item x="0"/>
        <item x="4"/>
        <item x="5"/>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9" showAll="0"/>
    <pivotField showAll="0">
      <items count="3">
        <item x="0"/>
        <item x="1"/>
        <item t="default"/>
      </items>
    </pivotField>
  </pivotFields>
  <rowFields count="1">
    <field x="1"/>
  </rowFields>
  <rowItems count="4">
    <i>
      <x/>
    </i>
    <i>
      <x v="1"/>
    </i>
    <i>
      <x v="2"/>
    </i>
    <i t="grand">
      <x/>
    </i>
  </rowItems>
  <colItems count="1">
    <i/>
  </colItems>
  <dataFields count="1">
    <dataField name="Sum of  Total " fld="10" baseField="0" baseItem="0"/>
  </dataFields>
  <formats count="1">
    <format dxfId="19">
      <pivotArea outline="0" collapsedLevelsAreSubtotals="1" fieldPosition="0"/>
    </format>
  </formats>
  <chartFormats count="7">
    <chartFormat chart="27" format="0" series="1">
      <pivotArea type="data" outline="0" fieldPosition="0">
        <references count="1">
          <reference field="4294967294" count="1" selected="0">
            <x v="0"/>
          </reference>
        </references>
      </pivotArea>
    </chartFormat>
    <chartFormat chart="27" format="1">
      <pivotArea type="data" outline="0" fieldPosition="0">
        <references count="2">
          <reference field="4294967294" count="1" selected="0">
            <x v="0"/>
          </reference>
          <reference field="1" count="1" selected="0">
            <x v="0"/>
          </reference>
        </references>
      </pivotArea>
    </chartFormat>
    <chartFormat chart="27" format="2">
      <pivotArea type="data" outline="0" fieldPosition="0">
        <references count="2">
          <reference field="4294967294" count="1" selected="0">
            <x v="0"/>
          </reference>
          <reference field="1" count="1" selected="0">
            <x v="1"/>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 count="1" selected="0">
            <x v="0"/>
          </reference>
        </references>
      </pivotArea>
    </chartFormat>
    <chartFormat chart="29" format="9">
      <pivotArea type="data" outline="0" fieldPosition="0">
        <references count="2">
          <reference field="4294967294" count="1" selected="0">
            <x v="0"/>
          </reference>
          <reference field="1" count="1" selected="0">
            <x v="1"/>
          </reference>
        </references>
      </pivotArea>
    </chartFormat>
    <chartFormat chart="29" format="10">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C4F2D6A9-09A8-4027-A5BC-4981C53451CB}" sourceName="Genre">
  <pivotTables>
    <pivotTable tabId="8" name="PivotTable4"/>
    <pivotTable tabId="8" name="PivotTable1"/>
    <pivotTable tabId="9" name="PivotTable10"/>
    <pivotTable tabId="9" name="PivotTable11"/>
  </pivotTables>
  <data>
    <tabular pivotCacheId="10859756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 xr10:uid="{96EEBACE-8D90-4831-849F-47DDFA16A91C}" sourceName=" Average">
  <pivotTables>
    <pivotTable tabId="8" name="PivotTable4"/>
    <pivotTable tabId="8" name="PivotTable1"/>
    <pivotTable tabId="9" name="PivotTable10"/>
    <pivotTable tabId="9" name="PivotTable11"/>
  </pivotTables>
  <data>
    <tabular pivotCacheId="1085975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s" xr10:uid="{1D2DCAA7-354B-47CF-A637-9517E261BF38}" sourceName="Distributors">
  <pivotTables>
    <pivotTable tabId="9" name="PivotTable1"/>
    <pivotTable tabId="9" name="PivotTable5"/>
    <pivotTable tabId="9" name="PivotTable6"/>
    <pivotTable tabId="9" name="PivotTable2"/>
    <pivotTable tabId="9" name="PivotTable3"/>
    <pivotTable tabId="9" name="PivotTable4"/>
    <pivotTable tabId="9" name="PivotTable7"/>
    <pivotTable tabId="9" name="PivotTable8"/>
  </pivotTables>
  <data>
    <tabular pivotCacheId="108597568">
      <items count="7">
        <i x="3" s="1"/>
        <i x="6" s="1"/>
        <i x="0" s="1"/>
        <i x="4" s="1"/>
        <i x="5"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A637E828-5BF8-4F27-A182-86750FE3E36D}" sourceName="Genre">
  <pivotTables>
    <pivotTable tabId="9" name="PivotTable1"/>
    <pivotTable tabId="9" name="PivotTable5"/>
    <pivotTable tabId="9" name="PivotTable6"/>
    <pivotTable tabId="9" name="PivotTable2"/>
    <pivotTable tabId="9" name="PivotTable3"/>
    <pivotTable tabId="9" name="PivotTable4"/>
    <pivotTable tabId="9" name="PivotTable7"/>
    <pivotTable tabId="9" name="PivotTable8"/>
  </pivotTables>
  <data>
    <tabular pivotCacheId="108597568">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1" xr10:uid="{4D6A3A5B-27AD-4504-BDB2-2F9271ACB52B}" sourceName=" Average">
  <pivotTables>
    <pivotTable tabId="9" name="PivotTable1"/>
    <pivotTable tabId="9" name="PivotTable5"/>
    <pivotTable tabId="9" name="PivotTable6"/>
    <pivotTable tabId="9" name="PivotTable2"/>
    <pivotTable tabId="9" name="PivotTable3"/>
    <pivotTable tabId="9" name="PivotTable4"/>
    <pivotTable tabId="9" name="PivotTable7"/>
    <pivotTable tabId="9" name="PivotTable8"/>
  </pivotTables>
  <data>
    <tabular pivotCacheId="10859756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butors" xr10:uid="{4D571318-DEE3-4C40-8536-CEEF6E4B4B7B}" cache="Slicer_Distributors" caption="Distributors" columnCount="2" rowHeight="241300"/>
  <slicer name="Genre 1" xr10:uid="{FC4550DA-98A8-413C-A9F1-DFF48E0F29B5}" cache="Slicer_Genre1" caption="Genre" columnCount="2" rowHeight="241300"/>
  <slicer name=" Average 1" xr10:uid="{333BFFC3-1AAE-4266-AEC3-797B5672BD1B}" cache="Slicer_Average1" caption=" Average"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ACFC5BA-88CD-424F-BC5B-DA3FFBAD2B5F}" cache="Slicer_Genre" caption="Genre" rowHeight="241300"/>
  <slicer name=" Average" xr10:uid="{695967F7-EC35-4616-93EF-ADDBDC49F042}" cache="Slicer_Average" caption=" Aver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3FFC4-8C4B-49CE-9957-1BFEC6241058}">
  <dimension ref="E13:L41"/>
  <sheetViews>
    <sheetView showGridLines="0" topLeftCell="G21" workbookViewId="0">
      <selection activeCell="K33" sqref="K33"/>
    </sheetView>
  </sheetViews>
  <sheetFormatPr defaultRowHeight="14.5"/>
  <cols>
    <col min="5" max="5" width="17.26953125" bestFit="1" customWidth="1"/>
    <col min="6" max="6" width="12.26953125" bestFit="1" customWidth="1"/>
    <col min="7" max="7" width="9.6328125" bestFit="1" customWidth="1"/>
    <col min="8" max="8" width="14.453125" bestFit="1" customWidth="1"/>
    <col min="9" max="9" width="12.26953125" bestFit="1" customWidth="1"/>
    <col min="10" max="11" width="17.54296875" bestFit="1" customWidth="1"/>
    <col min="12" max="12" width="11" bestFit="1" customWidth="1"/>
    <col min="13" max="18" width="15.26953125" bestFit="1" customWidth="1"/>
    <col min="19" max="19" width="12" bestFit="1" customWidth="1"/>
  </cols>
  <sheetData>
    <row r="13" spans="8:9">
      <c r="H13" s="7" t="s">
        <v>38</v>
      </c>
      <c r="I13" t="s">
        <v>53</v>
      </c>
    </row>
    <row r="14" spans="8:9">
      <c r="H14" s="8" t="s">
        <v>5</v>
      </c>
      <c r="I14" s="12">
        <v>7654233</v>
      </c>
    </row>
    <row r="15" spans="8:9">
      <c r="H15" s="8" t="s">
        <v>8</v>
      </c>
      <c r="I15" s="12">
        <v>5411117</v>
      </c>
    </row>
    <row r="16" spans="8:9">
      <c r="H16" s="8" t="s">
        <v>11</v>
      </c>
      <c r="I16" s="12">
        <v>2240742</v>
      </c>
    </row>
    <row r="17" spans="5:10">
      <c r="H17" s="8" t="s">
        <v>39</v>
      </c>
      <c r="I17" s="12">
        <v>15306092</v>
      </c>
    </row>
    <row r="19" spans="5:10">
      <c r="J19" t="s">
        <v>56</v>
      </c>
    </row>
    <row r="20" spans="5:10">
      <c r="H20" t="s">
        <v>53</v>
      </c>
      <c r="J20" s="12">
        <v>2186584.5714285709</v>
      </c>
    </row>
    <row r="21" spans="5:10">
      <c r="H21" s="12">
        <v>15306092</v>
      </c>
    </row>
    <row r="22" spans="5:10">
      <c r="E22" s="7" t="s">
        <v>38</v>
      </c>
      <c r="F22" t="s">
        <v>53</v>
      </c>
    </row>
    <row r="23" spans="5:10">
      <c r="E23" s="8" t="s">
        <v>24</v>
      </c>
      <c r="F23" s="12">
        <v>8877</v>
      </c>
      <c r="J23" t="s">
        <v>59</v>
      </c>
    </row>
    <row r="24" spans="5:10">
      <c r="E24" s="8" t="s">
        <v>21</v>
      </c>
      <c r="F24" s="12">
        <v>9117</v>
      </c>
      <c r="J24" s="12">
        <v>-0.21301260508443476</v>
      </c>
    </row>
    <row r="25" spans="5:10">
      <c r="E25" s="8" t="s">
        <v>18</v>
      </c>
      <c r="F25" s="12">
        <v>40276</v>
      </c>
    </row>
    <row r="26" spans="5:10">
      <c r="E26" s="8" t="s">
        <v>14</v>
      </c>
      <c r="F26" s="12">
        <v>75416</v>
      </c>
      <c r="H26" t="s">
        <v>57</v>
      </c>
    </row>
    <row r="27" spans="5:10">
      <c r="E27" s="8" t="s">
        <v>10</v>
      </c>
      <c r="F27" s="12">
        <v>2288216</v>
      </c>
      <c r="H27" s="12">
        <v>16</v>
      </c>
      <c r="J27" t="s">
        <v>61</v>
      </c>
    </row>
    <row r="28" spans="5:10">
      <c r="E28" s="8" t="s">
        <v>7</v>
      </c>
      <c r="F28" s="12">
        <v>4560931</v>
      </c>
      <c r="J28" s="12">
        <v>136661.53571428568</v>
      </c>
    </row>
    <row r="29" spans="5:10">
      <c r="E29" s="8" t="s">
        <v>4</v>
      </c>
      <c r="F29" s="12">
        <v>8323259</v>
      </c>
    </row>
    <row r="30" spans="5:10">
      <c r="E30" s="8" t="s">
        <v>39</v>
      </c>
      <c r="F30" s="12">
        <v>15306092</v>
      </c>
    </row>
    <row r="33" spans="5:12">
      <c r="H33" s="7" t="s">
        <v>38</v>
      </c>
      <c r="I33" t="s">
        <v>56</v>
      </c>
      <c r="K33" s="7" t="s">
        <v>50</v>
      </c>
    </row>
    <row r="34" spans="5:12">
      <c r="E34" s="7" t="s">
        <v>38</v>
      </c>
      <c r="F34" t="s">
        <v>53</v>
      </c>
      <c r="H34" s="8" t="s">
        <v>24</v>
      </c>
      <c r="I34" s="12">
        <v>1268.1428571428571</v>
      </c>
      <c r="K34" s="8" t="s">
        <v>61</v>
      </c>
      <c r="L34" s="12">
        <v>136661.53571428568</v>
      </c>
    </row>
    <row r="35" spans="5:12">
      <c r="E35" s="8" t="s">
        <v>11</v>
      </c>
      <c r="F35" s="12">
        <v>2240742</v>
      </c>
      <c r="H35" s="8" t="s">
        <v>21</v>
      </c>
      <c r="I35" s="12">
        <v>1302.4285714285713</v>
      </c>
      <c r="K35" s="8" t="s">
        <v>43</v>
      </c>
      <c r="L35" s="12">
        <v>1835146</v>
      </c>
    </row>
    <row r="36" spans="5:12">
      <c r="E36" s="8" t="s">
        <v>8</v>
      </c>
      <c r="F36" s="12">
        <v>5411117</v>
      </c>
      <c r="H36" s="8" t="s">
        <v>18</v>
      </c>
      <c r="I36" s="12">
        <v>5753.7142857142862</v>
      </c>
    </row>
    <row r="37" spans="5:12">
      <c r="E37" s="8" t="s">
        <v>5</v>
      </c>
      <c r="F37" s="12">
        <v>7654233</v>
      </c>
      <c r="H37" s="8" t="s">
        <v>14</v>
      </c>
      <c r="I37" s="12">
        <v>10773.714285714286</v>
      </c>
    </row>
    <row r="38" spans="5:12">
      <c r="E38" s="8" t="s">
        <v>39</v>
      </c>
      <c r="F38" s="12">
        <v>15306092</v>
      </c>
      <c r="H38" s="8" t="s">
        <v>10</v>
      </c>
      <c r="I38" s="12">
        <v>326888</v>
      </c>
    </row>
    <row r="39" spans="5:12">
      <c r="H39" s="8" t="s">
        <v>7</v>
      </c>
      <c r="I39" s="12">
        <v>651561.57142857148</v>
      </c>
    </row>
    <row r="40" spans="5:12">
      <c r="H40" s="8" t="s">
        <v>4</v>
      </c>
      <c r="I40" s="12">
        <v>1189037</v>
      </c>
    </row>
    <row r="41" spans="5:12">
      <c r="H41" s="8" t="s">
        <v>39</v>
      </c>
      <c r="I41" s="12">
        <v>2186584.5714285714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C7F97-CE0E-41EF-8FCC-018B72A01668}">
  <dimension ref="A2:AE66"/>
  <sheetViews>
    <sheetView showGridLines="0" tabSelected="1" zoomScale="41" zoomScaleNormal="41" workbookViewId="0">
      <selection activeCell="X12" sqref="X12"/>
    </sheetView>
  </sheetViews>
  <sheetFormatPr defaultRowHeight="14.5"/>
  <sheetData>
    <row r="2" spans="2:31">
      <c r="B2" s="27" t="s">
        <v>51</v>
      </c>
      <c r="C2" s="28"/>
      <c r="D2" s="28"/>
      <c r="E2" s="28"/>
      <c r="F2" s="28"/>
      <c r="G2" s="28"/>
      <c r="H2" s="28"/>
      <c r="I2" s="28"/>
      <c r="J2" s="28"/>
      <c r="K2" s="28"/>
      <c r="L2" s="28"/>
      <c r="M2" s="28"/>
      <c r="N2" s="28"/>
      <c r="O2" s="28"/>
      <c r="P2" s="28"/>
      <c r="Q2" s="28"/>
      <c r="R2" s="28"/>
      <c r="S2" s="24"/>
      <c r="T2" s="24"/>
      <c r="U2" s="24"/>
      <c r="V2" s="24"/>
      <c r="W2" s="24"/>
      <c r="X2" s="25"/>
      <c r="Y2" s="25"/>
      <c r="Z2" s="25"/>
      <c r="AA2" s="25"/>
      <c r="AB2" s="25"/>
      <c r="AC2" s="25"/>
      <c r="AD2" s="25"/>
      <c r="AE2" s="25"/>
    </row>
    <row r="3" spans="2:31">
      <c r="B3" s="28"/>
      <c r="C3" s="28"/>
      <c r="D3" s="28"/>
      <c r="E3" s="28"/>
      <c r="F3" s="28"/>
      <c r="G3" s="28"/>
      <c r="H3" s="28"/>
      <c r="I3" s="28"/>
      <c r="J3" s="28"/>
      <c r="K3" s="28"/>
      <c r="L3" s="28"/>
      <c r="M3" s="28"/>
      <c r="N3" s="28"/>
      <c r="O3" s="28"/>
      <c r="P3" s="28"/>
      <c r="Q3" s="28"/>
      <c r="R3" s="28"/>
      <c r="S3" s="24"/>
      <c r="T3" s="24"/>
      <c r="U3" s="24"/>
      <c r="V3" s="24"/>
      <c r="W3" s="24"/>
      <c r="X3" s="25"/>
      <c r="Y3" s="25"/>
      <c r="Z3" s="25"/>
      <c r="AA3" s="25"/>
      <c r="AB3" s="25"/>
      <c r="AC3" s="25"/>
      <c r="AD3" s="25"/>
      <c r="AE3" s="25"/>
    </row>
    <row r="16" spans="2:31">
      <c r="B16" s="27" t="s">
        <v>52</v>
      </c>
      <c r="C16" s="28"/>
      <c r="D16" s="28"/>
      <c r="E16" s="28"/>
      <c r="F16" s="28"/>
      <c r="G16" s="28"/>
      <c r="H16" s="28"/>
      <c r="I16" s="28"/>
      <c r="J16" s="28"/>
      <c r="K16" s="28"/>
      <c r="L16" s="28"/>
      <c r="M16" s="28"/>
      <c r="N16" s="28"/>
      <c r="O16" s="28"/>
      <c r="P16" s="28"/>
      <c r="Q16" s="28"/>
      <c r="R16" s="28"/>
      <c r="S16" s="24"/>
      <c r="T16" s="24"/>
      <c r="U16" s="24"/>
      <c r="V16" s="24"/>
      <c r="W16" s="24"/>
      <c r="X16" s="25"/>
      <c r="Y16" s="25"/>
      <c r="Z16" s="25"/>
      <c r="AA16" s="25"/>
      <c r="AB16" s="25"/>
      <c r="AC16" s="25"/>
      <c r="AD16" s="25"/>
      <c r="AE16" s="25"/>
    </row>
    <row r="17" spans="2:31">
      <c r="B17" s="28"/>
      <c r="C17" s="28"/>
      <c r="D17" s="28"/>
      <c r="E17" s="28"/>
      <c r="F17" s="28"/>
      <c r="G17" s="28"/>
      <c r="H17" s="28"/>
      <c r="I17" s="28"/>
      <c r="J17" s="28"/>
      <c r="K17" s="28"/>
      <c r="L17" s="28"/>
      <c r="M17" s="28"/>
      <c r="N17" s="28"/>
      <c r="O17" s="28"/>
      <c r="P17" s="28"/>
      <c r="Q17" s="28"/>
      <c r="R17" s="28"/>
      <c r="S17" s="24"/>
      <c r="T17" s="24"/>
      <c r="U17" s="24"/>
      <c r="V17" s="24"/>
      <c r="W17" s="24"/>
      <c r="X17" s="25"/>
      <c r="Y17" s="25"/>
      <c r="Z17" s="25"/>
      <c r="AA17" s="25"/>
      <c r="AB17" s="25"/>
      <c r="AC17" s="25"/>
      <c r="AD17" s="25"/>
      <c r="AE17" s="25"/>
    </row>
    <row r="18" spans="2:31" ht="15" thickBot="1">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spans="2:31" ht="14.5" customHeight="1">
      <c r="B19" s="29" t="s">
        <v>54</v>
      </c>
      <c r="C19" s="30"/>
      <c r="E19" s="16"/>
      <c r="F19" s="16"/>
      <c r="G19" s="15"/>
      <c r="I19" s="31" t="s">
        <v>29</v>
      </c>
      <c r="J19" s="32"/>
      <c r="L19" s="33" t="s">
        <v>58</v>
      </c>
      <c r="M19" s="34"/>
      <c r="N19" s="35"/>
      <c r="P19" s="19"/>
      <c r="Q19" s="19"/>
      <c r="R19" s="19"/>
    </row>
    <row r="20" spans="2:31" ht="15" customHeight="1" thickBot="1">
      <c r="B20" s="30"/>
      <c r="C20" s="30"/>
      <c r="E20" s="16" t="s">
        <v>55</v>
      </c>
      <c r="F20" s="16"/>
      <c r="G20" s="15"/>
      <c r="I20" s="32"/>
      <c r="J20" s="32"/>
      <c r="L20" s="36"/>
      <c r="M20" s="37"/>
      <c r="N20" s="38"/>
      <c r="P20" s="19"/>
      <c r="Q20" s="19"/>
      <c r="R20" s="19"/>
    </row>
    <row r="21" spans="2:31">
      <c r="B21" s="26">
        <f>GETPIVOTDATA(" Total ",'Pivot Tables'!$H$20)</f>
        <v>15306092</v>
      </c>
      <c r="C21" s="26"/>
      <c r="D21" s="17"/>
      <c r="E21" s="26">
        <f>GETPIVOTDATA("Average ",'Pivot Tables'!$J$19)</f>
        <v>2186584.5714285709</v>
      </c>
      <c r="F21" s="26"/>
      <c r="G21" s="18"/>
      <c r="I21" s="39">
        <f>GETPIVOTDATA("MoM",'Pivot Tables'!$J$23)</f>
        <v>-0.21301260508443476</v>
      </c>
      <c r="J21" s="39"/>
      <c r="L21" s="40">
        <f>GETPIVOTDATA("MOVIE",'Pivot Tables'!$H$26)</f>
        <v>16</v>
      </c>
      <c r="M21" s="40"/>
      <c r="N21" s="40"/>
    </row>
    <row r="22" spans="2:31">
      <c r="B22" s="26"/>
      <c r="C22" s="26"/>
      <c r="D22" s="17"/>
      <c r="E22" s="26"/>
      <c r="F22" s="26"/>
      <c r="G22" s="18"/>
      <c r="I22" s="39"/>
      <c r="J22" s="39"/>
      <c r="L22" s="41"/>
      <c r="M22" s="41"/>
      <c r="N22" s="41"/>
    </row>
    <row r="56" ht="14.5" customHeight="1"/>
    <row r="65" spans="1:31">
      <c r="A65" s="27" t="s">
        <v>60</v>
      </c>
      <c r="B65" s="28"/>
      <c r="C65" s="28"/>
      <c r="D65" s="28"/>
      <c r="E65" s="28"/>
      <c r="F65" s="28"/>
      <c r="G65" s="28"/>
      <c r="H65" s="28"/>
      <c r="I65" s="28"/>
      <c r="J65" s="28"/>
      <c r="K65" s="28"/>
      <c r="L65" s="28"/>
      <c r="M65" s="28"/>
      <c r="N65" s="28"/>
      <c r="O65" s="28"/>
      <c r="P65" s="28"/>
      <c r="Q65" s="28"/>
      <c r="R65" s="24"/>
      <c r="S65" s="24"/>
      <c r="T65" s="24"/>
      <c r="U65" s="24"/>
      <c r="V65" s="24"/>
      <c r="W65" s="24"/>
      <c r="X65" s="25"/>
      <c r="Y65" s="25"/>
      <c r="Z65" s="25"/>
      <c r="AA65" s="25"/>
      <c r="AB65" s="25"/>
      <c r="AC65" s="25"/>
      <c r="AD65" s="25"/>
      <c r="AE65" s="25"/>
    </row>
    <row r="66" spans="1:31">
      <c r="A66" s="28"/>
      <c r="B66" s="28"/>
      <c r="C66" s="28"/>
      <c r="D66" s="28"/>
      <c r="E66" s="28"/>
      <c r="F66" s="28"/>
      <c r="G66" s="28"/>
      <c r="H66" s="28"/>
      <c r="I66" s="28"/>
      <c r="J66" s="28"/>
      <c r="K66" s="28"/>
      <c r="L66" s="28"/>
      <c r="M66" s="28"/>
      <c r="N66" s="28"/>
      <c r="O66" s="28"/>
      <c r="P66" s="28"/>
      <c r="Q66" s="28"/>
      <c r="R66" s="24"/>
      <c r="S66" s="24"/>
      <c r="T66" s="24"/>
      <c r="U66" s="24"/>
      <c r="V66" s="24"/>
      <c r="W66" s="24"/>
      <c r="X66" s="25"/>
      <c r="Y66" s="25"/>
      <c r="Z66" s="25"/>
      <c r="AA66" s="25"/>
      <c r="AB66" s="25"/>
      <c r="AC66" s="25"/>
      <c r="AD66" s="25"/>
      <c r="AE66" s="25"/>
    </row>
  </sheetData>
  <mergeCells count="10">
    <mergeCell ref="E21:F22"/>
    <mergeCell ref="B2:R3"/>
    <mergeCell ref="B16:R17"/>
    <mergeCell ref="A65:Q66"/>
    <mergeCell ref="B19:C20"/>
    <mergeCell ref="I19:J20"/>
    <mergeCell ref="L19:N20"/>
    <mergeCell ref="I21:J22"/>
    <mergeCell ref="L21:N22"/>
    <mergeCell ref="B21:C2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sheetPr>
    <tabColor rgb="FFFFC000"/>
  </sheetPr>
  <dimension ref="A1:AI38"/>
  <sheetViews>
    <sheetView zoomScaleNormal="100" workbookViewId="0">
      <selection activeCell="A22" sqref="A22"/>
    </sheetView>
  </sheetViews>
  <sheetFormatPr defaultColWidth="8.81640625" defaultRowHeight="14.5"/>
  <cols>
    <col min="1" max="1" width="37.08984375" customWidth="1"/>
    <col min="2" max="3" width="22.08984375" customWidth="1"/>
    <col min="4" max="4" width="13.81640625" customWidth="1"/>
    <col min="5" max="5" width="16.90625" customWidth="1"/>
    <col min="6" max="6" width="16.7265625" customWidth="1"/>
    <col min="7" max="7" width="15.26953125" customWidth="1"/>
    <col min="8" max="8" width="12.81640625" customWidth="1"/>
    <col min="9" max="9" width="16.26953125" customWidth="1"/>
    <col min="10" max="10" width="14.36328125" customWidth="1"/>
    <col min="11" max="11" width="13.453125" customWidth="1"/>
    <col min="12" max="12" width="19.453125" customWidth="1"/>
    <col min="13" max="13" width="13.81640625" customWidth="1"/>
    <col min="14" max="14" width="17.08984375" customWidth="1"/>
    <col min="15" max="15" width="17.1796875" customWidth="1"/>
    <col min="16" max="16" width="20.54296875" customWidth="1"/>
    <col min="17" max="17" width="27.54296875" customWidth="1"/>
    <col min="18" max="18" width="23.26953125" customWidth="1"/>
    <col min="19" max="19" width="15.7265625" customWidth="1"/>
    <col min="21" max="21" width="29.1796875" customWidth="1"/>
    <col min="22" max="22" width="12.36328125" customWidth="1"/>
    <col min="29" max="29" width="17.7265625" customWidth="1"/>
    <col min="34" max="34" width="18.1796875" customWidth="1"/>
    <col min="42" max="42" width="14.6328125" customWidth="1"/>
  </cols>
  <sheetData>
    <row r="1" spans="1:32" s="10" customFormat="1" ht="33.5">
      <c r="A1" s="10" t="s">
        <v>40</v>
      </c>
    </row>
    <row r="2" spans="1:32" s="3" customFormat="1" ht="23.5">
      <c r="A2" s="5" t="s">
        <v>0</v>
      </c>
      <c r="B2" s="5" t="s">
        <v>34</v>
      </c>
      <c r="C2" s="5" t="s">
        <v>41</v>
      </c>
      <c r="D2" s="9">
        <v>44378</v>
      </c>
      <c r="E2" s="9">
        <v>44409</v>
      </c>
      <c r="F2" s="9">
        <v>44440</v>
      </c>
      <c r="G2" s="9">
        <v>44470</v>
      </c>
      <c r="H2" s="9">
        <v>44501</v>
      </c>
      <c r="I2" s="9">
        <v>44531</v>
      </c>
      <c r="J2" s="9">
        <v>44562</v>
      </c>
      <c r="K2" s="6" t="s">
        <v>30</v>
      </c>
      <c r="L2" s="6" t="s">
        <v>31</v>
      </c>
      <c r="M2" s="6" t="s">
        <v>32</v>
      </c>
      <c r="N2" s="6" t="s">
        <v>33</v>
      </c>
      <c r="O2" s="6" t="s">
        <v>29</v>
      </c>
      <c r="P2" s="6" t="s">
        <v>35</v>
      </c>
      <c r="Q2" s="6"/>
    </row>
    <row r="3" spans="1:32">
      <c r="A3" t="s">
        <v>3</v>
      </c>
      <c r="B3" t="str">
        <f>VLOOKUP(Genre!A17,Genre!A17:B32,2,FALSE)</f>
        <v>Action</v>
      </c>
      <c r="C3" t="str">
        <f>VLOOKUP(Distributors!A17,Distributors!A17:B32,2,FALSE)</f>
        <v>Paramount Pictures</v>
      </c>
      <c r="D3" s="11">
        <v>908851</v>
      </c>
      <c r="E3" s="11">
        <v>953741</v>
      </c>
      <c r="F3" s="11">
        <v>924366</v>
      </c>
      <c r="G3" s="11">
        <v>907576</v>
      </c>
      <c r="H3" s="11">
        <v>945771</v>
      </c>
      <c r="I3" s="11">
        <v>1928656</v>
      </c>
      <c r="J3" s="11">
        <v>1023031</v>
      </c>
      <c r="K3" s="11">
        <f t="shared" ref="K3:K18" si="0">SUM(D3:J3)</f>
        <v>7591992</v>
      </c>
      <c r="L3" s="11">
        <f t="shared" ref="L3:L18" si="1">AVERAGE(D3:J3)</f>
        <v>1084570.2857142857</v>
      </c>
      <c r="M3" s="11">
        <f t="shared" ref="M3:M18" si="2">MIN(D3:J3)</f>
        <v>907576</v>
      </c>
      <c r="N3" s="11">
        <f t="shared" ref="N3:N18" si="3">MAX(D3:J3)</f>
        <v>1928656</v>
      </c>
      <c r="O3" s="4">
        <f t="shared" ref="O3:O18" si="4">(J3/I3)-1</f>
        <v>-0.46956274213753002</v>
      </c>
      <c r="P3" t="str">
        <f t="shared" ref="P3:P18" si="5">IF(K3&gt;$P$23,"Above Average","Below Average")</f>
        <v>Above Average</v>
      </c>
    </row>
    <row r="4" spans="1:32">
      <c r="A4" t="s">
        <v>6</v>
      </c>
      <c r="B4" t="str">
        <f>VLOOKUP(Genre!A3,Genre!A3:B18,2,FALSE)</f>
        <v>Adventure</v>
      </c>
      <c r="C4" t="str">
        <f>VLOOKUP(Distributors!A3,Distributors!A3:B18,2,FALSE)</f>
        <v>Walt Disney</v>
      </c>
      <c r="D4" s="11">
        <v>544951</v>
      </c>
      <c r="E4" s="11">
        <v>576636</v>
      </c>
      <c r="F4" s="11">
        <v>564851</v>
      </c>
      <c r="G4" s="11">
        <v>516416</v>
      </c>
      <c r="H4" s="11">
        <v>558496</v>
      </c>
      <c r="I4" s="11">
        <v>1139066</v>
      </c>
      <c r="J4" s="11">
        <v>606996</v>
      </c>
      <c r="K4" s="11">
        <f t="shared" si="0"/>
        <v>4507412</v>
      </c>
      <c r="L4" s="11">
        <f t="shared" si="1"/>
        <v>643916</v>
      </c>
      <c r="M4" s="11">
        <f t="shared" si="2"/>
        <v>516416</v>
      </c>
      <c r="N4" s="11">
        <f t="shared" si="3"/>
        <v>1139066</v>
      </c>
      <c r="O4" s="4">
        <f t="shared" si="4"/>
        <v>-0.46711077321243899</v>
      </c>
      <c r="P4" t="str">
        <f t="shared" si="5"/>
        <v>Above Average</v>
      </c>
    </row>
    <row r="5" spans="1:32" ht="15" thickBot="1">
      <c r="A5" t="s">
        <v>9</v>
      </c>
      <c r="B5" t="str">
        <f>VLOOKUP(Genre!A2,Genre!A2:B17,2,FALSE)</f>
        <v>Drama</v>
      </c>
      <c r="C5" t="str">
        <f>VLOOKUP(Distributors!A2,Distributors!A2:B17,2,FALSE)</f>
        <v>Warner Bros.</v>
      </c>
      <c r="D5" s="11">
        <v>259311</v>
      </c>
      <c r="E5" s="11">
        <v>263611</v>
      </c>
      <c r="F5" s="11">
        <v>263801</v>
      </c>
      <c r="G5" s="11">
        <v>279256</v>
      </c>
      <c r="H5" s="11">
        <v>283426</v>
      </c>
      <c r="I5" s="11">
        <v>590476</v>
      </c>
      <c r="J5" s="11">
        <v>300861</v>
      </c>
      <c r="K5" s="11">
        <f t="shared" si="0"/>
        <v>2240742</v>
      </c>
      <c r="L5" s="11">
        <f t="shared" si="1"/>
        <v>320106</v>
      </c>
      <c r="M5" s="11">
        <f t="shared" si="2"/>
        <v>259311</v>
      </c>
      <c r="N5" s="11">
        <f t="shared" si="3"/>
        <v>590476</v>
      </c>
      <c r="O5" s="4">
        <f t="shared" si="4"/>
        <v>-0.49047717434747562</v>
      </c>
      <c r="P5" t="str">
        <f t="shared" si="5"/>
        <v>Above Average</v>
      </c>
    </row>
    <row r="6" spans="1:32" s="23" customFormat="1" ht="24" thickBot="1">
      <c r="A6" t="s">
        <v>12</v>
      </c>
      <c r="B6" t="str">
        <f>VLOOKUP(Genre!A15,Genre!A15:B30,2,FALSE)</f>
        <v>Adventure</v>
      </c>
      <c r="C6" t="str">
        <f>VLOOKUP(Distributors!A15,Distributors!A15:B30,2,FALSE)</f>
        <v>Paramount Pictures</v>
      </c>
      <c r="D6" s="11">
        <v>81641</v>
      </c>
      <c r="E6" s="11">
        <v>86581</v>
      </c>
      <c r="F6" s="11">
        <v>78091</v>
      </c>
      <c r="G6" s="11">
        <v>92076</v>
      </c>
      <c r="H6" s="11">
        <v>94381</v>
      </c>
      <c r="I6" s="11">
        <v>187256</v>
      </c>
      <c r="J6" s="11">
        <v>111241</v>
      </c>
      <c r="K6" s="11">
        <f t="shared" si="0"/>
        <v>731267</v>
      </c>
      <c r="L6" s="11">
        <f t="shared" si="1"/>
        <v>104466.71428571429</v>
      </c>
      <c r="M6" s="11">
        <f t="shared" si="2"/>
        <v>78091</v>
      </c>
      <c r="N6" s="11">
        <f t="shared" si="3"/>
        <v>187256</v>
      </c>
      <c r="O6" s="4">
        <f t="shared" si="4"/>
        <v>-0.40594159866706536</v>
      </c>
      <c r="P6" t="str">
        <f t="shared" si="5"/>
        <v>Below Average</v>
      </c>
      <c r="Q6" s="20"/>
      <c r="R6" s="21"/>
      <c r="S6" s="21"/>
      <c r="T6" s="22"/>
      <c r="U6" s="22"/>
      <c r="V6" s="22"/>
      <c r="W6" s="22"/>
      <c r="X6" s="22"/>
      <c r="Y6" s="22"/>
      <c r="Z6" s="22"/>
      <c r="AA6" s="21"/>
      <c r="AB6" s="21"/>
      <c r="AC6" s="21"/>
      <c r="AD6" s="21"/>
      <c r="AE6" s="21"/>
      <c r="AF6" s="21"/>
    </row>
    <row r="7" spans="1:32">
      <c r="A7" t="s">
        <v>13</v>
      </c>
      <c r="B7" t="str">
        <f>VLOOKUP(Genre!A6,Genre!A6:B21,2,FALSE)</f>
        <v>Adventure</v>
      </c>
      <c r="C7" t="str">
        <f>VLOOKUP(Distributors!A6,Distributors!A6:B21,2,FALSE)</f>
        <v>20th Century Fox</v>
      </c>
      <c r="D7" s="11">
        <v>14506</v>
      </c>
      <c r="E7" s="11">
        <v>18876</v>
      </c>
      <c r="F7" s="11">
        <v>8641</v>
      </c>
      <c r="G7" s="11">
        <v>5236</v>
      </c>
      <c r="H7" s="11">
        <v>5066</v>
      </c>
      <c r="I7" s="11">
        <v>2286</v>
      </c>
      <c r="J7" s="11">
        <v>1316</v>
      </c>
      <c r="K7" s="11">
        <f t="shared" si="0"/>
        <v>55927</v>
      </c>
      <c r="L7" s="11">
        <f t="shared" si="1"/>
        <v>7989.5714285714284</v>
      </c>
      <c r="M7" s="11">
        <f t="shared" si="2"/>
        <v>1316</v>
      </c>
      <c r="N7" s="11">
        <f t="shared" si="3"/>
        <v>18876</v>
      </c>
      <c r="O7" s="4">
        <f t="shared" si="4"/>
        <v>-0.42432195975503062</v>
      </c>
      <c r="P7" t="str">
        <f t="shared" si="5"/>
        <v>Below Average</v>
      </c>
      <c r="T7" s="11"/>
      <c r="U7" s="11"/>
      <c r="V7" s="11"/>
      <c r="W7" s="11"/>
      <c r="X7" s="11"/>
      <c r="Y7" s="11"/>
      <c r="Z7" s="11"/>
      <c r="AA7" s="11"/>
      <c r="AB7" s="11"/>
      <c r="AC7" s="11"/>
      <c r="AD7" s="11"/>
      <c r="AE7" s="4"/>
    </row>
    <row r="8" spans="1:32">
      <c r="A8" t="s">
        <v>15</v>
      </c>
      <c r="B8" t="str">
        <f>VLOOKUP(Genre!A8,Genre!A8:B23,2,FALSE)</f>
        <v>Action</v>
      </c>
      <c r="C8" t="str">
        <f>VLOOKUP(Distributors!A8,Distributors!A8:B23,2,FALSE)</f>
        <v>Walt Disney</v>
      </c>
      <c r="D8" s="11">
        <v>5746</v>
      </c>
      <c r="E8" s="11">
        <v>5816</v>
      </c>
      <c r="F8" s="11">
        <v>5836</v>
      </c>
      <c r="G8" s="11">
        <v>5671</v>
      </c>
      <c r="H8" s="11">
        <v>5841</v>
      </c>
      <c r="I8" s="11">
        <v>10066</v>
      </c>
      <c r="J8" s="11">
        <v>5821</v>
      </c>
      <c r="K8" s="11">
        <f t="shared" si="0"/>
        <v>44797</v>
      </c>
      <c r="L8" s="11">
        <f t="shared" si="1"/>
        <v>6399.5714285714284</v>
      </c>
      <c r="M8" s="11">
        <f t="shared" si="2"/>
        <v>5671</v>
      </c>
      <c r="N8" s="11">
        <f t="shared" si="3"/>
        <v>10066</v>
      </c>
      <c r="O8" s="4">
        <f t="shared" si="4"/>
        <v>-0.42171666997814428</v>
      </c>
      <c r="P8" t="str">
        <f t="shared" si="5"/>
        <v>Below Average</v>
      </c>
      <c r="T8" s="11"/>
      <c r="U8" s="11"/>
      <c r="V8" s="11"/>
      <c r="W8" s="11"/>
      <c r="X8" s="11"/>
      <c r="Y8" s="11"/>
      <c r="Z8" s="11"/>
      <c r="AA8" s="11"/>
      <c r="AB8" s="11"/>
      <c r="AC8" s="11"/>
      <c r="AD8" s="11"/>
      <c r="AE8" s="4"/>
    </row>
    <row r="9" spans="1:32">
      <c r="A9" t="s">
        <v>16</v>
      </c>
      <c r="B9" t="str">
        <f>VLOOKUP(Genre!A4,Genre!A4:B19,2,FALSE)</f>
        <v>Adventure</v>
      </c>
      <c r="C9" t="str">
        <f>VLOOKUP(Distributors!A4,Distributors!A4:B19,2,FALSE)</f>
        <v>Warner Bros.</v>
      </c>
      <c r="D9" s="11">
        <v>7586</v>
      </c>
      <c r="E9" s="11">
        <v>7081</v>
      </c>
      <c r="F9" s="11">
        <v>8006</v>
      </c>
      <c r="G9" s="11">
        <v>12296</v>
      </c>
      <c r="H9" s="11">
        <v>1246</v>
      </c>
      <c r="I9" s="11">
        <v>1246</v>
      </c>
      <c r="J9" s="11">
        <v>1246</v>
      </c>
      <c r="K9" s="11">
        <f t="shared" si="0"/>
        <v>38707</v>
      </c>
      <c r="L9" s="11">
        <f t="shared" si="1"/>
        <v>5529.5714285714284</v>
      </c>
      <c r="M9" s="11">
        <f t="shared" si="2"/>
        <v>1246</v>
      </c>
      <c r="N9" s="11">
        <f t="shared" si="3"/>
        <v>12296</v>
      </c>
      <c r="O9" s="4">
        <f t="shared" si="4"/>
        <v>0</v>
      </c>
      <c r="P9" t="str">
        <f t="shared" si="5"/>
        <v>Below Average</v>
      </c>
      <c r="T9" s="11"/>
      <c r="U9" s="11"/>
      <c r="V9" s="11"/>
      <c r="W9" s="11"/>
      <c r="X9" s="11"/>
      <c r="Y9" s="11"/>
      <c r="Z9" s="11"/>
      <c r="AA9" s="11"/>
      <c r="AB9" s="11"/>
      <c r="AC9" s="11"/>
      <c r="AD9" s="11"/>
      <c r="AE9" s="4"/>
    </row>
    <row r="10" spans="1:32">
      <c r="A10" t="s">
        <v>17</v>
      </c>
      <c r="B10" t="str">
        <f>VLOOKUP(Genre!A7,Genre!A7:B22,2,FALSE)</f>
        <v>Adventure</v>
      </c>
      <c r="C10" t="str">
        <f>VLOOKUP(Distributors!A7,Distributors!A7:B22,2,FALSE)</f>
        <v>Sony Pictures</v>
      </c>
      <c r="D10" s="11">
        <v>2251</v>
      </c>
      <c r="E10" s="11">
        <v>2286</v>
      </c>
      <c r="F10" s="11">
        <v>2286</v>
      </c>
      <c r="G10" s="11">
        <v>3756</v>
      </c>
      <c r="H10" s="11">
        <v>4451</v>
      </c>
      <c r="I10" s="11">
        <v>4956</v>
      </c>
      <c r="J10" s="11">
        <v>2671</v>
      </c>
      <c r="K10" s="11">
        <f t="shared" si="0"/>
        <v>22657</v>
      </c>
      <c r="L10" s="11">
        <f t="shared" si="1"/>
        <v>3236.7142857142858</v>
      </c>
      <c r="M10" s="11">
        <f t="shared" si="2"/>
        <v>2251</v>
      </c>
      <c r="N10" s="11">
        <f t="shared" si="3"/>
        <v>4956</v>
      </c>
      <c r="O10" s="4">
        <f t="shared" si="4"/>
        <v>-0.46105730427764324</v>
      </c>
      <c r="P10" t="str">
        <f t="shared" si="5"/>
        <v>Below Average</v>
      </c>
      <c r="T10" s="11"/>
      <c r="U10" s="11"/>
      <c r="V10" s="11"/>
      <c r="W10" s="11"/>
      <c r="X10" s="11"/>
      <c r="Y10" s="11"/>
      <c r="Z10" s="11"/>
      <c r="AA10" s="11"/>
      <c r="AB10" s="11"/>
      <c r="AC10" s="11"/>
      <c r="AD10" s="11"/>
      <c r="AE10" s="4"/>
    </row>
    <row r="11" spans="1:32">
      <c r="A11" t="s">
        <v>19</v>
      </c>
      <c r="B11" t="str">
        <f>VLOOKUP(Genre!A12,Genre!A12:B27,2,FALSE)</f>
        <v>Adventure</v>
      </c>
      <c r="C11" t="str">
        <f>VLOOKUP(Distributors!A12,Distributors!A12:B27,2,FALSE)</f>
        <v>20th Century Fox</v>
      </c>
      <c r="D11" s="11">
        <v>1506</v>
      </c>
      <c r="E11" s="11">
        <v>1501</v>
      </c>
      <c r="F11" s="11">
        <v>1501</v>
      </c>
      <c r="G11" s="11">
        <v>1516</v>
      </c>
      <c r="H11" s="11">
        <v>1501</v>
      </c>
      <c r="I11" s="11">
        <v>1746</v>
      </c>
      <c r="J11" s="11">
        <v>1496</v>
      </c>
      <c r="K11" s="11">
        <f t="shared" si="0"/>
        <v>10767</v>
      </c>
      <c r="L11" s="11">
        <f t="shared" si="1"/>
        <v>1538.1428571428571</v>
      </c>
      <c r="M11" s="11">
        <f t="shared" si="2"/>
        <v>1496</v>
      </c>
      <c r="N11" s="11">
        <f t="shared" si="3"/>
        <v>1746</v>
      </c>
      <c r="O11" s="4">
        <f t="shared" si="4"/>
        <v>-0.14318442153493705</v>
      </c>
      <c r="P11" t="str">
        <f t="shared" si="5"/>
        <v>Below Average</v>
      </c>
      <c r="T11" s="11"/>
      <c r="U11" s="11"/>
      <c r="V11" s="11"/>
      <c r="W11" s="11"/>
      <c r="X11" s="11"/>
      <c r="Y11" s="11"/>
      <c r="Z11" s="11"/>
      <c r="AA11" s="11"/>
      <c r="AB11" s="11"/>
      <c r="AC11" s="11"/>
      <c r="AD11" s="11"/>
      <c r="AE11" s="4"/>
    </row>
    <row r="12" spans="1:32">
      <c r="A12" t="s">
        <v>20</v>
      </c>
      <c r="B12" t="str">
        <f>VLOOKUP(Genre!A5,Genre!A5:B20,2,FALSE)</f>
        <v>Adventure</v>
      </c>
      <c r="C12" t="str">
        <f>VLOOKUP(Distributors!A5,Distributors!A5:B20,2,FALSE)</f>
        <v>Universal</v>
      </c>
      <c r="D12" s="11">
        <v>1296</v>
      </c>
      <c r="E12" s="11">
        <v>1296</v>
      </c>
      <c r="F12" s="11">
        <v>1296</v>
      </c>
      <c r="G12" s="11">
        <v>1291</v>
      </c>
      <c r="H12" s="11">
        <v>1296</v>
      </c>
      <c r="I12" s="11">
        <v>1346</v>
      </c>
      <c r="J12" s="11">
        <v>1296</v>
      </c>
      <c r="K12" s="11">
        <f t="shared" si="0"/>
        <v>9117</v>
      </c>
      <c r="L12" s="11">
        <f t="shared" si="1"/>
        <v>1302.4285714285713</v>
      </c>
      <c r="M12" s="11">
        <f t="shared" si="2"/>
        <v>1291</v>
      </c>
      <c r="N12" s="11">
        <f t="shared" si="3"/>
        <v>1346</v>
      </c>
      <c r="O12" s="4">
        <f t="shared" si="4"/>
        <v>-3.7147102526002951E-2</v>
      </c>
      <c r="P12" t="str">
        <f t="shared" si="5"/>
        <v>Below Average</v>
      </c>
      <c r="T12" s="11"/>
      <c r="U12" s="11"/>
      <c r="V12" s="11"/>
      <c r="W12" s="11"/>
      <c r="X12" s="11"/>
      <c r="Y12" s="11"/>
      <c r="Z12" s="11"/>
      <c r="AA12" s="11"/>
      <c r="AB12" s="11"/>
      <c r="AC12" s="11"/>
      <c r="AD12" s="11"/>
      <c r="AE12" s="4"/>
    </row>
    <row r="13" spans="1:32">
      <c r="A13" t="s">
        <v>22</v>
      </c>
      <c r="B13" t="str">
        <f>VLOOKUP(Genre!A11,Genre!A11:B26,2,FALSE)</f>
        <v>Adventure</v>
      </c>
      <c r="C13" t="str">
        <f>VLOOKUP(Distributors!A11,Distributors!A11:B26,2,FALSE)</f>
        <v>Sony Pictures</v>
      </c>
      <c r="D13" s="11">
        <v>1246</v>
      </c>
      <c r="E13" s="11">
        <v>1246</v>
      </c>
      <c r="F13" s="11">
        <v>1246</v>
      </c>
      <c r="G13" s="11">
        <v>1251</v>
      </c>
      <c r="H13" s="11">
        <v>1256</v>
      </c>
      <c r="I13" s="11">
        <v>1396</v>
      </c>
      <c r="J13" s="11">
        <v>1256</v>
      </c>
      <c r="K13" s="11">
        <f t="shared" si="0"/>
        <v>8897</v>
      </c>
      <c r="L13" s="11">
        <f t="shared" si="1"/>
        <v>1271</v>
      </c>
      <c r="M13" s="11">
        <f t="shared" si="2"/>
        <v>1246</v>
      </c>
      <c r="N13" s="11">
        <f t="shared" si="3"/>
        <v>1396</v>
      </c>
      <c r="O13" s="4">
        <f t="shared" si="4"/>
        <v>-0.10028653295128942</v>
      </c>
      <c r="P13" t="str">
        <f t="shared" si="5"/>
        <v>Below Average</v>
      </c>
      <c r="T13" s="11"/>
      <c r="U13" s="11"/>
      <c r="V13" s="11"/>
      <c r="W13" s="11"/>
      <c r="X13" s="11"/>
      <c r="Y13" s="11"/>
      <c r="Z13" s="11"/>
      <c r="AA13" s="11"/>
      <c r="AB13" s="11"/>
      <c r="AC13" s="11"/>
      <c r="AD13" s="11"/>
      <c r="AE13" s="4"/>
    </row>
    <row r="14" spans="1:32">
      <c r="A14" t="s">
        <v>23</v>
      </c>
      <c r="B14" t="str">
        <f>VLOOKUP(Genre!A9,Genre!A9:B24,2,FALSE)</f>
        <v>Adventure</v>
      </c>
      <c r="C14" t="str">
        <f>VLOOKUP(Distributors!A9,Distributors!A9:B24,2,FALSE)</f>
        <v>Dreamworks SKG</v>
      </c>
      <c r="D14" s="11">
        <v>1271</v>
      </c>
      <c r="E14" s="11">
        <v>1271</v>
      </c>
      <c r="F14" s="11">
        <v>1271</v>
      </c>
      <c r="G14" s="11">
        <v>1271</v>
      </c>
      <c r="H14" s="11">
        <v>1271</v>
      </c>
      <c r="I14" s="11">
        <v>1276</v>
      </c>
      <c r="J14" s="11">
        <v>1246</v>
      </c>
      <c r="K14" s="11">
        <f t="shared" si="0"/>
        <v>8877</v>
      </c>
      <c r="L14" s="11">
        <f t="shared" si="1"/>
        <v>1268.1428571428571</v>
      </c>
      <c r="M14" s="11">
        <f t="shared" si="2"/>
        <v>1246</v>
      </c>
      <c r="N14" s="11">
        <f t="shared" si="3"/>
        <v>1276</v>
      </c>
      <c r="O14" s="4">
        <f t="shared" si="4"/>
        <v>-2.3510971786833812E-2</v>
      </c>
      <c r="P14" t="str">
        <f t="shared" si="5"/>
        <v>Below Average</v>
      </c>
      <c r="T14" s="11"/>
      <c r="U14" s="11"/>
      <c r="V14" s="11"/>
      <c r="W14" s="11"/>
      <c r="X14" s="11"/>
      <c r="Y14" s="11"/>
      <c r="Z14" s="11"/>
      <c r="AA14" s="11"/>
      <c r="AB14" s="11"/>
      <c r="AC14" s="11"/>
      <c r="AD14" s="11"/>
      <c r="AE14" s="4"/>
    </row>
    <row r="15" spans="1:32">
      <c r="A15" t="s">
        <v>25</v>
      </c>
      <c r="B15" t="str">
        <f>VLOOKUP(Genre!A14,Genre!A14:B29,2,FALSE)</f>
        <v>Adventure</v>
      </c>
      <c r="C15" t="str">
        <f>VLOOKUP(Distributors!A14,Distributors!A14:B29,2,FALSE)</f>
        <v>Warner Bros.</v>
      </c>
      <c r="D15" s="11">
        <v>1246</v>
      </c>
      <c r="E15" s="11">
        <v>1246</v>
      </c>
      <c r="F15" s="11">
        <v>1246</v>
      </c>
      <c r="G15" s="11">
        <v>1246</v>
      </c>
      <c r="H15" s="11">
        <v>1246</v>
      </c>
      <c r="I15" s="11">
        <v>1246</v>
      </c>
      <c r="J15" s="11">
        <v>1291</v>
      </c>
      <c r="K15" s="11">
        <f t="shared" si="0"/>
        <v>8767</v>
      </c>
      <c r="L15" s="11">
        <f t="shared" si="1"/>
        <v>1252.4285714285713</v>
      </c>
      <c r="M15" s="11">
        <f t="shared" si="2"/>
        <v>1246</v>
      </c>
      <c r="N15" s="11">
        <f t="shared" si="3"/>
        <v>1291</v>
      </c>
      <c r="O15" s="4">
        <f t="shared" si="4"/>
        <v>3.6115569823435001E-2</v>
      </c>
      <c r="P15" t="str">
        <f t="shared" si="5"/>
        <v>Below Average</v>
      </c>
      <c r="T15" s="11"/>
      <c r="U15" s="11"/>
      <c r="V15" s="11"/>
      <c r="W15" s="11"/>
      <c r="X15" s="11"/>
      <c r="Y15" s="11"/>
      <c r="Z15" s="11"/>
      <c r="AA15" s="11"/>
      <c r="AB15" s="11"/>
      <c r="AC15" s="11"/>
      <c r="AD15" s="11"/>
      <c r="AE15" s="4"/>
    </row>
    <row r="16" spans="1:32">
      <c r="A16" t="s">
        <v>26</v>
      </c>
      <c r="B16" t="str">
        <f>VLOOKUP(Genre!A10,Genre!A10:B25,2,FALSE)</f>
        <v>Adventure</v>
      </c>
      <c r="C16" t="str">
        <f>VLOOKUP(Distributors!A10,Distributors!A10:B25,2,FALSE)</f>
        <v>Sony Pictures</v>
      </c>
      <c r="D16" s="11">
        <v>1246</v>
      </c>
      <c r="E16" s="11">
        <v>1246</v>
      </c>
      <c r="F16" s="11">
        <v>1246</v>
      </c>
      <c r="G16" s="11">
        <v>1246</v>
      </c>
      <c r="H16" s="11">
        <v>1246</v>
      </c>
      <c r="I16" s="11">
        <v>1246</v>
      </c>
      <c r="J16" s="11">
        <v>1246</v>
      </c>
      <c r="K16" s="11">
        <f t="shared" si="0"/>
        <v>8722</v>
      </c>
      <c r="L16" s="11">
        <f t="shared" si="1"/>
        <v>1246</v>
      </c>
      <c r="M16" s="11">
        <f t="shared" si="2"/>
        <v>1246</v>
      </c>
      <c r="N16" s="11">
        <f t="shared" si="3"/>
        <v>1246</v>
      </c>
      <c r="O16" s="4">
        <f t="shared" si="4"/>
        <v>0</v>
      </c>
      <c r="P16" t="str">
        <f t="shared" si="5"/>
        <v>Below Average</v>
      </c>
      <c r="T16" s="11"/>
      <c r="U16" s="11"/>
      <c r="V16" s="11"/>
      <c r="W16" s="11"/>
      <c r="X16" s="11"/>
      <c r="Y16" s="11"/>
      <c r="Z16" s="11"/>
      <c r="AA16" s="11"/>
      <c r="AB16" s="11"/>
      <c r="AC16" s="11"/>
      <c r="AD16" s="11"/>
      <c r="AE16" s="4"/>
    </row>
    <row r="17" spans="1:35">
      <c r="A17" t="s">
        <v>27</v>
      </c>
      <c r="B17" t="str">
        <f>VLOOKUP(Genre!A13,Genre!A13:B28,2,FALSE)</f>
        <v>Action</v>
      </c>
      <c r="C17" t="str">
        <f>VLOOKUP(Distributors!A13,Distributors!A13:B28,2,FALSE)</f>
        <v>20th Century Fox</v>
      </c>
      <c r="D17" s="11">
        <v>1246</v>
      </c>
      <c r="E17" s="11">
        <v>1246</v>
      </c>
      <c r="F17" s="11">
        <v>1246</v>
      </c>
      <c r="G17" s="11">
        <v>1246</v>
      </c>
      <c r="H17" s="11">
        <v>1246</v>
      </c>
      <c r="I17" s="11">
        <v>1246</v>
      </c>
      <c r="J17" s="11">
        <v>1246</v>
      </c>
      <c r="K17" s="11">
        <f t="shared" si="0"/>
        <v>8722</v>
      </c>
      <c r="L17" s="11">
        <f t="shared" si="1"/>
        <v>1246</v>
      </c>
      <c r="M17" s="11">
        <f t="shared" si="2"/>
        <v>1246</v>
      </c>
      <c r="N17" s="11">
        <f t="shared" si="3"/>
        <v>1246</v>
      </c>
      <c r="O17" s="4">
        <f t="shared" si="4"/>
        <v>0</v>
      </c>
      <c r="P17" t="str">
        <f t="shared" si="5"/>
        <v>Below Average</v>
      </c>
      <c r="T17" s="11"/>
      <c r="U17" s="11"/>
      <c r="V17" s="11"/>
      <c r="W17" s="11"/>
      <c r="X17" s="11"/>
      <c r="Y17" s="11"/>
      <c r="Z17" s="11"/>
      <c r="AA17" s="11"/>
      <c r="AB17" s="11"/>
      <c r="AC17" s="11"/>
      <c r="AD17" s="11"/>
      <c r="AE17" s="4"/>
    </row>
    <row r="18" spans="1:35">
      <c r="A18" t="s">
        <v>28</v>
      </c>
      <c r="B18" t="str">
        <f>VLOOKUP(Genre!A16,Genre!A16:B31,2,FALSE)</f>
        <v>Action</v>
      </c>
      <c r="C18" t="str">
        <f>VLOOKUP(Distributors!A16,Distributors!A16:B31,2,FALSE)</f>
        <v>Walt Disney</v>
      </c>
      <c r="D18" s="11">
        <v>1246</v>
      </c>
      <c r="E18" s="11">
        <v>1246</v>
      </c>
      <c r="F18" s="11">
        <v>1246</v>
      </c>
      <c r="G18" s="11">
        <v>1246</v>
      </c>
      <c r="H18" s="11">
        <v>1246</v>
      </c>
      <c r="I18" s="11">
        <v>1246</v>
      </c>
      <c r="J18" s="11">
        <v>1246</v>
      </c>
      <c r="K18" s="11">
        <f t="shared" si="0"/>
        <v>8722</v>
      </c>
      <c r="L18" s="11">
        <f t="shared" si="1"/>
        <v>1246</v>
      </c>
      <c r="M18" s="11">
        <f t="shared" si="2"/>
        <v>1246</v>
      </c>
      <c r="N18" s="11">
        <f t="shared" si="3"/>
        <v>1246</v>
      </c>
      <c r="O18" s="4">
        <f t="shared" si="4"/>
        <v>0</v>
      </c>
      <c r="P18" t="str">
        <f t="shared" si="5"/>
        <v>Below Average</v>
      </c>
      <c r="T18" s="11"/>
      <c r="U18" s="11"/>
      <c r="V18" s="11"/>
      <c r="W18" s="11"/>
      <c r="X18" s="11"/>
      <c r="Y18" s="11"/>
      <c r="Z18" s="11"/>
      <c r="AA18" s="11"/>
      <c r="AB18" s="11"/>
      <c r="AC18" s="11"/>
      <c r="AD18" s="11"/>
      <c r="AE18" s="4"/>
    </row>
    <row r="19" spans="1:35">
      <c r="T19" s="11"/>
      <c r="U19" s="11"/>
      <c r="V19" s="11"/>
      <c r="W19" s="11"/>
      <c r="X19" s="11"/>
      <c r="Y19" s="11"/>
      <c r="Z19" s="11"/>
      <c r="AA19" s="11"/>
      <c r="AB19" s="11"/>
      <c r="AC19" s="11"/>
      <c r="AD19" s="11"/>
      <c r="AE19" s="4"/>
    </row>
    <row r="20" spans="1:35">
      <c r="K20" s="11"/>
      <c r="P20" s="12"/>
      <c r="T20" s="11"/>
      <c r="U20" s="11"/>
      <c r="V20" s="11"/>
      <c r="W20" s="11"/>
      <c r="X20" s="11"/>
      <c r="Y20" s="11"/>
      <c r="Z20" s="11"/>
      <c r="AA20" s="11"/>
      <c r="AB20" s="11"/>
      <c r="AC20" s="11"/>
      <c r="AD20" s="11"/>
      <c r="AE20" s="4"/>
    </row>
    <row r="21" spans="1:35">
      <c r="T21" s="11"/>
      <c r="U21" s="11"/>
      <c r="V21" s="11"/>
      <c r="W21" s="11"/>
      <c r="X21" s="11"/>
      <c r="Y21" s="11"/>
      <c r="Z21" s="11"/>
      <c r="AA21" s="11"/>
      <c r="AB21" s="11"/>
      <c r="AC21" s="11"/>
      <c r="AD21" s="11"/>
      <c r="AE21" s="4"/>
    </row>
    <row r="22" spans="1:35" ht="23.5">
      <c r="A22" s="7" t="s">
        <v>38</v>
      </c>
      <c r="B22" t="s">
        <v>37</v>
      </c>
      <c r="C22" t="s">
        <v>36</v>
      </c>
      <c r="D22" t="s">
        <v>42</v>
      </c>
      <c r="M22" s="5" t="s">
        <v>0</v>
      </c>
      <c r="N22" s="6" t="s">
        <v>30</v>
      </c>
      <c r="T22" s="11"/>
      <c r="U22" s="11"/>
      <c r="V22" s="11"/>
      <c r="W22" s="11"/>
      <c r="X22" s="11"/>
      <c r="Y22" s="11"/>
      <c r="Z22" s="11"/>
      <c r="AA22" s="11"/>
      <c r="AB22" s="11"/>
      <c r="AC22" s="11"/>
      <c r="AD22" s="11"/>
      <c r="AE22" s="4"/>
      <c r="AH22" s="3" t="s">
        <v>41</v>
      </c>
      <c r="AI22" s="3" t="s">
        <v>31</v>
      </c>
    </row>
    <row r="23" spans="1:35">
      <c r="A23" s="8" t="s">
        <v>14</v>
      </c>
      <c r="B23" s="13">
        <v>10773.714285714286</v>
      </c>
      <c r="C23">
        <v>75416</v>
      </c>
      <c r="M23" t="s">
        <v>9</v>
      </c>
      <c r="N23" s="11">
        <v>7591992</v>
      </c>
      <c r="P23" s="12">
        <f>AVERAGE(K3:K18)</f>
        <v>956630.75</v>
      </c>
      <c r="V23" t="s">
        <v>5</v>
      </c>
      <c r="W23">
        <v>1084570.2857142857</v>
      </c>
      <c r="AH23" t="s">
        <v>4</v>
      </c>
      <c r="AI23">
        <v>1084570.2857142857</v>
      </c>
    </row>
    <row r="24" spans="1:35">
      <c r="A24" s="8" t="s">
        <v>24</v>
      </c>
      <c r="B24" s="13">
        <v>1268.1428571428571</v>
      </c>
      <c r="C24">
        <v>8877</v>
      </c>
      <c r="M24" t="s">
        <v>6</v>
      </c>
      <c r="N24" s="11">
        <v>4507412</v>
      </c>
      <c r="V24" t="s">
        <v>8</v>
      </c>
      <c r="W24">
        <v>643916</v>
      </c>
      <c r="AH24" t="s">
        <v>7</v>
      </c>
      <c r="AI24">
        <v>643916</v>
      </c>
    </row>
    <row r="25" spans="1:35">
      <c r="A25" s="8" t="s">
        <v>4</v>
      </c>
      <c r="B25" s="13">
        <v>1189037</v>
      </c>
      <c r="C25">
        <v>8323259</v>
      </c>
      <c r="M25" t="s">
        <v>16</v>
      </c>
      <c r="N25" s="11">
        <v>2240742</v>
      </c>
      <c r="V25" t="s">
        <v>11</v>
      </c>
      <c r="W25">
        <v>320106</v>
      </c>
      <c r="AH25" t="s">
        <v>10</v>
      </c>
      <c r="AI25">
        <v>320106</v>
      </c>
    </row>
    <row r="26" spans="1:35">
      <c r="A26" s="8" t="s">
        <v>18</v>
      </c>
      <c r="B26" s="13">
        <v>5753.7142857142862</v>
      </c>
      <c r="C26">
        <v>40276</v>
      </c>
      <c r="M26" t="s">
        <v>20</v>
      </c>
      <c r="N26" s="11">
        <v>731267</v>
      </c>
      <c r="V26" t="s">
        <v>8</v>
      </c>
      <c r="W26">
        <v>104466.71428571429</v>
      </c>
      <c r="AH26" t="s">
        <v>4</v>
      </c>
      <c r="AI26">
        <v>104466.71428571429</v>
      </c>
    </row>
    <row r="27" spans="1:35">
      <c r="A27" s="8" t="s">
        <v>21</v>
      </c>
      <c r="B27" s="13">
        <v>1302.4285714285713</v>
      </c>
      <c r="C27">
        <v>9117</v>
      </c>
      <c r="M27" t="s">
        <v>13</v>
      </c>
      <c r="N27" s="11">
        <v>55927</v>
      </c>
      <c r="V27" t="s">
        <v>8</v>
      </c>
      <c r="W27">
        <v>7989.5714285714284</v>
      </c>
      <c r="AH27" t="s">
        <v>14</v>
      </c>
      <c r="AI27">
        <v>7989.5714285714284</v>
      </c>
    </row>
    <row r="28" spans="1:35">
      <c r="A28" s="8" t="s">
        <v>7</v>
      </c>
      <c r="B28" s="13">
        <v>651561.57142857148</v>
      </c>
      <c r="C28">
        <v>4560931</v>
      </c>
      <c r="M28" t="s">
        <v>17</v>
      </c>
      <c r="N28" s="11">
        <v>44797</v>
      </c>
      <c r="V28" t="s">
        <v>5</v>
      </c>
      <c r="W28">
        <v>6399.5714285714284</v>
      </c>
      <c r="AH28" t="s">
        <v>7</v>
      </c>
      <c r="AI28">
        <v>6399.5714285714284</v>
      </c>
    </row>
    <row r="29" spans="1:35">
      <c r="A29" s="8" t="s">
        <v>10</v>
      </c>
      <c r="B29" s="13">
        <v>326888</v>
      </c>
      <c r="C29">
        <v>2288216</v>
      </c>
      <c r="M29" t="s">
        <v>15</v>
      </c>
      <c r="N29" s="11">
        <v>38707</v>
      </c>
      <c r="V29" t="s">
        <v>8</v>
      </c>
      <c r="W29">
        <v>5529.5714285714284</v>
      </c>
      <c r="AH29" t="s">
        <v>10</v>
      </c>
      <c r="AI29">
        <v>5529.5714285714284</v>
      </c>
    </row>
    <row r="30" spans="1:35">
      <c r="A30" s="8" t="s">
        <v>39</v>
      </c>
      <c r="B30" s="13">
        <v>2186584.5714285714</v>
      </c>
      <c r="C30">
        <v>15306092</v>
      </c>
      <c r="M30" t="s">
        <v>23</v>
      </c>
      <c r="N30" s="11">
        <v>22657</v>
      </c>
      <c r="V30" t="s">
        <v>8</v>
      </c>
      <c r="W30">
        <v>3236.7142857142858</v>
      </c>
      <c r="AH30" t="s">
        <v>18</v>
      </c>
      <c r="AI30">
        <v>3236.7142857142858</v>
      </c>
    </row>
    <row r="31" spans="1:35">
      <c r="M31" t="s">
        <v>26</v>
      </c>
      <c r="N31" s="11">
        <v>10767</v>
      </c>
      <c r="V31" t="s">
        <v>8</v>
      </c>
      <c r="W31">
        <v>1538.1428571428571</v>
      </c>
      <c r="AH31" t="s">
        <v>14</v>
      </c>
      <c r="AI31">
        <v>1538.1428571428571</v>
      </c>
    </row>
    <row r="32" spans="1:35">
      <c r="M32" t="s">
        <v>22</v>
      </c>
      <c r="N32" s="11">
        <v>9117</v>
      </c>
      <c r="V32" t="s">
        <v>8</v>
      </c>
      <c r="W32">
        <v>1302.4285714285713</v>
      </c>
      <c r="AH32" t="s">
        <v>21</v>
      </c>
      <c r="AI32">
        <v>1302.4285714285713</v>
      </c>
    </row>
    <row r="33" spans="13:35">
      <c r="M33" t="s">
        <v>19</v>
      </c>
      <c r="N33" s="11">
        <v>8897</v>
      </c>
      <c r="V33" t="s">
        <v>8</v>
      </c>
      <c r="W33">
        <v>1271</v>
      </c>
      <c r="AH33" t="s">
        <v>18</v>
      </c>
      <c r="AI33">
        <v>1271</v>
      </c>
    </row>
    <row r="34" spans="13:35">
      <c r="M34" t="s">
        <v>27</v>
      </c>
      <c r="N34" s="11">
        <v>8877</v>
      </c>
      <c r="V34" t="s">
        <v>8</v>
      </c>
      <c r="W34">
        <v>1268.1428571428571</v>
      </c>
      <c r="AH34" t="s">
        <v>24</v>
      </c>
      <c r="AI34">
        <v>1268.1428571428571</v>
      </c>
    </row>
    <row r="35" spans="13:35">
      <c r="M35" t="s">
        <v>25</v>
      </c>
      <c r="N35" s="11">
        <v>8767</v>
      </c>
      <c r="V35" t="s">
        <v>8</v>
      </c>
      <c r="W35">
        <v>1252.4285714285713</v>
      </c>
      <c r="AH35" t="s">
        <v>10</v>
      </c>
      <c r="AI35">
        <v>1252.4285714285713</v>
      </c>
    </row>
    <row r="36" spans="13:35">
      <c r="M36" t="s">
        <v>12</v>
      </c>
      <c r="N36" s="11">
        <v>8722</v>
      </c>
      <c r="V36" t="s">
        <v>8</v>
      </c>
      <c r="W36">
        <v>1246</v>
      </c>
      <c r="AH36" t="s">
        <v>18</v>
      </c>
      <c r="AI36">
        <v>1246</v>
      </c>
    </row>
    <row r="37" spans="13:35">
      <c r="M37" t="s">
        <v>28</v>
      </c>
      <c r="N37" s="11">
        <v>8722</v>
      </c>
      <c r="V37" t="s">
        <v>5</v>
      </c>
      <c r="W37">
        <v>1246</v>
      </c>
      <c r="AH37" t="s">
        <v>14</v>
      </c>
      <c r="AI37">
        <v>1246</v>
      </c>
    </row>
    <row r="38" spans="13:35">
      <c r="M38" t="s">
        <v>3</v>
      </c>
      <c r="N38" s="11">
        <v>8722</v>
      </c>
      <c r="V38" t="s">
        <v>5</v>
      </c>
      <c r="W38">
        <v>1246</v>
      </c>
      <c r="AH38" t="s">
        <v>7</v>
      </c>
      <c r="AI38">
        <v>1246</v>
      </c>
    </row>
  </sheetData>
  <autoFilter ref="A2:P18" xr:uid="{5E4F75E6-FCA5-4FE8-B964-2CD11B93EC1B}">
    <sortState xmlns:xlrd2="http://schemas.microsoft.com/office/spreadsheetml/2017/richdata2" ref="A3:P18">
      <sortCondition descending="1" ref="K2:K18"/>
    </sortState>
  </autoFilter>
  <conditionalFormatting sqref="O3:O18">
    <cfRule type="iconSet" priority="7">
      <iconSet iconSet="3Arrows">
        <cfvo type="percent" val="0"/>
        <cfvo type="percent" val="33"/>
        <cfvo type="percent" val="67"/>
      </iconSet>
    </cfRule>
    <cfRule type="colorScale" priority="8">
      <colorScale>
        <cfvo type="min"/>
        <cfvo type="percentile" val="50"/>
        <cfvo type="max"/>
        <color rgb="FFF8696B"/>
        <color rgb="FFFFEB84"/>
        <color rgb="FF63BE7B"/>
      </colorScale>
    </cfRule>
    <cfRule type="cellIs" dxfId="5" priority="9" operator="greaterThan">
      <formula>-0.4</formula>
    </cfRule>
  </conditionalFormatting>
  <conditionalFormatting sqref="O6">
    <cfRule type="cellIs" dxfId="4" priority="11" operator="lessThan">
      <formula>-0.49</formula>
    </cfRule>
    <cfRule type="cellIs" dxfId="3" priority="12" operator="greaterThan">
      <formula>40</formula>
    </cfRule>
  </conditionalFormatting>
  <conditionalFormatting sqref="AE7:AE22">
    <cfRule type="iconSet" priority="1">
      <iconSet iconSet="3Arrows">
        <cfvo type="percent" val="0"/>
        <cfvo type="percent" val="33"/>
        <cfvo type="percent" val="67"/>
      </iconSet>
    </cfRule>
    <cfRule type="colorScale" priority="2">
      <colorScale>
        <cfvo type="min"/>
        <cfvo type="percentile" val="50"/>
        <cfvo type="max"/>
        <color rgb="FFF8696B"/>
        <color rgb="FFFFEB84"/>
        <color rgb="FF63BE7B"/>
      </colorScale>
    </cfRule>
    <cfRule type="cellIs" dxfId="2" priority="3" operator="greaterThan">
      <formula>-0.4</formula>
    </cfRule>
  </conditionalFormatting>
  <conditionalFormatting sqref="AE10">
    <cfRule type="cellIs" dxfId="1" priority="5" operator="lessThan">
      <formula>-0.49</formula>
    </cfRule>
    <cfRule type="cellIs" dxfId="0" priority="6" operator="greaterThan">
      <formula>40</formula>
    </cfRule>
  </conditionalFormatting>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sheetPr>
    <tabColor rgb="FFFF0000"/>
  </sheetPr>
  <dimension ref="G15:G17"/>
  <sheetViews>
    <sheetView topLeftCell="A2" zoomScale="43" zoomScaleNormal="43" workbookViewId="0">
      <selection activeCell="V29" sqref="V29"/>
    </sheetView>
  </sheetViews>
  <sheetFormatPr defaultColWidth="10.90625" defaultRowHeight="14.5"/>
  <sheetData>
    <row r="15" spans="7:7">
      <c r="G15" s="1"/>
    </row>
    <row r="16" spans="7:7">
      <c r="G16" s="2"/>
    </row>
    <row r="17" spans="7:7">
      <c r="G17"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sheetPr>
    <tabColor theme="1"/>
  </sheetPr>
  <dimension ref="A1:B17"/>
  <sheetViews>
    <sheetView workbookViewId="0">
      <selection activeCell="B21" sqref="B21"/>
    </sheetView>
  </sheetViews>
  <sheetFormatPr defaultColWidth="10.90625" defaultRowHeight="14.5"/>
  <cols>
    <col min="1" max="1" width="42" customWidth="1"/>
    <col min="2" max="2" width="27.453125" customWidth="1"/>
  </cols>
  <sheetData>
    <row r="1" spans="1:2">
      <c r="A1" t="s">
        <v>0</v>
      </c>
      <c r="B1" t="s">
        <v>1</v>
      </c>
    </row>
    <row r="2" spans="1:2">
      <c r="A2" t="s">
        <v>9</v>
      </c>
      <c r="B2" t="s">
        <v>10</v>
      </c>
    </row>
    <row r="3" spans="1:2">
      <c r="A3" t="s">
        <v>6</v>
      </c>
      <c r="B3" t="s">
        <v>7</v>
      </c>
    </row>
    <row r="4" spans="1:2">
      <c r="A4" t="s">
        <v>16</v>
      </c>
      <c r="B4" t="s">
        <v>10</v>
      </c>
    </row>
    <row r="5" spans="1:2">
      <c r="A5" t="s">
        <v>20</v>
      </c>
      <c r="B5" t="s">
        <v>21</v>
      </c>
    </row>
    <row r="6" spans="1:2">
      <c r="A6" t="s">
        <v>13</v>
      </c>
      <c r="B6" t="s">
        <v>14</v>
      </c>
    </row>
    <row r="7" spans="1:2">
      <c r="A7" t="s">
        <v>17</v>
      </c>
      <c r="B7" t="s">
        <v>18</v>
      </c>
    </row>
    <row r="8" spans="1:2">
      <c r="A8" t="s">
        <v>15</v>
      </c>
      <c r="B8" t="s">
        <v>7</v>
      </c>
    </row>
    <row r="9" spans="1:2">
      <c r="A9" t="s">
        <v>23</v>
      </c>
      <c r="B9" t="s">
        <v>24</v>
      </c>
    </row>
    <row r="10" spans="1:2">
      <c r="A10" t="s">
        <v>26</v>
      </c>
      <c r="B10" t="s">
        <v>18</v>
      </c>
    </row>
    <row r="11" spans="1:2">
      <c r="A11" t="s">
        <v>22</v>
      </c>
      <c r="B11" t="s">
        <v>18</v>
      </c>
    </row>
    <row r="12" spans="1:2">
      <c r="A12" t="s">
        <v>19</v>
      </c>
      <c r="B12" t="s">
        <v>14</v>
      </c>
    </row>
    <row r="13" spans="1:2">
      <c r="A13" t="s">
        <v>27</v>
      </c>
      <c r="B13" t="s">
        <v>14</v>
      </c>
    </row>
    <row r="14" spans="1:2">
      <c r="A14" t="s">
        <v>25</v>
      </c>
      <c r="B14" t="s">
        <v>10</v>
      </c>
    </row>
    <row r="15" spans="1:2">
      <c r="A15" t="s">
        <v>12</v>
      </c>
      <c r="B15" t="s">
        <v>4</v>
      </c>
    </row>
    <row r="16" spans="1:2">
      <c r="A16" t="s">
        <v>28</v>
      </c>
      <c r="B16" t="s">
        <v>7</v>
      </c>
    </row>
    <row r="17" spans="1:2">
      <c r="A17" t="s">
        <v>3</v>
      </c>
      <c r="B17" t="s">
        <v>4</v>
      </c>
    </row>
  </sheetData>
  <sortState xmlns:xlrd2="http://schemas.microsoft.com/office/spreadsheetml/2017/richdata2" ref="A2:B17">
    <sortCondition ref="A1:A1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sheetPr>
    <tabColor rgb="FF0070C0"/>
  </sheetPr>
  <dimension ref="A1:B17"/>
  <sheetViews>
    <sheetView topLeftCell="A2" workbookViewId="0">
      <selection activeCell="C8" sqref="C8"/>
    </sheetView>
  </sheetViews>
  <sheetFormatPr defaultColWidth="10.90625" defaultRowHeight="14.5"/>
  <cols>
    <col min="1" max="1" width="38.81640625" customWidth="1"/>
  </cols>
  <sheetData>
    <row r="1" spans="1:2">
      <c r="A1" t="s">
        <v>0</v>
      </c>
      <c r="B1" t="s">
        <v>2</v>
      </c>
    </row>
    <row r="2" spans="1:2">
      <c r="A2" t="s">
        <v>9</v>
      </c>
      <c r="B2" t="s">
        <v>11</v>
      </c>
    </row>
    <row r="3" spans="1:2">
      <c r="A3" t="s">
        <v>6</v>
      </c>
      <c r="B3" t="s">
        <v>8</v>
      </c>
    </row>
    <row r="4" spans="1:2">
      <c r="A4" t="s">
        <v>16</v>
      </c>
      <c r="B4" t="s">
        <v>8</v>
      </c>
    </row>
    <row r="5" spans="1:2">
      <c r="A5" t="s">
        <v>20</v>
      </c>
      <c r="B5" t="s">
        <v>8</v>
      </c>
    </row>
    <row r="6" spans="1:2">
      <c r="A6" t="s">
        <v>13</v>
      </c>
      <c r="B6" t="s">
        <v>8</v>
      </c>
    </row>
    <row r="7" spans="1:2">
      <c r="A7" t="s">
        <v>17</v>
      </c>
      <c r="B7" t="s">
        <v>8</v>
      </c>
    </row>
    <row r="8" spans="1:2">
      <c r="A8" t="s">
        <v>15</v>
      </c>
      <c r="B8" t="s">
        <v>5</v>
      </c>
    </row>
    <row r="9" spans="1:2">
      <c r="A9" t="s">
        <v>23</v>
      </c>
      <c r="B9" t="s">
        <v>8</v>
      </c>
    </row>
    <row r="10" spans="1:2">
      <c r="A10" t="s">
        <v>26</v>
      </c>
      <c r="B10" t="s">
        <v>8</v>
      </c>
    </row>
    <row r="11" spans="1:2">
      <c r="A11" t="s">
        <v>22</v>
      </c>
      <c r="B11" t="s">
        <v>8</v>
      </c>
    </row>
    <row r="12" spans="1:2">
      <c r="A12" t="s">
        <v>19</v>
      </c>
      <c r="B12" t="s">
        <v>8</v>
      </c>
    </row>
    <row r="13" spans="1:2">
      <c r="A13" t="s">
        <v>27</v>
      </c>
      <c r="B13" t="s">
        <v>5</v>
      </c>
    </row>
    <row r="14" spans="1:2">
      <c r="A14" t="s">
        <v>25</v>
      </c>
      <c r="B14" t="s">
        <v>8</v>
      </c>
    </row>
    <row r="15" spans="1:2">
      <c r="A15" t="s">
        <v>12</v>
      </c>
      <c r="B15" t="s">
        <v>8</v>
      </c>
    </row>
    <row r="16" spans="1:2">
      <c r="A16" t="s">
        <v>28</v>
      </c>
      <c r="B16" t="s">
        <v>5</v>
      </c>
    </row>
    <row r="17" spans="1:2">
      <c r="A17" t="s">
        <v>3</v>
      </c>
      <c r="B17" t="s">
        <v>5</v>
      </c>
    </row>
  </sheetData>
  <sortState xmlns:xlrd2="http://schemas.microsoft.com/office/spreadsheetml/2017/richdata2" ref="A2:B17">
    <sortCondition ref="A2:A1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A497-087A-456A-A2FD-C2C0B4690CE8}">
  <dimension ref="A1:H20"/>
  <sheetViews>
    <sheetView workbookViewId="0">
      <selection activeCell="G13" sqref="G13:H20"/>
    </sheetView>
  </sheetViews>
  <sheetFormatPr defaultRowHeight="14.5"/>
  <cols>
    <col min="1" max="1" width="12.36328125" bestFit="1" customWidth="1"/>
    <col min="2" max="2" width="14.81640625" bestFit="1" customWidth="1"/>
    <col min="3" max="3" width="13.90625" bestFit="1" customWidth="1"/>
    <col min="4" max="4" width="17.26953125" bestFit="1" customWidth="1"/>
    <col min="5" max="5" width="14.81640625" bestFit="1" customWidth="1"/>
    <col min="7" max="7" width="13.08984375" bestFit="1" customWidth="1"/>
    <col min="8" max="8" width="11" bestFit="1" customWidth="1"/>
  </cols>
  <sheetData>
    <row r="1" spans="1:8">
      <c r="G1" s="7" t="s">
        <v>50</v>
      </c>
    </row>
    <row r="2" spans="1:8">
      <c r="G2" s="8" t="s">
        <v>46</v>
      </c>
      <c r="H2" s="12">
        <v>1832596</v>
      </c>
    </row>
    <row r="3" spans="1:8">
      <c r="A3" s="7" t="s">
        <v>38</v>
      </c>
      <c r="B3" t="s">
        <v>36</v>
      </c>
      <c r="G3" s="8" t="s">
        <v>43</v>
      </c>
      <c r="H3" s="12">
        <v>1835146</v>
      </c>
    </row>
    <row r="4" spans="1:8">
      <c r="A4" s="8" t="s">
        <v>5</v>
      </c>
      <c r="B4" s="14">
        <v>7654233</v>
      </c>
      <c r="G4" s="8" t="s">
        <v>45</v>
      </c>
      <c r="H4" s="12">
        <v>1866176</v>
      </c>
    </row>
    <row r="5" spans="1:8">
      <c r="A5" s="8" t="s">
        <v>8</v>
      </c>
      <c r="B5" s="14">
        <v>5411117</v>
      </c>
      <c r="G5" s="8" t="s">
        <v>47</v>
      </c>
      <c r="H5" s="12">
        <v>1908986</v>
      </c>
    </row>
    <row r="6" spans="1:8">
      <c r="A6" s="8" t="s">
        <v>11</v>
      </c>
      <c r="B6" s="14">
        <v>2240742</v>
      </c>
      <c r="G6" s="8" t="s">
        <v>44</v>
      </c>
      <c r="H6" s="12">
        <v>1924926</v>
      </c>
    </row>
    <row r="7" spans="1:8">
      <c r="A7" s="8" t="s">
        <v>39</v>
      </c>
      <c r="B7" s="14">
        <v>15306092</v>
      </c>
      <c r="G7" s="8" t="s">
        <v>49</v>
      </c>
      <c r="H7" s="12">
        <v>2063506</v>
      </c>
    </row>
    <row r="8" spans="1:8">
      <c r="G8" s="8" t="s">
        <v>48</v>
      </c>
      <c r="H8" s="12">
        <v>3874756</v>
      </c>
    </row>
    <row r="10" spans="1:8">
      <c r="A10" s="7" t="s">
        <v>38</v>
      </c>
      <c r="B10" t="s">
        <v>36</v>
      </c>
    </row>
    <row r="11" spans="1:8">
      <c r="A11" s="8" t="s">
        <v>14</v>
      </c>
      <c r="B11" s="14">
        <v>75416</v>
      </c>
    </row>
    <row r="12" spans="1:8">
      <c r="A12" s="8" t="s">
        <v>24</v>
      </c>
      <c r="B12" s="14">
        <v>8877</v>
      </c>
    </row>
    <row r="13" spans="1:8">
      <c r="A13" s="8" t="s">
        <v>4</v>
      </c>
      <c r="B13" s="14">
        <v>8323259</v>
      </c>
      <c r="G13" s="7" t="s">
        <v>50</v>
      </c>
    </row>
    <row r="14" spans="1:8">
      <c r="A14" s="8" t="s">
        <v>18</v>
      </c>
      <c r="B14" s="14">
        <v>40276</v>
      </c>
      <c r="G14" s="8" t="s">
        <v>46</v>
      </c>
      <c r="H14" s="12">
        <v>1832596</v>
      </c>
    </row>
    <row r="15" spans="1:8">
      <c r="A15" s="8" t="s">
        <v>21</v>
      </c>
      <c r="B15" s="14">
        <v>9117</v>
      </c>
      <c r="G15" s="8" t="s">
        <v>43</v>
      </c>
      <c r="H15" s="12">
        <v>1835146</v>
      </c>
    </row>
    <row r="16" spans="1:8">
      <c r="A16" s="8" t="s">
        <v>7</v>
      </c>
      <c r="B16" s="14">
        <v>4560931</v>
      </c>
      <c r="G16" s="8" t="s">
        <v>45</v>
      </c>
      <c r="H16" s="12">
        <v>1866176</v>
      </c>
    </row>
    <row r="17" spans="1:8">
      <c r="A17" s="8" t="s">
        <v>10</v>
      </c>
      <c r="B17" s="14">
        <v>2288216</v>
      </c>
      <c r="G17" s="8" t="s">
        <v>47</v>
      </c>
      <c r="H17" s="12">
        <v>1908986</v>
      </c>
    </row>
    <row r="18" spans="1:8">
      <c r="A18" s="8" t="s">
        <v>39</v>
      </c>
      <c r="B18" s="14">
        <v>15306092</v>
      </c>
      <c r="G18" s="8" t="s">
        <v>44</v>
      </c>
      <c r="H18" s="12">
        <v>1924926</v>
      </c>
    </row>
    <row r="19" spans="1:8">
      <c r="G19" s="8" t="s">
        <v>49</v>
      </c>
      <c r="H19" s="12">
        <v>2063506</v>
      </c>
    </row>
    <row r="20" spans="1:8">
      <c r="G20" s="8" t="s">
        <v>48</v>
      </c>
      <c r="H20" s="12">
        <v>3874756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 Tables</vt:lpstr>
      <vt:lpstr>Visualization</vt:lpstr>
      <vt:lpstr>Main Raw Data</vt:lpstr>
      <vt:lpstr>Questions</vt:lpstr>
      <vt:lpstr>Distributors</vt:lpstr>
      <vt:lpstr>Genre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Oluwaseyi</dc:creator>
  <cp:lastModifiedBy>Oluwaseyi</cp:lastModifiedBy>
  <dcterms:created xsi:type="dcterms:W3CDTF">2022-01-23T11:02:10Z</dcterms:created>
  <dcterms:modified xsi:type="dcterms:W3CDTF">2023-05-20T17:16:18Z</dcterms:modified>
</cp:coreProperties>
</file>