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hidePivotFieldList="1"/>
  <mc:AlternateContent xmlns:mc="http://schemas.openxmlformats.org/markup-compatibility/2006">
    <mc:Choice Requires="x15">
      <x15ac:absPath xmlns:x15ac="http://schemas.microsoft.com/office/spreadsheetml/2010/11/ac" url="https://d.docs.live.net/78fd1ad5027cca64/Desktop/"/>
    </mc:Choice>
  </mc:AlternateContent>
  <xr:revisionPtr revIDLastSave="972" documentId="14_{6CE39387-F412-40AC-86E1-48ACED83E11F}" xr6:coauthVersionLast="47" xr6:coauthVersionMax="47" xr10:uidLastSave="{A5AB2785-679B-4277-BFC6-27BF4CAB4839}"/>
  <bookViews>
    <workbookView xWindow="-108" yWindow="-108" windowWidth="23256" windowHeight="13896" activeTab="3" xr2:uid="{26D4546B-D2A1-4444-8EAF-A6228F96F0C1}"/>
  </bookViews>
  <sheets>
    <sheet name="Pivots" sheetId="6" r:id="rId1"/>
    <sheet name="Data" sheetId="2" r:id="rId2"/>
    <sheet name="Assets" sheetId="4" r:id="rId3"/>
    <sheet name="Call center dashboard" sheetId="5"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848" r:id="rId5"/>
    <pivotCache cacheId="850" r:id="rId6"/>
    <pivotCache cacheId="854" r:id="rId7"/>
    <pivotCache cacheId="1578" r:id="rId8"/>
    <pivotCache cacheId="5832" r:id="rId9"/>
    <pivotCache cacheId="5835" r:id="rId10"/>
    <pivotCache cacheId="5838" r:id="rId11"/>
    <pivotCache cacheId="5841" r:id="rId12"/>
    <pivotCache cacheId="5844" r:id="rId13"/>
  </pivotCaches>
  <extLst>
    <ext xmlns:x14="http://schemas.microsoft.com/office/spreadsheetml/2009/9/main" uri="{876F7934-8845-4945-9796-88D515C7AA90}">
      <x14:pivotCaches>
        <pivotCache cacheId="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57" i="6" l="1" a="1"/>
  <c r="J57" i="6" s="1"/>
  <c r="N29" i="5" s="1"/>
  <c r="J46" i="6" a="1"/>
  <c r="J46" i="6" s="1"/>
  <c r="J49" i="6" s="1"/>
  <c r="J54" i="6" s="1"/>
  <c r="N32" i="5" s="1"/>
  <c r="J45" i="6" a="1"/>
  <c r="J45" i="6" s="1"/>
  <c r="J48" i="6" s="1"/>
  <c r="J53" i="6" s="1"/>
  <c r="N31" i="5" s="1"/>
  <c r="J44" i="6"/>
  <c r="J52" i="6" s="1"/>
  <c r="N30" i="5" s="1"/>
  <c r="P19" i="5" a="1"/>
  <c r="P19" i="5" s="1"/>
  <c r="J30" i="6"/>
  <c r="K34" i="6" s="1"/>
  <c r="G33" i="6" a="1"/>
  <c r="G3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33" i="6" l="1"/>
  <c r="J37" i="6"/>
  <c r="J36" i="6"/>
  <c r="J35" i="6"/>
  <c r="J34" i="6"/>
  <c r="K37" i="6"/>
  <c r="K36" i="6"/>
  <c r="K33" i="6"/>
  <c r="K3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157711-EF10-4B38-A2EF-3622F14EA89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485E603-C773-4D22-929B-E5C62F677F8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E29DEDC8-B42A-48B0-AD6A-A5F2F6F9AC88}"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<sst xmlns="http://schemas.openxmlformats.org/spreadsheetml/2006/main" count="3182" uniqueCount="1091">
  <si>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</si>
  <si>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</si>
  <si>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</si>
  <si>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</si>
  <si>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</si>
  <si>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</si>
  <si>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</si>
  <si>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</si>
  <si>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</si>
  <si>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</si>
  <si>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</si>
  <si>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</si>
  <si>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</si>
  <si>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</si>
  <si>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</si>
  <si>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</si>
  <si>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</si>
  <si>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</si>
  <si>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</si>
  <si>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</si>
  <si>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</si>
  <si>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</si>
  <si>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</si>
  <si>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</si>
  <si>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</si>
  <si>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</si>
  <si>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</si>
  <si>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</si>
  <si>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</si>
  <si>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</si>
  <si>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</si>
  <si>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</si>
  <si>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</si>
  <si>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</si>
  <si>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</si>
  <si>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</si>
  <si>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</si>
  <si>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</si>
  <si>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</si>
  <si>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</si>
  <si>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</si>
  <si>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</si>
  <si>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</si>
  <si>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</si>
  <si>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</si>
  <si>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</si>
  <si>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</si>
  <si>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</si>
  <si>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</si>
  <si>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</si>
  <si>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</si>
  <si>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</si>
  <si>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</si>
  <si>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</si>
  <si>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</si>
  <si>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</si>
  <si>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</si>
  <si>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</si>
  <si>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</si>
  <si>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</si>
  <si>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</si>
  <si>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</si>
  <si>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</si>
  <si>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</si>
  <si>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</si>
  <si>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</si>
  <si>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</si>
  <si>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</si>
  <si>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</si>
  <si>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</si>
  <si>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</si>
  <si>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</si>
  <si>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</si>
  <si>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</si>
  <si>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</si>
  <si>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</si>
  <si>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</si>
  <si>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</si>
  <si>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</si>
  <si>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</si>
  <si>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</si>
  <si>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</si>
  <si>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</si>
  <si>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</si>
  <si>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</si>
  <si>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</si>
  <si>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</si>
  <si>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</si>
  <si>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</si>
  <si>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</si>
  <si>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</si>
  <si>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</si>
  <si>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</si>
  <si>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</si>
  <si>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</si>
  <si>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</si>
  <si>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</si>
  <si>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</si>
  <si>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</si>
  <si>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</si>
  <si>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</si>
  <si>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</si>
  <si>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</si>
  <si>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</si>
  <si>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</si>
  <si>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</si>
  <si>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</si>
  <si>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</si>
  <si>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</si>
  <si>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</si>
  <si>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</si>
  <si>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</si>
  <si>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</si>
  <si>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</si>
  <si>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</si>
  <si>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</si>
  <si>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</si>
  <si>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</si>
  <si>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</si>
  <si>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</si>
  <si>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</si>
  <si>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</si>
  <si>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</si>
  <si>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</si>
  <si>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</si>
  <si>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</si>
  <si>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</si>
  <si>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</si>
  <si>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</si>
  <si>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</si>
  <si>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</si>
  <si>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</si>
  <si>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</si>
  <si>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</si>
  <si>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</si>
  <si>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</si>
  <si>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</si>
  <si>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</si>
  <si>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</si>
  <si>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</si>
  <si>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</si>
  <si>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</si>
  <si>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</si>
  <si>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</si>
  <si>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</si>
  <si>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</si>
  <si>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</si>
  <si>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</si>
  <si>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</si>
  <si>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</si>
  <si>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</si>
  <si>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</si>
  <si>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</si>
  <si>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</si>
  <si>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</si>
  <si>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</si>
  <si>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</si>
  <si>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</si>
  <si>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</si>
  <si>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</si>
  <si>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</si>
  <si>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</si>
  <si>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</si>
  <si>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</si>
  <si>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</si>
  <si>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</si>
  <si>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</si>
  <si>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</si>
  <si>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</si>
  <si>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</si>
  <si>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</si>
  <si>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</si>
  <si>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</si>
  <si>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</si>
  <si>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</si>
  <si>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</si>
  <si>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</si>
  <si>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</si>
  <si>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</si>
  <si>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</si>
  <si>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</si>
  <si>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</si>
  <si>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</si>
  <si>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</si>
  <si>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</si>
  <si>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</si>
  <si>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</si>
  <si>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</si>
  <si>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</si>
  <si>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</si>
  <si>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</si>
  <si>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</si>
  <si>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</si>
  <si>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</si>
  <si>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</si>
  <si>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</si>
  <si>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</si>
  <si>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</si>
  <si>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</si>
  <si>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</si>
  <si>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</si>
  <si>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</si>
  <si>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</si>
  <si>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</si>
  <si>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</si>
  <si>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</si>
  <si>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</si>
  <si>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</si>
  <si>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</si>
  <si>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</si>
  <si>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</si>
  <si>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</si>
  <si>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</si>
  <si>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</si>
  <si>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</si>
  <si>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</si>
  <si>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</si>
  <si>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</si>
  <si>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</si>
  <si>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</si>
  <si>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</si>
  <si>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</si>
  <si>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</si>
  <si>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</si>
  <si>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</si>
  <si>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</si>
  <si>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</si>
  <si>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</si>
  <si>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</si>
  <si>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</si>
  <si>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</si>
  <si>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</si>
  <si>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</si>
  <si>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</si>
  <si>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</si>
  <si>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</si>
  <si>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</si>
  <si>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</si>
  <si>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</si>
  <si>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</si>
  <si>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</si>
  <si>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</si>
  <si>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</si>
  <si>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</si>
  <si>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</si>
  <si>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</si>
  <si>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</si>
  <si>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</si>
  <si>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</si>
  <si>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</si>
  <si>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</si>
  <si>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</si>
  <si>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</si>
  <si>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</si>
  <si>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</si>
  <si>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</si>
  <si>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</si>
  <si>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</si>
  <si>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</si>
  <si>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</si>
  <si>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</si>
  <si>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</si>
  <si>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</si>
  <si>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</si>
  <si>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</si>
  <si>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</si>
  <si>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</si>
  <si>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</si>
  <si>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</si>
  <si>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</si>
  <si>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</si>
  <si>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</si>
  <si>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</si>
  <si>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</si>
  <si>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</si>
  <si>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</si>
  <si>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</si>
  <si>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</si>
  <si>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</si>
  <si>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</si>
  <si>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</si>
  <si>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</si>
  <si>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</si>
  <si>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</si>
  <si>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</si>
  <si>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</si>
  <si>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</si>
  <si>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</si>
  <si>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</si>
  <si>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</si>
  <si>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</si>
  <si>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</si>
  <si>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</si>
  <si>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</si>
  <si>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</si>
  <si>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</si>
  <si>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</si>
  <si>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</si>
  <si>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</si>
  <si>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</si>
  <si>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</si>
  <si>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</si>
  <si>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</si>
  <si>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</si>
  <si>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</si>
  <si>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</si>
  <si>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</si>
  <si>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</si>
  <si>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</si>
  <si>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</si>
  <si>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</si>
  <si>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</si>
  <si>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</si>
  <si>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</si>
  <si>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</si>
  <si>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</si>
  <si>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</si>
  <si>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</si>
  <si>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</si>
  <si>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</si>
  <si>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</si>
  <si>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</si>
  <si>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</si>
  <si>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</si>
  <si>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</si>
  <si>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</si>
  <si>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</si>
  <si>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</si>
  <si>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</si>
  <si>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</si>
  <si>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</si>
  <si>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</si>
  <si>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</si>
  <si>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</si>
  <si>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</si>
  <si>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</si>
  <si>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</si>
  <si>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</si>
  <si>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</si>
  <si>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</si>
  <si>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</si>
  <si>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</si>
  <si>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</si>
  <si>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</si>
  <si>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</si>
  <si>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</si>
  <si>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</si>
  <si>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</si>
  <si>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</si>
  <si>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</si>
  <si>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</si>
  <si>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</si>
  <si>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</si>
  <si>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</si>
  <si>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</si>
  <si>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</si>
  <si>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</si>
  <si>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</si>
  <si>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</si>
  <si>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</si>
  <si>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</si>
  <si>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</si>
  <si>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</si>
  <si>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</si>
  <si>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</si>
  <si>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</si>
  <si>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</si>
  <si>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</si>
  <si>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</si>
  <si>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</si>
  <si>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</si>
  <si>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</si>
  <si>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</si>
  <si>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</si>
  <si>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</si>
  <si>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</si>
  <si>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</si>
  <si>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</si>
  <si>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</si>
  <si>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</si>
  <si>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</si>
  <si>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</si>
  <si>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</si>
  <si>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</si>
  <si>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</si>
  <si>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</si>
  <si>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</si>
  <si>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</si>
  <si>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</si>
  <si>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</si>
  <si>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</si>
  <si>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</si>
  <si>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</si>
  <si>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</si>
  <si>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</si>
  <si>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</si>
  <si>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</si>
  <si>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</si>
  <si>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</si>
  <si>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</si>
  <si>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</si>
  <si>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</si>
  <si>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</si>
  <si>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</si>
  <si>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</si>
  <si>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</si>
  <si>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</si>
  <si>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</si>
  <si>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</si>
  <si>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</si>
  <si>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</si>
  <si>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</si>
  <si>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</si>
  <si>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</si>
  <si>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</si>
  <si>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</si>
  <si>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</si>
  <si>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</si>
  <si>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</si>
  <si>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</si>
  <si>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</si>
  <si>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</si>
  <si>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</si>
  <si>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</si>
  <si>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</si>
  <si>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</si>
  <si>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</si>
  <si>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</si>
  <si>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</si>
  <si>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</si>
  <si>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</si>
  <si>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</si>
  <si>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</si>
  <si>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</si>
  <si>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</si>
  <si>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</si>
  <si>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</si>
  <si>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</si>
  <si>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</si>
  <si>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</si>
  <si>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</si>
  <si>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</si>
  <si>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</si>
  <si>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</si>
  <si>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</si>
  <si>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</si>
  <si>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</si>
  <si>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</si>
  <si>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</si>
  <si>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</si>
  <si>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</si>
  <si>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</si>
  <si>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</si>
  <si>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</si>
  <si>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</si>
  <si>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</si>
  <si>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</si>
  <si>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</si>
  <si>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</si>
  <si>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</si>
  <si>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</si>
  <si>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</si>
  <si>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</si>
  <si>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</si>
  <si>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</si>
  <si>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</si>
  <si>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</si>
  <si>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</si>
  <si>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</si>
  <si>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</si>
  <si>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</si>
  <si>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</si>
  <si>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</si>
  <si>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</si>
  <si>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</si>
  <si>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</si>
  <si>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</si>
  <si>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</si>
  <si>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</si>
  <si>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</si>
  <si>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</si>
  <si>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</si>
  <si>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</si>
  <si>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</si>
  <si>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</si>
  <si>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</si>
  <si>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</si>
  <si>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</si>
  <si>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</si>
  <si>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</si>
  <si>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</si>
  <si>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</si>
  <si>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</si>
  <si>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</si>
  <si>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</si>
  <si>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</si>
  <si>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</si>
  <si>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</si>
  <si>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</si>
  <si>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</si>
  <si>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</si>
  <si>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</si>
  <si>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</si>
  <si>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</si>
  <si>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</si>
  <si>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</si>
  <si>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</si>
  <si>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</si>
  <si>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</si>
  <si>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</si>
  <si>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</si>
  <si>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</si>
  <si>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</si>
  <si>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</si>
  <si>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</si>
  <si>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</si>
  <si>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</si>
  <si>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</si>
  <si>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</si>
  <si>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</si>
  <si>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</si>
  <si>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</si>
  <si>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</si>
  <si>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</si>
  <si>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</si>
  <si>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</si>
  <si>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</si>
  <si>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</si>
  <si>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</si>
  <si>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</si>
  <si>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</si>
  <si>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</si>
  <si>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</si>
  <si>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</si>
  <si>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</si>
  <si>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</si>
  <si>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</si>
  <si>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</si>
  <si>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</si>
  <si>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</si>
  <si>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</si>
  <si>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</si>
  <si>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</si>
  <si>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</si>
  <si>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</si>
  <si>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</si>
  <si>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</si>
  <si>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</si>
  <si>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</si>
  <si>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</si>
  <si>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</si>
  <si>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</si>
  <si>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</si>
  <si>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</si>
  <si>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</si>
  <si>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</si>
  <si>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</si>
  <si>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</si>
  <si>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</si>
  <si>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</si>
  <si>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</si>
  <si>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</si>
  <si>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</si>
  <si>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</si>
  <si>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</si>
  <si>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</si>
  <si>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</si>
  <si>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</si>
  <si>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</si>
  <si>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</si>
  <si>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</si>
  <si>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</si>
  <si>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</si>
  <si>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</si>
  <si>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</si>
  <si>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</si>
  <si>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</si>
  <si>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</si>
  <si>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</si>
  <si>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</si>
  <si>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</si>
  <si>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</si>
  <si>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</si>
  <si>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</si>
  <si>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</si>
  <si>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</si>
  <si>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</si>
  <si>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</si>
  <si>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</si>
  <si>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</si>
  <si>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</si>
  <si>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</si>
  <si>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</si>
  <si>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</si>
  <si>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</si>
  <si>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</si>
  <si>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</si>
  <si>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</si>
  <si>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</si>
  <si>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</si>
  <si>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</si>
  <si>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</si>
  <si>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</si>
  <si>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</si>
  <si>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</si>
  <si>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</si>
  <si>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</si>
  <si>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</si>
  <si>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</si>
  <si>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</si>
  <si>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</si>
  <si>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</si>
  <si>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</si>
  <si>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</si>
  <si>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</si>
  <si>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</si>
  <si>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</si>
  <si>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</si>
  <si>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</si>
  <si>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</si>
  <si>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</si>
  <si>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</si>
  <si>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</si>
  <si>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</si>
  <si>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</si>
  <si>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</si>
  <si>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</si>
  <si>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</si>
  <si>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</si>
  <si>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</si>
  <si>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</si>
  <si>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</si>
  <si>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</si>
  <si>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</si>
  <si>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</si>
  <si>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</si>
  <si>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</si>
  <si>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</si>
  <si>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</si>
  <si>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</si>
  <si>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</si>
  <si>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</si>
  <si>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</si>
  <si>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</si>
  <si>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</si>
  <si>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</si>
  <si>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</si>
  <si>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</si>
  <si>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</si>
  <si>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</si>
  <si>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</si>
  <si>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</si>
  <si>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</si>
  <si>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</si>
  <si>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</si>
  <si>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</si>
  <si>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</si>
  <si>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</si>
  <si>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</si>
  <si>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</si>
  <si>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</si>
  <si>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</si>
  <si>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</si>
  <si>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</si>
  <si>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</si>
  <si>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</si>
  <si>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</si>
  <si>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</si>
  <si>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</si>
  <si>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</si>
  <si>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</si>
  <si>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</si>
  <si>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</si>
  <si>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</si>
  <si>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</si>
  <si>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</si>
  <si>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</si>
  <si>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</si>
  <si>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</si>
  <si>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</si>
  <si>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</si>
  <si>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</si>
  <si>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</si>
  <si>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</si>
  <si>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</si>
  <si>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</si>
  <si>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</si>
  <si>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</si>
  <si>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</si>
  <si>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</si>
  <si>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</si>
  <si>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</si>
  <si>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</si>
  <si>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</si>
  <si>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</si>
  <si>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</si>
  <si>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</si>
  <si>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</si>
  <si>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</si>
  <si>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</si>
  <si>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</si>
  <si>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</si>
  <si>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</si>
  <si>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</si>
  <si>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</si>
  <si>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</si>
  <si>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</si>
  <si>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</si>
  <si>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</si>
  <si>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</si>
  <si>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</si>
  <si>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</si>
  <si>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</si>
  <si>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</si>
  <si>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</si>
  <si>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</si>
  <si>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</si>
  <si>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</si>
  <si>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</si>
  <si>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</si>
  <si>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</si>
  <si>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</si>
  <si>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</si>
  <si>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</si>
  <si>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</si>
  <si>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</si>
  <si>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</si>
  <si>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</si>
  <si>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</si>
  <si>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</si>
  <si>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</si>
  <si>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</si>
  <si>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</si>
  <si>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</si>
  <si>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</si>
  <si>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</si>
  <si>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</si>
  <si>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</si>
  <si>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</si>
  <si>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</si>
  <si>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</si>
  <si>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</si>
  <si>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</si>
  <si>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</si>
  <si>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</si>
  <si>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</si>
  <si>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</si>
  <si>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</si>
  <si>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</si>
  <si>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</si>
  <si>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</si>
  <si>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</si>
  <si>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</si>
  <si>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</si>
  <si>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</si>
  <si>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</si>
  <si>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</si>
  <si>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</si>
  <si>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</si>
  <si>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</si>
  <si>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</si>
  <si>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</si>
  <si>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</si>
  <si>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</si>
  <si>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</si>
  <si>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</si>
  <si>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</si>
  <si>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</si>
  <si>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</si>
  <si>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</si>
  <si>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</si>
  <si>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</si>
  <si>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</si>
  <si>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</si>
  <si>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</si>
  <si>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</si>
  <si>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</si>
  <si>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</si>
  <si>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</si>
  <si>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</si>
  <si>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</si>
  <si>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</si>
  <si>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</si>
  <si>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</si>
  <si>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</si>
  <si>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</si>
  <si>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</si>
  <si>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</si>
  <si>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</si>
  <si>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</si>
  <si>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</si>
  <si>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</si>
  <si>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</si>
  <si>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</si>
  <si>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</si>
  <si>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</si>
  <si>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</si>
  <si>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</si>
  <si>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</si>
  <si>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</si>
  <si>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</si>
  <si>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</si>
  <si>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</si>
  <si>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</si>
  <si>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</si>
  <si>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</si>
  <si>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</si>
  <si>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</si>
  <si>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</si>
  <si>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</si>
  <si>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</si>
  <si>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</si>
  <si>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</si>
  <si>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</si>
  <si>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</si>
  <si>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</si>
  <si>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</si>
  <si>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</si>
  <si>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</si>
  <si>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</si>
  <si>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</si>
  <si>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</si>
  <si>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</si>
  <si>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</si>
  <si>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</si>
  <si>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</si>
  <si>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</si>
  <si>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</si>
  <si>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</si>
  <si>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</si>
  <si>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</si>
  <si>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</si>
  <si>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</si>
  <si>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</si>
  <si>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</si>
  <si>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</si>
  <si>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</si>
  <si>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</si>
  <si>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</si>
  <si>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</si>
  <si>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</si>
  <si>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</si>
  <si>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</si>
  <si>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</si>
  <si>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</si>
  <si>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</si>
  <si>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</si>
  <si>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</si>
  <si>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</si>
  <si>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</si>
  <si>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</si>
  <si>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</si>
  <si>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</si>
  <si>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</si>
  <si>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</si>
  <si>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</si>
  <si>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</si>
  <si>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</si>
  <si>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</si>
  <si>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</si>
  <si>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</si>
  <si>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</si>
  <si>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</si>
  <si>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</si>
  <si>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</si>
  <si>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</si>
  <si>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</si>
  <si>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</si>
  <si>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</si>
  <si>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</si>
  <si>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</si>
  <si>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</si>
  <si>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</si>
  <si>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</si>
  <si>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</si>
  <si>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</si>
  <si>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</si>
  <si>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</si>
  <si>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</si>
  <si>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</si>
  <si>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</si>
  <si>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</si>
  <si>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</si>
  <si>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</si>
  <si>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</si>
  <si>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</si>
  <si>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</si>
  <si>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</si>
  <si>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</si>
  <si>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</si>
  <si>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</si>
  <si>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</si>
  <si>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</si>
  <si>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</si>
  <si>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</si>
  <si>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</si>
  <si>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</si>
  <si>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</si>
  <si>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</si>
  <si>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</si>
  <si>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</si>
  <si>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</si>
  <si>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</si>
  <si>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</si>
  <si>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</si>
  <si>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</si>
  <si>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</si>
  <si>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</si>
  <si>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</si>
  <si>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</si>
  <si>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</si>
  <si>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</si>
  <si>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</si>
  <si>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</si>
  <si>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</si>
  <si>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</si>
  <si>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</si>
  <si>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</si>
  <si>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</si>
  <si>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</si>
  <si>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</si>
  <si>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</si>
  <si>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</si>
  <si>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</si>
  <si>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</si>
  <si>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</si>
  <si>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</si>
  <si>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</si>
  <si>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</si>
  <si>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</si>
  <si>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</si>
  <si>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</si>
  <si>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</si>
  <si>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</si>
  <si>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</si>
  <si>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</si>
  <si>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</si>
  <si>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</si>
  <si>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</si>
  <si>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</si>
  <si>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</si>
  <si>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</si>
  <si>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</si>
  <si>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</si>
  <si>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</si>
  <si>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</si>
  <si>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</si>
  <si>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</si>
  <si>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</si>
  <si>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</si>
  <si>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</si>
  <si>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</si>
  <si>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</si>
  <si>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</si>
  <si>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</si>
  <si>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</si>
  <si>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</si>
  <si>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</si>
  <si>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</si>
  <si>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</si>
  <si>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</si>
  <si>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</si>
  <si>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</si>
  <si>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</si>
  <si>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</si>
  <si>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</si>
  <si>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</si>
  <si>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</si>
  <si>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</si>
  <si>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</si>
  <si>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</si>
  <si>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</si>
  <si>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</si>
  <si>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</si>
  <si>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</si>
  <si>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</si>
  <si>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</si>
  <si>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</si>
  <si>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</si>
  <si>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</si>
  <si>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</si>
  <si>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</si>
  <si>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</si>
  <si>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</si>
  <si>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</si>
  <si>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</si>
  <si>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</si>
  <si>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</si>
  <si>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</si>
  <si>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</si>
  <si>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</si>
  <si>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</si>
  <si>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</si>
  <si>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</si>
  <si>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</si>
  <si>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</si>
  <si>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</si>
  <si>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</si>
  <si>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</si>
  <si>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</si>
  <si>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</si>
  <si>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</si>
  <si>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</si>
  <si>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</si>
  <si>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</si>
  <si>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</si>
  <si>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</si>
  <si>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</si>
  <si>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</si>
  <si>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</si>
  <si>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</si>
  <si>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</si>
  <si>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</si>
  <si>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</si>
  <si>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</si>
  <si>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</si>
  <si>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</si>
  <si>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</si>
  <si>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</si>
  <si>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</si>
  <si>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</si>
  <si>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</si>
  <si>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</si>
  <si>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</si>
  <si>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</si>
  <si>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</si>
  <si>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</si>
  <si>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</si>
  <si>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</si>
  <si>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</si>
  <si>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</si>
  <si>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</si>
  <si>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</si>
  <si>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</si>
  <si>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</si>
  <si>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</si>
  <si>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</si>
  <si>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</si>
  <si>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</si>
  <si>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</si>
  <si>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Gender</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</si>
  <si>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</si>
  <si>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</si>
  <si>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</si>
  <si>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</si>
  <si>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</si>
  <si>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</si>
  <si>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</si>
  <si>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</si>
  <si>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</si>
  <si>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</si>
  <si>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</si>
  <si>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</si>
  <si>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</si>
  <si>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</si>
  <si>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</si>
  <si>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</si>
  <si>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</si>
  <si>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</si>
  <si>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</si>
  <si>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</si>
  <si>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</si>
  <si>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</si>
  <si>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</si>
  <si>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</si>
  <si>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</si>
  <si>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</si>
  <si>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</si>
  <si>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</si>
  <si>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</si>
  <si>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</si>
  <si>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</si>
  <si>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Sel.Rep</t>
  </si>
  <si>
    <t>Sel.Amount</t>
  </si>
  <si>
    <t>Sel.Calls</t>
  </si>
  <si>
    <t>Column Labels</t>
  </si>
  <si>
    <t>TOTAL</t>
  </si>
  <si>
    <t xml:space="preserve">Rep Summary </t>
  </si>
  <si>
    <t>% of calls</t>
  </si>
  <si>
    <t>Call Rank</t>
  </si>
  <si>
    <t>Amount Rank</t>
  </si>
  <si>
    <t xml:space="preserve">Calls taken </t>
  </si>
  <si>
    <t xml:space="preserve">Labels: </t>
  </si>
  <si>
    <t>Rep Names</t>
  </si>
  <si>
    <t>Nancy drew</t>
  </si>
  <si>
    <t xml:space="preserve">Names </t>
  </si>
  <si>
    <t>Jane hopper</t>
  </si>
  <si>
    <t>Will Byers</t>
  </si>
  <si>
    <t>Billy Mayfield</t>
  </si>
  <si>
    <t>Steve Harrington</t>
  </si>
  <si>
    <t>CALL CENTRE DASHBOARD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</si>
</sst>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1009]#,##0"/>
  </numFmts>
  <fonts count="11"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1"/>
      <name val="Calibri"/>
      <family val="2"/>
      <scheme val="minor"/>
    </font>
    <font>
      <sz val="9"/>
      <color theme="1"/>
      <name val="Calibri"/>
      <family val="2"/>
      <scheme val="minor"/>
    </font>
    <font>
      <b/>
      <sz val="9"/>
      <color theme="1"/>
      <name val="Calibri"/>
      <family val="2"/>
      <scheme val="minor"/>
    </font>
    <font>
      <b/>
      <sz val="10"/>
      <color theme="1"/>
      <name val="Aptos ExtraBold"/>
      <family val="2"/>
    </font>
    <font>
      <b/>
      <sz val="11"/>
      <color theme="1" tint="0.34998626667073579"/>
      <name val="Aptos ExtraBold"/>
      <family val="2"/>
    </font>
    <font>
      <sz val="11"/>
      <color theme="0" tint="-0.499984740745262"/>
      <name val="Calibri"/>
      <family val="2"/>
      <scheme val="minor"/>
    </font>
    <font>
      <sz val="16"/>
      <color theme="4" tint="-0.249977111117893"/>
      <name val="Aptos ExtraBold"/>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6" tint="-0.249977111117893"/>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5" fillId="5" borderId="10" xfId="0" applyFont="1" applyFill="1" applyBorder="1"/>
    <xf numFmtId="0" fontId="6" fillId="5" borderId="13" xfId="0" applyFont="1" applyFill="1" applyBorder="1"/>
    <xf numFmtId="0" fontId="5" fillId="5" borderId="0" xfId="0" applyFont="1" applyFill="1" applyBorder="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applyBorder="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1" xfId="0" applyFont="1" applyFill="1" applyBorder="1" applyAlignment="1">
      <alignment horizontal="center"/>
    </xf>
    <xf numFmtId="0" fontId="1" fillId="5" borderId="12" xfId="0" applyFont="1" applyFill="1" applyBorder="1" applyAlignment="1">
      <alignment horizontal="center"/>
    </xf>
    <xf numFmtId="9" fontId="0" fillId="0" borderId="0" xfId="1" applyFont="1"/>
    <xf numFmtId="0" fontId="7" fillId="0" borderId="0" xfId="0" applyFont="1"/>
    <xf numFmtId="0" fontId="8" fillId="3" borderId="0" xfId="0" applyFont="1" applyFill="1" applyAlignment="1">
      <alignment horizontal="left"/>
    </xf>
    <xf numFmtId="0" fontId="8" fillId="3" borderId="14" xfId="0" applyFont="1" applyFill="1" applyBorder="1" applyAlignment="1">
      <alignment horizontal="left"/>
    </xf>
    <xf numFmtId="0" fontId="9" fillId="3" borderId="0" xfId="0" applyFont="1" applyFill="1"/>
    <xf numFmtId="0" fontId="10" fillId="3" borderId="0" xfId="0" applyFont="1" applyFill="1" applyAlignment="1">
      <alignment horizontal="left" vertical="center"/>
    </xf>
    <xf numFmtId="0" fontId="0" fillId="3" borderId="0" xfId="0" applyFill="1" applyAlignment="1">
      <alignment horizontal="left" vertical="center"/>
    </xf>
  </cellXfs>
  <cellStyles count="2">
    <cellStyle name="Normal" xfId="0" builtinId="0"/>
    <cellStyle name="Percent" xfId="1" builtinId="5"/>
  </cellStyles>
  <dxfs count="107">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patternType="solid">
          <bgColor theme="6" tint="-0.249977111117893"/>
        </patternFill>
      </fill>
    </dxf>
    <dxf>
      <fill>
        <patternFill>
          <bgColor theme="0" tint="-0.14996795556505021"/>
        </patternFill>
      </fill>
    </dxf>
    <dxf>
      <fill>
        <patternFill>
          <bgColor theme="4" tint="0.79998168889431442"/>
        </patternFill>
      </fill>
      <border>
        <left style="thin">
          <color theme="1" tint="0.499984740745262"/>
        </left>
        <right style="thin">
          <color theme="1" tint="0.499984740745262"/>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824BF876-B22E-4B48-9E49-A3E06E5ADB01}"/>
    <tableStyle name="Slicer Style 1" pivot="0" table="0" count="1" xr9:uid="{25BABDA2-DB3D-41F6-98D0-3EE7CBB0176F}">
      <tableStyleElement type="wholeTable" dxfId="106"/>
    </tableStyle>
    <tableStyle name="Slicer Style 2" pivot="0" table="0" count="3" xr9:uid="{4DFC024E-5954-4C09-8D20-029862014E6B}">
      <tableStyleElement type="wholeTable" dxfId="90"/>
    </tableStyle>
  </tableStyles>
  <extLst>
    <ext xmlns:x14="http://schemas.microsoft.com/office/spreadsheetml/2009/9/main" uri="{46F421CA-312F-682f-3DD2-61675219B42D}">
      <x14:dxfs count="2">
        <dxf>
          <font>
            <b/>
            <i val="0"/>
          </font>
          <fill>
            <patternFill>
              <bgColor theme="4" tint="0.39994506668294322"/>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3.xml"/><Relationship Id="rId21" Type="http://schemas.openxmlformats.org/officeDocument/2006/relationships/powerPivotData" Target="model/item.data"/><Relationship Id="rId34" Type="http://schemas.openxmlformats.org/officeDocument/2006/relationships/customXml" Target="../customXml/item1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2.xml"/><Relationship Id="rId33" Type="http://schemas.openxmlformats.org/officeDocument/2006/relationships/customXml" Target="../customXml/item10.xml"/><Relationship Id="rId38"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call centre Dashboard.xlsx]Pivots!weekday trend</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Pivots!$I$16</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Pivots!$H$17:$H$24</c:f>
              <c:strCache>
                <c:ptCount val="7"/>
                <c:pt idx="0">
                  <c:v>Sunday</c:v>
                </c:pt>
                <c:pt idx="1">
                  <c:v>Monday</c:v>
                </c:pt>
                <c:pt idx="2">
                  <c:v>Tuesday</c:v>
                </c:pt>
                <c:pt idx="3">
                  <c:v>Wednesday</c:v>
                </c:pt>
                <c:pt idx="4">
                  <c:v>Thursday</c:v>
                </c:pt>
                <c:pt idx="5">
                  <c:v>Friday</c:v>
                </c:pt>
                <c:pt idx="6">
                  <c:v>Saturday</c:v>
                </c:pt>
              </c:strCache>
            </c:strRef>
          </c:cat>
          <c:val>
            <c:numRef>
              <c:f>Pivots!$I$17:$I$24</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1107-4D58-B6FF-3C67B174488B}"/>
            </c:ext>
          </c:extLst>
        </c:ser>
        <c:dLbls>
          <c:dLblPos val="outEnd"/>
          <c:showLegendKey val="0"/>
          <c:showVal val="1"/>
          <c:showCatName val="0"/>
          <c:showSerName val="0"/>
          <c:showPercent val="0"/>
          <c:showBubbleSize val="0"/>
        </c:dLbls>
        <c:gapWidth val="25"/>
        <c:axId val="277989999"/>
        <c:axId val="277990479"/>
      </c:barChart>
      <c:catAx>
        <c:axId val="2779899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990479"/>
        <c:crosses val="autoZero"/>
        <c:auto val="1"/>
        <c:lblAlgn val="ctr"/>
        <c:lblOffset val="100"/>
        <c:noMultiLvlLbl val="0"/>
      </c:catAx>
      <c:valAx>
        <c:axId val="277990479"/>
        <c:scaling>
          <c:orientation val="minMax"/>
        </c:scaling>
        <c:delete val="1"/>
        <c:axPos val="b"/>
        <c:numFmt formatCode="#,##0" sourceLinked="1"/>
        <c:majorTickMark val="none"/>
        <c:minorTickMark val="none"/>
        <c:tickLblPos val="nextTo"/>
        <c:crossAx val="27798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call centre Dashboard.xlsx]Pivots!monthly trend</c:name>
    <c:fmtId val="31"/>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IN" sz="1600">
                <a:solidFill>
                  <a:schemeClr val="accent1"/>
                </a:solidFill>
                <a:latin typeface="Aptos extrabold" panose="020B0004020202020204" pitchFamily="34" charset="0"/>
              </a:rPr>
              <a:t>Calls</a:t>
            </a:r>
            <a:r>
              <a:rPr lang="en-IN" sz="1600" baseline="0">
                <a:solidFill>
                  <a:schemeClr val="accent1"/>
                </a:solidFill>
                <a:latin typeface="Aptos extrabold" panose="020B0004020202020204" pitchFamily="34" charset="0"/>
              </a:rPr>
              <a:t> Trend</a:t>
            </a:r>
          </a:p>
        </c:rich>
      </c:tx>
      <c:layout>
        <c:manualLayout>
          <c:xMode val="edge"/>
          <c:yMode val="edge"/>
          <c:x val="4.1238919741549633E-2"/>
          <c:y val="2.82497149705518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alpha val="50000"/>
                  <a:lumMod val="60000"/>
                  <a:lumOff val="40000"/>
                </a:schemeClr>
              </a:gs>
              <a:gs pos="100000">
                <a:schemeClr val="accent1"/>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796005552330064E-2"/>
          <c:y val="0.19408148827068428"/>
          <c:w val="0.81696708706123944"/>
          <c:h val="0.66801379106940528"/>
        </c:manualLayout>
      </c:layout>
      <c:areaChart>
        <c:grouping val="standard"/>
        <c:varyColors val="0"/>
        <c:ser>
          <c:idx val="1"/>
          <c:order val="1"/>
          <c:tx>
            <c:strRef>
              <c:f>Pivots!$C$16</c:f>
              <c:strCache>
                <c:ptCount val="1"/>
                <c:pt idx="0">
                  <c:v>Call count2</c:v>
                </c:pt>
              </c:strCache>
            </c:strRef>
          </c:tx>
          <c:spPr>
            <a:gradFill flip="none" rotWithShape="1">
              <a:gsLst>
                <a:gs pos="0">
                  <a:schemeClr val="accent1">
                    <a:alpha val="50000"/>
                    <a:lumMod val="60000"/>
                    <a:lumOff val="40000"/>
                  </a:schemeClr>
                </a:gs>
                <a:gs pos="100000">
                  <a:schemeClr val="accent1"/>
                </a:gs>
              </a:gsLst>
              <a:lin ang="16200000" scaled="1"/>
              <a:tileRect/>
            </a:gradFill>
            <a:ln>
              <a:noFill/>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BCBB-4F95-845B-F47EEF8C1114}"/>
            </c:ext>
          </c:extLst>
        </c:ser>
        <c:dLbls>
          <c:showLegendKey val="0"/>
          <c:showVal val="0"/>
          <c:showCatName val="0"/>
          <c:showSerName val="0"/>
          <c:showPercent val="0"/>
          <c:showBubbleSize val="0"/>
        </c:dLbls>
        <c:axId val="1842375647"/>
        <c:axId val="1842376127"/>
      </c:areaChart>
      <c:lineChart>
        <c:grouping val="standard"/>
        <c:varyColors val="0"/>
        <c:ser>
          <c:idx val="0"/>
          <c:order val="0"/>
          <c:tx>
            <c:strRef>
              <c:f>Pivots!$B$16</c:f>
              <c:strCache>
                <c:ptCount val="1"/>
                <c:pt idx="0">
                  <c:v>Call count</c:v>
                </c:pt>
              </c:strCache>
            </c:strRef>
          </c:tx>
          <c:spPr>
            <a:ln w="28575" cap="rnd">
              <a:solidFill>
                <a:schemeClr val="accent2"/>
              </a:solidFill>
              <a:round/>
            </a:ln>
            <a:effectLst/>
          </c:spPr>
          <c:marker>
            <c:symbol val="circle"/>
            <c:size val="7"/>
            <c:spPr>
              <a:solidFill>
                <a:schemeClr val="bg1"/>
              </a:solidFill>
              <a:ln w="25400">
                <a:solidFill>
                  <a:schemeClr val="tx1"/>
                </a:solidFill>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BCBB-4F95-845B-F47EEF8C1114}"/>
            </c:ext>
          </c:extLst>
        </c:ser>
        <c:dLbls>
          <c:showLegendKey val="0"/>
          <c:showVal val="0"/>
          <c:showCatName val="0"/>
          <c:showSerName val="0"/>
          <c:showPercent val="0"/>
          <c:showBubbleSize val="0"/>
        </c:dLbls>
        <c:marker val="1"/>
        <c:smooth val="0"/>
        <c:axId val="1842375647"/>
        <c:axId val="1842376127"/>
      </c:lineChart>
      <c:catAx>
        <c:axId val="1842375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376127"/>
        <c:crosses val="autoZero"/>
        <c:auto val="1"/>
        <c:lblAlgn val="ctr"/>
        <c:lblOffset val="100"/>
        <c:noMultiLvlLbl val="0"/>
      </c:catAx>
      <c:valAx>
        <c:axId val="1842376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37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chemeClr val="accent1"/>
                </a:solidFill>
                <a:latin typeface="Aptos extrabold" panose="020B0004020202020204" pitchFamily="34" charset="0"/>
              </a:rPr>
              <a:t>Calls</a:t>
            </a:r>
          </a:p>
        </c:rich>
      </c:tx>
      <c:layout>
        <c:manualLayout>
          <c:xMode val="edge"/>
          <c:yMode val="edge"/>
          <c:x val="5.1339688148981731E-2"/>
          <c:y val="2.22387212910365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Pivots!$G$33:$G$37</c:f>
              <c:strCache>
                <c:ptCount val="5"/>
                <c:pt idx="0">
                  <c:v>R01</c:v>
                </c:pt>
                <c:pt idx="1">
                  <c:v>R02</c:v>
                </c:pt>
                <c:pt idx="2">
                  <c:v>R03</c:v>
                </c:pt>
                <c:pt idx="3">
                  <c:v>R04</c:v>
                </c:pt>
                <c:pt idx="4">
                  <c:v>R05</c:v>
                </c:pt>
              </c:strCache>
            </c:strRef>
          </c:cat>
          <c:val>
            <c:numRef>
              <c:f>Pivots!$H$33:$H$37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BF8-40E4-8CAB-3C8D07D2FD14}"/>
            </c:ext>
          </c:extLst>
        </c:ser>
        <c:ser>
          <c:idx val="1"/>
          <c:order val="1"/>
          <c:tx>
            <c:strRef>
              <c:f>Pivots!$J$32</c:f>
              <c:strCache>
                <c:ptCount val="1"/>
                <c:pt idx="0">
                  <c:v>Sel.Calls</c:v>
                </c:pt>
              </c:strCache>
            </c:strRef>
          </c:tx>
          <c:spPr>
            <a:gradFill flip="none" rotWithShape="1">
              <a:gsLst>
                <a:gs pos="0">
                  <a:schemeClr val="accent1">
                    <a:lumMod val="40000"/>
                    <a:lumOff val="60000"/>
                  </a:schemeClr>
                </a:gs>
                <a:gs pos="74000">
                  <a:schemeClr val="accent1">
                    <a:lumMod val="45000"/>
                    <a:lumOff val="55000"/>
                  </a:schemeClr>
                </a:gs>
                <a:gs pos="83000">
                  <a:schemeClr val="accent2">
                    <a:lumMod val="60000"/>
                    <a:lumOff val="40000"/>
                  </a:schemeClr>
                </a:gs>
                <a:gs pos="100000">
                  <a:schemeClr val="accent2"/>
                </a:gs>
              </a:gsLst>
              <a:lin ang="0" scaled="1"/>
              <a:tileRect/>
            </a:gradFill>
            <a:ln>
              <a:noFill/>
            </a:ln>
            <a:effectLst/>
          </c:spPr>
          <c:invertIfNegative val="0"/>
          <c:val>
            <c:numRef>
              <c:f>Pivots!$J$33:$J$37</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EBF8-40E4-8CAB-3C8D07D2FD14}"/>
            </c:ext>
          </c:extLst>
        </c:ser>
        <c:dLbls>
          <c:showLegendKey val="0"/>
          <c:showVal val="0"/>
          <c:showCatName val="0"/>
          <c:showSerName val="0"/>
          <c:showPercent val="0"/>
          <c:showBubbleSize val="0"/>
        </c:dLbls>
        <c:gapWidth val="25"/>
        <c:overlap val="100"/>
        <c:axId val="349617983"/>
        <c:axId val="349611743"/>
      </c:barChart>
      <c:catAx>
        <c:axId val="3496179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11743"/>
        <c:crosses val="autoZero"/>
        <c:auto val="1"/>
        <c:lblAlgn val="ctr"/>
        <c:lblOffset val="100"/>
        <c:noMultiLvlLbl val="0"/>
      </c:catAx>
      <c:valAx>
        <c:axId val="349611743"/>
        <c:scaling>
          <c:orientation val="minMax"/>
          <c:min val="0"/>
        </c:scaling>
        <c:delete val="1"/>
        <c:axPos val="t"/>
        <c:numFmt formatCode="General" sourceLinked="1"/>
        <c:majorTickMark val="none"/>
        <c:minorTickMark val="none"/>
        <c:tickLblPos val="nextTo"/>
        <c:crossAx val="34961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600" b="0" i="0" u="none" strike="noStrike" kern="1200" spc="0" baseline="0">
                <a:solidFill>
                  <a:schemeClr val="accent1"/>
                </a:solidFill>
                <a:latin typeface="Aptos extrabold" panose="020B0004020202020204" pitchFamily="34" charset="0"/>
                <a:ea typeface="+mn-ea"/>
                <a:cs typeface="+mn-cs"/>
              </a:defRPr>
            </a:pPr>
            <a:r>
              <a:rPr lang="en-IN" sz="1600" b="0" i="0" u="none" strike="noStrike" kern="1200" spc="0" baseline="0">
                <a:solidFill>
                  <a:schemeClr val="accent1"/>
                </a:solidFill>
                <a:latin typeface="Aptos extrabold" panose="020B0004020202020204" pitchFamily="34" charset="0"/>
                <a:ea typeface="+mn-ea"/>
                <a:cs typeface="+mn-cs"/>
              </a:rPr>
              <a:t>Amount</a:t>
            </a:r>
          </a:p>
        </c:rich>
      </c:tx>
      <c:layout>
        <c:manualLayout>
          <c:xMode val="edge"/>
          <c:yMode val="edge"/>
          <c:x val="7.9533921681971639E-2"/>
          <c:y val="2.2197312552143293E-2"/>
        </c:manualLayout>
      </c:layout>
      <c:overlay val="0"/>
      <c:spPr>
        <a:noFill/>
        <a:ln>
          <a:noFill/>
        </a:ln>
        <a:effectLst/>
      </c:spPr>
      <c:txPr>
        <a:bodyPr rot="0" spcFirstLastPara="1" vertOverflow="ellipsis" vert="horz" wrap="square" anchor="ctr" anchorCtr="1"/>
        <a:lstStyle/>
        <a:p>
          <a:pPr algn="ctr" rtl="0">
            <a:defRPr lang="en-IN" sz="1600" b="0" i="0" u="none" strike="noStrike" kern="1200" spc="0" baseline="0">
              <a:solidFill>
                <a:schemeClr val="accent1"/>
              </a:solidFill>
              <a:latin typeface="Aptos extrabold" panose="020B0004020202020204" pitchFamily="34" charset="0"/>
              <a:ea typeface="+mn-ea"/>
              <a:cs typeface="+mn-cs"/>
            </a:defRPr>
          </a:pPr>
          <a:endParaRPr lang="en-US"/>
        </a:p>
      </c:txPr>
    </c:title>
    <c:autoTitleDeleted val="0"/>
    <c:plotArea>
      <c:layout>
        <c:manualLayout>
          <c:layoutTarget val="inner"/>
          <c:xMode val="edge"/>
          <c:yMode val="edge"/>
          <c:x val="7.3185502460122551E-2"/>
          <c:y val="0.13726095650025869"/>
          <c:w val="0.80580305446712519"/>
          <c:h val="0.81409954649900029"/>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Pivots!$G$33:$G$37</c:f>
              <c:strCache>
                <c:ptCount val="5"/>
                <c:pt idx="0">
                  <c:v>R01</c:v>
                </c:pt>
                <c:pt idx="1">
                  <c:v>R02</c:v>
                </c:pt>
                <c:pt idx="2">
                  <c:v>R03</c:v>
                </c:pt>
                <c:pt idx="3">
                  <c:v>R04</c:v>
                </c:pt>
                <c:pt idx="4">
                  <c:v>R05</c:v>
                </c:pt>
              </c:strCache>
            </c:strRef>
          </c:cat>
          <c:val>
            <c:numRef>
              <c:f>Pivots!$I$33:$I$37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6454-4F9E-9DA8-556A1349B120}"/>
            </c:ext>
          </c:extLst>
        </c:ser>
        <c:ser>
          <c:idx val="1"/>
          <c:order val="1"/>
          <c:tx>
            <c:strRef>
              <c:f>Pivots!$K$32</c:f>
              <c:strCache>
                <c:ptCount val="1"/>
                <c:pt idx="0">
                  <c:v>Sel.Amount</c:v>
                </c:pt>
              </c:strCache>
            </c:strRef>
          </c:tx>
          <c:spPr>
            <a:gradFill>
              <a:gsLst>
                <a:gs pos="0">
                  <a:schemeClr val="accent2">
                    <a:lumMod val="40000"/>
                    <a:lumOff val="60000"/>
                  </a:schemeClr>
                </a:gs>
                <a:gs pos="74000">
                  <a:schemeClr val="accent1">
                    <a:lumMod val="45000"/>
                    <a:lumOff val="55000"/>
                  </a:schemeClr>
                </a:gs>
                <a:gs pos="83000">
                  <a:schemeClr val="accent2">
                    <a:lumMod val="40000"/>
                    <a:lumOff val="60000"/>
                  </a:schemeClr>
                </a:gs>
                <a:gs pos="100000">
                  <a:schemeClr val="accent2"/>
                </a:gs>
              </a:gsLst>
              <a:lin ang="0" scaled="1"/>
            </a:gradFill>
            <a:ln>
              <a:noFill/>
            </a:ln>
            <a:effectLst/>
          </c:spPr>
          <c:invertIfNegative val="0"/>
          <c:val>
            <c:numRef>
              <c:f>Pivots!$K$33:$K$37</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6454-4F9E-9DA8-556A1349B120}"/>
            </c:ext>
          </c:extLst>
        </c:ser>
        <c:dLbls>
          <c:showLegendKey val="0"/>
          <c:showVal val="0"/>
          <c:showCatName val="0"/>
          <c:showSerName val="0"/>
          <c:showPercent val="0"/>
          <c:showBubbleSize val="0"/>
        </c:dLbls>
        <c:gapWidth val="25"/>
        <c:overlap val="100"/>
        <c:axId val="349617983"/>
        <c:axId val="349611743"/>
      </c:barChart>
      <c:catAx>
        <c:axId val="349617983"/>
        <c:scaling>
          <c:orientation val="maxMin"/>
        </c:scaling>
        <c:delete val="1"/>
        <c:axPos val="l"/>
        <c:numFmt formatCode="General" sourceLinked="1"/>
        <c:majorTickMark val="none"/>
        <c:minorTickMark val="none"/>
        <c:tickLblPos val="nextTo"/>
        <c:crossAx val="349611743"/>
        <c:crosses val="autoZero"/>
        <c:auto val="1"/>
        <c:lblAlgn val="ctr"/>
        <c:lblOffset val="100"/>
        <c:noMultiLvlLbl val="0"/>
      </c:catAx>
      <c:valAx>
        <c:axId val="349611743"/>
        <c:scaling>
          <c:orientation val="minMax"/>
        </c:scaling>
        <c:delete val="1"/>
        <c:axPos val="t"/>
        <c:numFmt formatCode="\$#,###.0,&quot;k&quot;" sourceLinked="1"/>
        <c:majorTickMark val="none"/>
        <c:minorTickMark val="none"/>
        <c:tickLblPos val="nextTo"/>
        <c:crossAx val="34961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call centre Dashboard.xlsx]Pivots!female vs male callers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solidFill>
                <a:latin typeface="Aptos extrabold" panose="020B0004020202020204" pitchFamily="34" charset="0"/>
              </a:rPr>
              <a:t>Female</a:t>
            </a:r>
            <a:r>
              <a:rPr lang="en-IN" baseline="0">
                <a:latin typeface="Aptos extrabold" panose="020B0004020202020204" pitchFamily="34" charset="0"/>
              </a:rPr>
              <a:t> vs </a:t>
            </a:r>
            <a:r>
              <a:rPr lang="en-IN" baseline="0">
                <a:solidFill>
                  <a:schemeClr val="accent6"/>
                </a:solidFill>
                <a:latin typeface="Aptos extrabold" panose="020B0004020202020204" pitchFamily="34" charset="0"/>
              </a:rPr>
              <a:t>Male</a:t>
            </a:r>
            <a:r>
              <a:rPr lang="en-IN" baseline="0">
                <a:latin typeface="Aptos extrabold" panose="020B0004020202020204" pitchFamily="34" charset="0"/>
              </a:rPr>
              <a:t> Callers</a:t>
            </a:r>
            <a:endParaRPr lang="en-IN">
              <a:latin typeface="Aptos extrabold" panose="020B0004020202020204" pitchFamily="34" charset="0"/>
            </a:endParaRPr>
          </a:p>
        </c:rich>
      </c:tx>
      <c:layout>
        <c:manualLayout>
          <c:xMode val="edge"/>
          <c:yMode val="edge"/>
          <c:x val="3.776230349962665E-2"/>
          <c:y val="5.789223472046882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Pivots!$B$45:$B$46</c:f>
              <c:strCache>
                <c:ptCount val="1"/>
                <c:pt idx="0">
                  <c:v>Female</c:v>
                </c:pt>
              </c:strCache>
            </c:strRef>
          </c:tx>
          <c:spPr>
            <a:solidFill>
              <a:schemeClr val="accent1"/>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Pivots!$A$47:$A$50</c:f>
              <c:strCache>
                <c:ptCount val="3"/>
                <c:pt idx="0">
                  <c:v>Cincinnati</c:v>
                </c:pt>
                <c:pt idx="1">
                  <c:v>Cleveland</c:v>
                </c:pt>
                <c:pt idx="2">
                  <c:v>Columbus</c:v>
                </c:pt>
              </c:strCache>
            </c:strRef>
          </c:cat>
          <c:val>
            <c:numRef>
              <c:f>Pivots!$B$47:$B$50</c:f>
              <c:numCache>
                <c:formatCode>#,##0</c:formatCode>
                <c:ptCount val="3"/>
                <c:pt idx="0">
                  <c:v>144</c:v>
                </c:pt>
                <c:pt idx="1">
                  <c:v>326</c:v>
                </c:pt>
                <c:pt idx="2">
                  <c:v>129</c:v>
                </c:pt>
              </c:numCache>
            </c:numRef>
          </c:val>
          <c:extLst>
            <c:ext xmlns:c16="http://schemas.microsoft.com/office/drawing/2014/chart" uri="{C3380CC4-5D6E-409C-BE32-E72D297353CC}">
              <c16:uniqueId val="{00000000-F6B9-442D-92DE-5AFB481E0C67}"/>
            </c:ext>
          </c:extLst>
        </c:ser>
        <c:ser>
          <c:idx val="1"/>
          <c:order val="1"/>
          <c:tx>
            <c:strRef>
              <c:f>Pivots!$C$45:$C$46</c:f>
              <c:strCache>
                <c:ptCount val="1"/>
                <c:pt idx="0">
                  <c:v>Male</c:v>
                </c:pt>
              </c:strCache>
            </c:strRef>
          </c:tx>
          <c:spPr>
            <a:solidFill>
              <a:schemeClr val="accent4"/>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Pivots!$A$47:$A$50</c:f>
              <c:strCache>
                <c:ptCount val="3"/>
                <c:pt idx="0">
                  <c:v>Cincinnati</c:v>
                </c:pt>
                <c:pt idx="1">
                  <c:v>Cleveland</c:v>
                </c:pt>
                <c:pt idx="2">
                  <c:v>Columbus</c:v>
                </c:pt>
              </c:strCache>
            </c:strRef>
          </c:cat>
          <c:val>
            <c:numRef>
              <c:f>Pivots!$C$47:$C$50</c:f>
              <c:numCache>
                <c:formatCode>#,##0</c:formatCode>
                <c:ptCount val="3"/>
                <c:pt idx="0">
                  <c:v>132</c:v>
                </c:pt>
                <c:pt idx="1">
                  <c:v>63</c:v>
                </c:pt>
                <c:pt idx="2">
                  <c:v>206</c:v>
                </c:pt>
              </c:numCache>
            </c:numRef>
          </c:val>
          <c:extLst>
            <c:ext xmlns:c16="http://schemas.microsoft.com/office/drawing/2014/chart" uri="{C3380CC4-5D6E-409C-BE32-E72D297353CC}">
              <c16:uniqueId val="{00000001-F6B9-442D-92DE-5AFB481E0C67}"/>
            </c:ext>
          </c:extLst>
        </c:ser>
        <c:dLbls>
          <c:dLblPos val="ctr"/>
          <c:showLegendKey val="0"/>
          <c:showVal val="1"/>
          <c:showCatName val="0"/>
          <c:showSerName val="0"/>
          <c:showPercent val="0"/>
          <c:showBubbleSize val="0"/>
        </c:dLbls>
        <c:gapWidth val="25"/>
        <c:overlap val="100"/>
        <c:axId val="1440388079"/>
        <c:axId val="1440371759"/>
      </c:barChart>
      <c:catAx>
        <c:axId val="1440388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371759"/>
        <c:crosses val="autoZero"/>
        <c:auto val="1"/>
        <c:lblAlgn val="ctr"/>
        <c:lblOffset val="100"/>
        <c:noMultiLvlLbl val="0"/>
      </c:catAx>
      <c:valAx>
        <c:axId val="1440371759"/>
        <c:scaling>
          <c:orientation val="minMax"/>
        </c:scaling>
        <c:delete val="1"/>
        <c:axPos val="l"/>
        <c:numFmt formatCode="0%" sourceLinked="1"/>
        <c:majorTickMark val="out"/>
        <c:minorTickMark val="none"/>
        <c:tickLblPos val="nextTo"/>
        <c:crossAx val="144038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call centre Dashboard.xlsx]Pivots!rep satisfaction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4"/>
                </a:solidFill>
                <a:latin typeface="Aptos extrabold" panose="020B0004020202020204" pitchFamily="34" charset="0"/>
              </a:rPr>
              <a:t>Rating</a:t>
            </a:r>
          </a:p>
        </c:rich>
      </c:tx>
      <c:layout>
        <c:manualLayout>
          <c:xMode val="edge"/>
          <c:yMode val="edge"/>
          <c:x val="0.39059432233575608"/>
          <c:y val="5.40324971146144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Pivots!$B$53</c:f>
              <c:strCache>
                <c:ptCount val="1"/>
                <c:pt idx="0">
                  <c:v>Total</c:v>
                </c:pt>
              </c:strCache>
            </c:strRef>
          </c:tx>
          <c:spPr>
            <a:solidFill>
              <a:schemeClr val="accent4">
                <a:lumMod val="75000"/>
              </a:schemeClr>
            </a:solidFill>
            <a:ln>
              <a:noFill/>
            </a:ln>
            <a:effectLst/>
          </c:spPr>
          <c:invertIfNegative val="0"/>
          <c:cat>
            <c:strRef>
              <c:f>Pivots!$A$54:$A$59</c:f>
              <c:strCache>
                <c:ptCount val="5"/>
                <c:pt idx="0">
                  <c:v>1</c:v>
                </c:pt>
                <c:pt idx="1">
                  <c:v>2</c:v>
                </c:pt>
                <c:pt idx="2">
                  <c:v>3</c:v>
                </c:pt>
                <c:pt idx="3">
                  <c:v>4</c:v>
                </c:pt>
                <c:pt idx="4">
                  <c:v>5</c:v>
                </c:pt>
              </c:strCache>
            </c:strRef>
          </c:cat>
          <c:val>
            <c:numRef>
              <c:f>Pivots!$B$54:$B$59</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4BE2-47AE-95A8-5EB166D26298}"/>
            </c:ext>
          </c:extLst>
        </c:ser>
        <c:dLbls>
          <c:showLegendKey val="0"/>
          <c:showVal val="0"/>
          <c:showCatName val="0"/>
          <c:showSerName val="0"/>
          <c:showPercent val="0"/>
          <c:showBubbleSize val="0"/>
        </c:dLbls>
        <c:gapWidth val="10"/>
        <c:overlap val="-27"/>
        <c:axId val="1922836095"/>
        <c:axId val="1922862495"/>
      </c:barChart>
      <c:catAx>
        <c:axId val="192283609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862495"/>
        <c:crosses val="autoZero"/>
        <c:auto val="1"/>
        <c:lblAlgn val="ctr"/>
        <c:lblOffset val="100"/>
        <c:noMultiLvlLbl val="0"/>
      </c:catAx>
      <c:valAx>
        <c:axId val="1922862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83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chart" Target="../charts/chart3.xml"/><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chart" Target="../charts/chart2.xml"/><Relationship Id="rId17" Type="http://schemas.openxmlformats.org/officeDocument/2006/relationships/image" Target="../media/image23.jpeg"/><Relationship Id="rId2" Type="http://schemas.openxmlformats.org/officeDocument/2006/relationships/image" Target="../media/image14.svg"/><Relationship Id="rId16" Type="http://schemas.openxmlformats.org/officeDocument/2006/relationships/chart" Target="../charts/chart6.xml"/><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chart" Target="../charts/chart1.xml"/><Relationship Id="rId5" Type="http://schemas.openxmlformats.org/officeDocument/2006/relationships/image" Target="../media/image17.png"/><Relationship Id="rId15" Type="http://schemas.openxmlformats.org/officeDocument/2006/relationships/chart" Target="../charts/chart5.xml"/><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160020</xdr:colOff>
      <xdr:row>2</xdr:row>
      <xdr:rowOff>129540</xdr:rowOff>
    </xdr:from>
    <xdr:to>
      <xdr:col>4</xdr:col>
      <xdr:colOff>289560</xdr:colOff>
      <xdr:row>8</xdr:row>
      <xdr:rowOff>53340</xdr:rowOff>
    </xdr:to>
    <xdr:sp macro="" textlink="Pivots!A4">
      <xdr:nvSpPr>
        <xdr:cNvPr id="3" name="Rectangle 2">
          <a:extLst>
            <a:ext uri="{FF2B5EF4-FFF2-40B4-BE49-F238E27FC236}">
              <a16:creationId xmlns:a16="http://schemas.microsoft.com/office/drawing/2014/main" id="{1AD12077-AB71-F401-D31A-E115B1B230A3}"/>
            </a:ext>
          </a:extLst>
        </xdr:cNvPr>
        <xdr:cNvSpPr/>
      </xdr:nvSpPr>
      <xdr:spPr>
        <a:xfrm>
          <a:off x="350520" y="495300"/>
          <a:ext cx="1546860" cy="1021080"/>
        </a:xfrm>
        <a:prstGeom prst="rect">
          <a:avLst/>
        </a:prstGeom>
        <a:solidFill>
          <a:schemeClr val="accent1">
            <a:alpha val="89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3A308B2-21C6-45F7-A53D-300C858C3919}" type="TxLink">
            <a:rPr lang="en-US" sz="2800" b="0" i="0" u="none" strike="noStrike">
              <a:solidFill>
                <a:schemeClr val="bg1"/>
              </a:solidFill>
              <a:latin typeface="Aptos extrabold" panose="020B0004020202020204" pitchFamily="34" charset="0"/>
              <a:ea typeface="Calibri"/>
              <a:cs typeface="Calibri"/>
            </a:rPr>
            <a:pPr algn="ctr"/>
            <a:t>1,000</a:t>
          </a:fld>
          <a:endParaRPr lang="en-IN" sz="2800">
            <a:solidFill>
              <a:schemeClr val="bg1"/>
            </a:solidFill>
            <a:latin typeface="Aptos extrabold" panose="020B0004020202020204" pitchFamily="34" charset="0"/>
          </a:endParaRPr>
        </a:p>
      </xdr:txBody>
    </xdr:sp>
    <xdr:clientData/>
  </xdr:twoCellAnchor>
  <xdr:twoCellAnchor>
    <xdr:from>
      <xdr:col>2</xdr:col>
      <xdr:colOff>99060</xdr:colOff>
      <xdr:row>2</xdr:row>
      <xdr:rowOff>175260</xdr:rowOff>
    </xdr:from>
    <xdr:to>
      <xdr:col>3</xdr:col>
      <xdr:colOff>601980</xdr:colOff>
      <xdr:row>4</xdr:row>
      <xdr:rowOff>144780</xdr:rowOff>
    </xdr:to>
    <xdr:sp macro="" textlink="">
      <xdr:nvSpPr>
        <xdr:cNvPr id="5" name="TextBox 4">
          <a:extLst>
            <a:ext uri="{FF2B5EF4-FFF2-40B4-BE49-F238E27FC236}">
              <a16:creationId xmlns:a16="http://schemas.microsoft.com/office/drawing/2014/main" id="{FA8D7895-D341-50EE-7B14-5986DC6A5AD3}"/>
            </a:ext>
          </a:extLst>
        </xdr:cNvPr>
        <xdr:cNvSpPr txBox="1"/>
      </xdr:nvSpPr>
      <xdr:spPr>
        <a:xfrm>
          <a:off x="487680" y="541020"/>
          <a:ext cx="11125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ptos extrabold" panose="020B0004020202020204" pitchFamily="34" charset="0"/>
            </a:rPr>
            <a:t>             </a:t>
          </a:r>
          <a:r>
            <a:rPr lang="en-IN" sz="1100">
              <a:solidFill>
                <a:schemeClr val="bg1"/>
              </a:solidFill>
              <a:latin typeface="Aptos extrabold" panose="020B0004020202020204" pitchFamily="34" charset="0"/>
            </a:rPr>
            <a:t>Calls</a:t>
          </a:r>
        </a:p>
      </xdr:txBody>
    </xdr:sp>
    <xdr:clientData/>
  </xdr:twoCellAnchor>
  <xdr:twoCellAnchor editAs="oneCell">
    <xdr:from>
      <xdr:col>2</xdr:col>
      <xdr:colOff>62637</xdr:colOff>
      <xdr:row>3</xdr:row>
      <xdr:rowOff>84368</xdr:rowOff>
    </xdr:from>
    <xdr:to>
      <xdr:col>2</xdr:col>
      <xdr:colOff>252552</xdr:colOff>
      <xdr:row>4</xdr:row>
      <xdr:rowOff>86795</xdr:rowOff>
    </xdr:to>
    <xdr:pic>
      <xdr:nvPicPr>
        <xdr:cNvPr id="6" name="Graphic 5" descr="Receiver with solid fill">
          <a:extLst>
            <a:ext uri="{FF2B5EF4-FFF2-40B4-BE49-F238E27FC236}">
              <a16:creationId xmlns:a16="http://schemas.microsoft.com/office/drawing/2014/main" id="{CFC79B85-F705-477D-B998-568896356CD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796606">
          <a:off x="451257" y="633008"/>
          <a:ext cx="189915" cy="185307"/>
        </a:xfrm>
        <a:prstGeom prst="rect">
          <a:avLst/>
        </a:prstGeom>
      </xdr:spPr>
    </xdr:pic>
    <xdr:clientData/>
  </xdr:twoCellAnchor>
  <xdr:twoCellAnchor>
    <xdr:from>
      <xdr:col>2</xdr:col>
      <xdr:colOff>327660</xdr:colOff>
      <xdr:row>6</xdr:row>
      <xdr:rowOff>99060</xdr:rowOff>
    </xdr:from>
    <xdr:to>
      <xdr:col>3</xdr:col>
      <xdr:colOff>601980</xdr:colOff>
      <xdr:row>8</xdr:row>
      <xdr:rowOff>7620</xdr:rowOff>
    </xdr:to>
    <xdr:sp macro="" textlink="Pivots!A10">
      <xdr:nvSpPr>
        <xdr:cNvPr id="7" name="TextBox 6">
          <a:extLst>
            <a:ext uri="{FF2B5EF4-FFF2-40B4-BE49-F238E27FC236}">
              <a16:creationId xmlns:a16="http://schemas.microsoft.com/office/drawing/2014/main" id="{4DA18C41-D3B2-8959-C119-58F31CC0DEF2}"/>
            </a:ext>
          </a:extLst>
        </xdr:cNvPr>
        <xdr:cNvSpPr txBox="1"/>
      </xdr:nvSpPr>
      <xdr:spPr>
        <a:xfrm>
          <a:off x="716280" y="1196340"/>
          <a:ext cx="8839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773494-4AD2-4410-AA4D-600489F704B7}" type="TxLink">
            <a:rPr lang="en-US" sz="1400" b="0" i="0" u="none" strike="noStrike">
              <a:solidFill>
                <a:schemeClr val="accent1">
                  <a:lumMod val="20000"/>
                  <a:lumOff val="80000"/>
                </a:schemeClr>
              </a:solidFill>
              <a:latin typeface="Calibri"/>
              <a:ea typeface="Calibri"/>
              <a:cs typeface="Calibri"/>
            </a:rPr>
            <a:pPr algn="ctr"/>
            <a:t>186</a:t>
          </a:fld>
          <a:endParaRPr lang="en-IN" sz="1400">
            <a:solidFill>
              <a:schemeClr val="accent1">
                <a:lumMod val="20000"/>
                <a:lumOff val="80000"/>
              </a:schemeClr>
            </a:solidFill>
          </a:endParaRPr>
        </a:p>
      </xdr:txBody>
    </xdr:sp>
    <xdr:clientData/>
  </xdr:twoCellAnchor>
  <xdr:twoCellAnchor>
    <xdr:from>
      <xdr:col>1</xdr:col>
      <xdr:colOff>167640</xdr:colOff>
      <xdr:row>9</xdr:row>
      <xdr:rowOff>121920</xdr:rowOff>
    </xdr:from>
    <xdr:to>
      <xdr:col>4</xdr:col>
      <xdr:colOff>297180</xdr:colOff>
      <xdr:row>15</xdr:row>
      <xdr:rowOff>45720</xdr:rowOff>
    </xdr:to>
    <xdr:sp macro="" textlink="Pivots!B4">
      <xdr:nvSpPr>
        <xdr:cNvPr id="61" name="Rectangle 60">
          <a:extLst>
            <a:ext uri="{FF2B5EF4-FFF2-40B4-BE49-F238E27FC236}">
              <a16:creationId xmlns:a16="http://schemas.microsoft.com/office/drawing/2014/main" id="{C5969B0B-3E29-4196-AF1C-F439A269C602}"/>
            </a:ext>
          </a:extLst>
        </xdr:cNvPr>
        <xdr:cNvSpPr/>
      </xdr:nvSpPr>
      <xdr:spPr>
        <a:xfrm>
          <a:off x="358140" y="1767840"/>
          <a:ext cx="1546860" cy="1021080"/>
        </a:xfrm>
        <a:prstGeom prst="rect">
          <a:avLst/>
        </a:prstGeom>
        <a:solidFill>
          <a:schemeClr val="accent1">
            <a:alpha val="89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66A4B91-13FA-44B1-A944-1B51C8B0D44B}" type="TxLink">
            <a:rPr lang="en-US" sz="2800" b="0" i="0" u="none" strike="noStrike">
              <a:solidFill>
                <a:schemeClr val="bg1"/>
              </a:solidFill>
              <a:latin typeface="Aptos extrabold" panose="020B0004020202020204" pitchFamily="34" charset="0"/>
              <a:ea typeface="Calibri"/>
              <a:cs typeface="Calibri"/>
            </a:rPr>
            <a:pPr marL="0" indent="0" algn="ctr"/>
            <a:t>$96,623</a:t>
          </a:fld>
          <a:endParaRPr lang="en-IN" sz="2800" b="0" i="0" u="none" strike="noStrike">
            <a:solidFill>
              <a:schemeClr val="bg1"/>
            </a:solidFill>
            <a:latin typeface="Aptos extrabold" panose="020B0004020202020204" pitchFamily="34" charset="0"/>
            <a:ea typeface="Calibri"/>
            <a:cs typeface="Calibri"/>
          </a:endParaRPr>
        </a:p>
      </xdr:txBody>
    </xdr:sp>
    <xdr:clientData/>
  </xdr:twoCellAnchor>
  <xdr:twoCellAnchor>
    <xdr:from>
      <xdr:col>2</xdr:col>
      <xdr:colOff>400244</xdr:colOff>
      <xdr:row>8</xdr:row>
      <xdr:rowOff>177031</xdr:rowOff>
    </xdr:from>
    <xdr:to>
      <xdr:col>4</xdr:col>
      <xdr:colOff>161637</xdr:colOff>
      <xdr:row>11</xdr:row>
      <xdr:rowOff>146243</xdr:rowOff>
    </xdr:to>
    <xdr:sp macro="" textlink="">
      <xdr:nvSpPr>
        <xdr:cNvPr id="62" name="TextBox 61">
          <a:extLst>
            <a:ext uri="{FF2B5EF4-FFF2-40B4-BE49-F238E27FC236}">
              <a16:creationId xmlns:a16="http://schemas.microsoft.com/office/drawing/2014/main" id="{23F851E9-188E-48C6-B63E-3DF4BAA44EA7}"/>
            </a:ext>
          </a:extLst>
        </xdr:cNvPr>
        <xdr:cNvSpPr txBox="1"/>
      </xdr:nvSpPr>
      <xdr:spPr>
        <a:xfrm>
          <a:off x="792789" y="1654849"/>
          <a:ext cx="977515" cy="523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ptos extrabold" panose="020B0004020202020204" pitchFamily="34" charset="0"/>
            </a:rPr>
            <a:t>             </a:t>
          </a:r>
          <a:r>
            <a:rPr lang="en-IN" sz="1100">
              <a:solidFill>
                <a:schemeClr val="bg1"/>
              </a:solidFill>
              <a:latin typeface="Aptos extrabold" panose="020B0004020202020204" pitchFamily="34" charset="0"/>
            </a:rPr>
            <a:t>Amount</a:t>
          </a:r>
        </a:p>
        <a:p>
          <a:endParaRPr lang="en-IN" sz="1400">
            <a:solidFill>
              <a:schemeClr val="bg1"/>
            </a:solidFill>
            <a:latin typeface="Aptos extrabold" panose="020B0004020202020204" pitchFamily="34" charset="0"/>
          </a:endParaRPr>
        </a:p>
      </xdr:txBody>
    </xdr:sp>
    <xdr:clientData/>
  </xdr:twoCellAnchor>
  <xdr:twoCellAnchor editAs="oneCell">
    <xdr:from>
      <xdr:col>2</xdr:col>
      <xdr:colOff>86877</xdr:colOff>
      <xdr:row>10</xdr:row>
      <xdr:rowOff>46267</xdr:rowOff>
    </xdr:from>
    <xdr:to>
      <xdr:col>2</xdr:col>
      <xdr:colOff>274031</xdr:colOff>
      <xdr:row>11</xdr:row>
      <xdr:rowOff>48694</xdr:rowOff>
    </xdr:to>
    <xdr:pic>
      <xdr:nvPicPr>
        <xdr:cNvPr id="63" name="Graphic 62">
          <a:extLst>
            <a:ext uri="{FF2B5EF4-FFF2-40B4-BE49-F238E27FC236}">
              <a16:creationId xmlns:a16="http://schemas.microsoft.com/office/drawing/2014/main" id="{16E15FA4-AE9C-4D1C-BEC1-A2EE3FCDE7E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79422" y="1893540"/>
          <a:ext cx="187154" cy="187154"/>
        </a:xfrm>
        <a:prstGeom prst="rect">
          <a:avLst/>
        </a:prstGeom>
      </xdr:spPr>
    </xdr:pic>
    <xdr:clientData/>
  </xdr:twoCellAnchor>
  <xdr:twoCellAnchor>
    <xdr:from>
      <xdr:col>2</xdr:col>
      <xdr:colOff>350520</xdr:colOff>
      <xdr:row>13</xdr:row>
      <xdr:rowOff>68580</xdr:rowOff>
    </xdr:from>
    <xdr:to>
      <xdr:col>4</xdr:col>
      <xdr:colOff>15240</xdr:colOff>
      <xdr:row>14</xdr:row>
      <xdr:rowOff>167640</xdr:rowOff>
    </xdr:to>
    <xdr:sp macro="" textlink="Pivots!B10">
      <xdr:nvSpPr>
        <xdr:cNvPr id="64" name="TextBox 63">
          <a:extLst>
            <a:ext uri="{FF2B5EF4-FFF2-40B4-BE49-F238E27FC236}">
              <a16:creationId xmlns:a16="http://schemas.microsoft.com/office/drawing/2014/main" id="{6F44AE40-6291-422E-B17B-6FEE41438FAD}"/>
            </a:ext>
          </a:extLst>
        </xdr:cNvPr>
        <xdr:cNvSpPr txBox="1"/>
      </xdr:nvSpPr>
      <xdr:spPr>
        <a:xfrm>
          <a:off x="739140" y="2446020"/>
          <a:ext cx="883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B33CCBA-979B-4C8F-BDFF-6AA4248E0974}" type="TxLink">
            <a:rPr lang="en-US" sz="1400" b="0" i="0" u="none" strike="noStrike">
              <a:solidFill>
                <a:schemeClr val="accent1">
                  <a:lumMod val="20000"/>
                  <a:lumOff val="80000"/>
                </a:schemeClr>
              </a:solidFill>
              <a:latin typeface="Calibri"/>
              <a:ea typeface="Calibri"/>
              <a:cs typeface="Calibri"/>
            </a:rPr>
            <a:pPr marL="0" indent="0" algn="ctr"/>
            <a:t>$16,651</a:t>
          </a:fld>
          <a:endParaRPr lang="en-IN" sz="1400" b="0" i="0" u="none" strike="noStrike">
            <a:solidFill>
              <a:schemeClr val="accent1">
                <a:lumMod val="20000"/>
                <a:lumOff val="80000"/>
              </a:schemeClr>
            </a:solidFill>
            <a:latin typeface="Calibri"/>
            <a:ea typeface="Calibri"/>
            <a:cs typeface="Calibri"/>
          </a:endParaRPr>
        </a:p>
      </xdr:txBody>
    </xdr:sp>
    <xdr:clientData/>
  </xdr:twoCellAnchor>
  <xdr:twoCellAnchor>
    <xdr:from>
      <xdr:col>1</xdr:col>
      <xdr:colOff>192424</xdr:colOff>
      <xdr:row>16</xdr:row>
      <xdr:rowOff>91440</xdr:rowOff>
    </xdr:from>
    <xdr:to>
      <xdr:col>4</xdr:col>
      <xdr:colOff>319963</xdr:colOff>
      <xdr:row>22</xdr:row>
      <xdr:rowOff>15240</xdr:rowOff>
    </xdr:to>
    <xdr:sp macro="" textlink="Pivots!C4">
      <xdr:nvSpPr>
        <xdr:cNvPr id="65" name="Rectangle 64">
          <a:extLst>
            <a:ext uri="{FF2B5EF4-FFF2-40B4-BE49-F238E27FC236}">
              <a16:creationId xmlns:a16="http://schemas.microsoft.com/office/drawing/2014/main" id="{FE0AE43C-4A37-41E0-BBBD-244814FB4486}"/>
            </a:ext>
          </a:extLst>
        </xdr:cNvPr>
        <xdr:cNvSpPr/>
      </xdr:nvSpPr>
      <xdr:spPr>
        <a:xfrm>
          <a:off x="384848" y="3047076"/>
          <a:ext cx="1543782" cy="1032164"/>
        </a:xfrm>
        <a:prstGeom prst="rect">
          <a:avLst/>
        </a:prstGeom>
        <a:solidFill>
          <a:schemeClr val="accent1">
            <a:alpha val="89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37E007-00B1-437C-92D7-695F1EDFBC96}" type="TxLink">
            <a:rPr lang="en-US" sz="2800" b="0" i="0" u="none" strike="noStrike">
              <a:solidFill>
                <a:schemeClr val="bg1"/>
              </a:solidFill>
              <a:latin typeface="Aptos extrabold" panose="020B0004020202020204" pitchFamily="34" charset="0"/>
              <a:ea typeface="Calibri"/>
              <a:cs typeface="Calibri"/>
            </a:rPr>
            <a:pPr marL="0" indent="0" algn="ctr"/>
            <a:t>89,850</a:t>
          </a:fld>
          <a:endParaRPr lang="en-IN" sz="2800" b="0" i="0" u="none" strike="noStrike">
            <a:solidFill>
              <a:schemeClr val="bg1"/>
            </a:solidFill>
            <a:latin typeface="Aptos extrabold" panose="020B0004020202020204" pitchFamily="34" charset="0"/>
            <a:ea typeface="Calibri"/>
            <a:cs typeface="Calibri"/>
          </a:endParaRPr>
        </a:p>
      </xdr:txBody>
    </xdr:sp>
    <xdr:clientData/>
  </xdr:twoCellAnchor>
  <xdr:twoCellAnchor>
    <xdr:from>
      <xdr:col>2</xdr:col>
      <xdr:colOff>384848</xdr:colOff>
      <xdr:row>15</xdr:row>
      <xdr:rowOff>138546</xdr:rowOff>
    </xdr:from>
    <xdr:to>
      <xdr:col>4</xdr:col>
      <xdr:colOff>153939</xdr:colOff>
      <xdr:row>18</xdr:row>
      <xdr:rowOff>123152</xdr:rowOff>
    </xdr:to>
    <xdr:sp macro="" textlink="">
      <xdr:nvSpPr>
        <xdr:cNvPr id="66" name="TextBox 65">
          <a:extLst>
            <a:ext uri="{FF2B5EF4-FFF2-40B4-BE49-F238E27FC236}">
              <a16:creationId xmlns:a16="http://schemas.microsoft.com/office/drawing/2014/main" id="{A7427B7F-679C-458C-BE76-A3C663B8EFE4}"/>
            </a:ext>
          </a:extLst>
        </xdr:cNvPr>
        <xdr:cNvSpPr txBox="1"/>
      </xdr:nvSpPr>
      <xdr:spPr>
        <a:xfrm>
          <a:off x="777393" y="2909455"/>
          <a:ext cx="985213" cy="538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ptos extrabold" panose="020B0004020202020204" pitchFamily="34" charset="0"/>
            </a:rPr>
            <a:t>             </a:t>
          </a:r>
          <a:r>
            <a:rPr lang="en-IN" sz="1100">
              <a:solidFill>
                <a:schemeClr val="bg1"/>
              </a:solidFill>
              <a:latin typeface="Aptos extrabold" panose="020B0004020202020204" pitchFamily="34" charset="0"/>
            </a:rPr>
            <a:t>Duration</a:t>
          </a:r>
        </a:p>
      </xdr:txBody>
    </xdr:sp>
    <xdr:clientData/>
  </xdr:twoCellAnchor>
  <xdr:twoCellAnchor editAs="oneCell">
    <xdr:from>
      <xdr:col>2</xdr:col>
      <xdr:colOff>124977</xdr:colOff>
      <xdr:row>16</xdr:row>
      <xdr:rowOff>175808</xdr:rowOff>
    </xdr:from>
    <xdr:to>
      <xdr:col>2</xdr:col>
      <xdr:colOff>312132</xdr:colOff>
      <xdr:row>17</xdr:row>
      <xdr:rowOff>178235</xdr:rowOff>
    </xdr:to>
    <xdr:pic>
      <xdr:nvPicPr>
        <xdr:cNvPr id="67" name="Graphic 66">
          <a:extLst>
            <a:ext uri="{FF2B5EF4-FFF2-40B4-BE49-F238E27FC236}">
              <a16:creationId xmlns:a16="http://schemas.microsoft.com/office/drawing/2014/main" id="{56C8D4E8-A0C6-4C1F-94B2-9FA73431AB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517522" y="3131444"/>
          <a:ext cx="187155" cy="187155"/>
        </a:xfrm>
        <a:prstGeom prst="rect">
          <a:avLst/>
        </a:prstGeom>
      </xdr:spPr>
    </xdr:pic>
    <xdr:clientData/>
  </xdr:twoCellAnchor>
  <xdr:twoCellAnchor>
    <xdr:from>
      <xdr:col>2</xdr:col>
      <xdr:colOff>350520</xdr:colOff>
      <xdr:row>20</xdr:row>
      <xdr:rowOff>60960</xdr:rowOff>
    </xdr:from>
    <xdr:to>
      <xdr:col>4</xdr:col>
      <xdr:colOff>15240</xdr:colOff>
      <xdr:row>21</xdr:row>
      <xdr:rowOff>152400</xdr:rowOff>
    </xdr:to>
    <xdr:sp macro="" textlink="Pivots!C10">
      <xdr:nvSpPr>
        <xdr:cNvPr id="68" name="TextBox 67">
          <a:extLst>
            <a:ext uri="{FF2B5EF4-FFF2-40B4-BE49-F238E27FC236}">
              <a16:creationId xmlns:a16="http://schemas.microsoft.com/office/drawing/2014/main" id="{8878F826-39F0-4899-A0C4-0C80CCC1F8D0}"/>
            </a:ext>
          </a:extLst>
        </xdr:cNvPr>
        <xdr:cNvSpPr txBox="1"/>
      </xdr:nvSpPr>
      <xdr:spPr>
        <a:xfrm>
          <a:off x="739140" y="3718560"/>
          <a:ext cx="8839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C858823-1282-4836-B830-EC43461FE667}" type="TxLink">
            <a:rPr lang="en-US" sz="1400" b="0" i="0" u="none" strike="noStrike">
              <a:solidFill>
                <a:schemeClr val="accent1">
                  <a:lumMod val="20000"/>
                  <a:lumOff val="80000"/>
                </a:schemeClr>
              </a:solidFill>
              <a:latin typeface="Calibri"/>
              <a:ea typeface="Calibri"/>
              <a:cs typeface="Calibri"/>
            </a:rPr>
            <a:pPr marL="0" indent="0" algn="ctr"/>
            <a:t>17,807</a:t>
          </a:fld>
          <a:endParaRPr lang="en-IN" sz="1400" b="0" i="0" u="none" strike="noStrike">
            <a:solidFill>
              <a:schemeClr val="accent1">
                <a:lumMod val="20000"/>
                <a:lumOff val="80000"/>
              </a:schemeClr>
            </a:solidFill>
            <a:latin typeface="Calibri"/>
            <a:ea typeface="Calibri"/>
            <a:cs typeface="Calibri"/>
          </a:endParaRPr>
        </a:p>
      </xdr:txBody>
    </xdr:sp>
    <xdr:clientData/>
  </xdr:twoCellAnchor>
  <xdr:twoCellAnchor>
    <xdr:from>
      <xdr:col>2</xdr:col>
      <xdr:colOff>7620</xdr:colOff>
      <xdr:row>23</xdr:row>
      <xdr:rowOff>83820</xdr:rowOff>
    </xdr:from>
    <xdr:to>
      <xdr:col>4</xdr:col>
      <xdr:colOff>335280</xdr:colOff>
      <xdr:row>29</xdr:row>
      <xdr:rowOff>7620</xdr:rowOff>
    </xdr:to>
    <xdr:sp macro="" textlink="Pivots!D4">
      <xdr:nvSpPr>
        <xdr:cNvPr id="69" name="Rectangle 68">
          <a:extLst>
            <a:ext uri="{FF2B5EF4-FFF2-40B4-BE49-F238E27FC236}">
              <a16:creationId xmlns:a16="http://schemas.microsoft.com/office/drawing/2014/main" id="{6EBCF4B5-6860-419B-80F7-5E81B03C21A8}"/>
            </a:ext>
          </a:extLst>
        </xdr:cNvPr>
        <xdr:cNvSpPr/>
      </xdr:nvSpPr>
      <xdr:spPr>
        <a:xfrm>
          <a:off x="396240" y="4290060"/>
          <a:ext cx="1546860" cy="1021080"/>
        </a:xfrm>
        <a:prstGeom prst="rect">
          <a:avLst/>
        </a:prstGeom>
        <a:solidFill>
          <a:schemeClr val="accent1">
            <a:alpha val="89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73EE49A-66BF-4B5B-873B-236C81A4900B}" type="TxLink">
            <a:rPr lang="en-US" sz="2800" b="0" i="0" u="none" strike="noStrike">
              <a:solidFill>
                <a:schemeClr val="bg1"/>
              </a:solidFill>
              <a:latin typeface="Aptos extrabold" panose="020B0004020202020204" pitchFamily="34" charset="0"/>
              <a:ea typeface="Calibri"/>
              <a:cs typeface="Calibri"/>
            </a:rPr>
            <a:pPr marL="0" indent="0" algn="ctr"/>
            <a:t>3.9</a:t>
          </a:fld>
          <a:endParaRPr lang="en-IN" sz="2800" b="0" i="0" u="none" strike="noStrike">
            <a:solidFill>
              <a:schemeClr val="bg1"/>
            </a:solidFill>
            <a:latin typeface="Aptos extrabold" panose="020B0004020202020204" pitchFamily="34" charset="0"/>
            <a:ea typeface="Calibri"/>
            <a:cs typeface="Calibri"/>
          </a:endParaRPr>
        </a:p>
      </xdr:txBody>
    </xdr:sp>
    <xdr:clientData/>
  </xdr:twoCellAnchor>
  <xdr:twoCellAnchor>
    <xdr:from>
      <xdr:col>2</xdr:col>
      <xdr:colOff>84666</xdr:colOff>
      <xdr:row>23</xdr:row>
      <xdr:rowOff>107758</xdr:rowOff>
    </xdr:from>
    <xdr:to>
      <xdr:col>4</xdr:col>
      <xdr:colOff>184727</xdr:colOff>
      <xdr:row>25</xdr:row>
      <xdr:rowOff>38486</xdr:rowOff>
    </xdr:to>
    <xdr:sp macro="" textlink="">
      <xdr:nvSpPr>
        <xdr:cNvPr id="70" name="TextBox 69">
          <a:extLst>
            <a:ext uri="{FF2B5EF4-FFF2-40B4-BE49-F238E27FC236}">
              <a16:creationId xmlns:a16="http://schemas.microsoft.com/office/drawing/2014/main" id="{68EB1A0D-685F-4985-816E-C6E0187C6BFE}"/>
            </a:ext>
          </a:extLst>
        </xdr:cNvPr>
        <xdr:cNvSpPr txBox="1"/>
      </xdr:nvSpPr>
      <xdr:spPr>
        <a:xfrm>
          <a:off x="477211" y="4356485"/>
          <a:ext cx="1316183" cy="30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ptos extrabold" panose="020B0004020202020204" pitchFamily="34" charset="0"/>
            </a:rPr>
            <a:t>           </a:t>
          </a:r>
          <a:r>
            <a:rPr lang="en-IN" sz="1100">
              <a:solidFill>
                <a:schemeClr val="bg1"/>
              </a:solidFill>
              <a:latin typeface="Aptos extrabold" panose="020B0004020202020204" pitchFamily="34" charset="0"/>
              <a:ea typeface="+mn-ea"/>
              <a:cs typeface="+mn-cs"/>
            </a:rPr>
            <a:t>Avg.</a:t>
          </a:r>
          <a:r>
            <a:rPr lang="en-IN" sz="1100">
              <a:latin typeface="Aptos extrabold" panose="020B0004020202020204" pitchFamily="34" charset="0"/>
            </a:rPr>
            <a:t> </a:t>
          </a:r>
          <a:r>
            <a:rPr lang="en-IN" sz="1100">
              <a:solidFill>
                <a:schemeClr val="bg1"/>
              </a:solidFill>
              <a:latin typeface="Aptos extrabold" panose="020B0004020202020204" pitchFamily="34" charset="0"/>
              <a:ea typeface="+mn-ea"/>
              <a:cs typeface="+mn-cs"/>
            </a:rPr>
            <a:t>Rating</a:t>
          </a:r>
        </a:p>
      </xdr:txBody>
    </xdr:sp>
    <xdr:clientData/>
  </xdr:twoCellAnchor>
  <xdr:twoCellAnchor editAs="oneCell">
    <xdr:from>
      <xdr:col>2</xdr:col>
      <xdr:colOff>94497</xdr:colOff>
      <xdr:row>23</xdr:row>
      <xdr:rowOff>145328</xdr:rowOff>
    </xdr:from>
    <xdr:to>
      <xdr:col>2</xdr:col>
      <xdr:colOff>281652</xdr:colOff>
      <xdr:row>24</xdr:row>
      <xdr:rowOff>147755</xdr:rowOff>
    </xdr:to>
    <xdr:pic>
      <xdr:nvPicPr>
        <xdr:cNvPr id="71" name="Graphic 70">
          <a:extLst>
            <a:ext uri="{FF2B5EF4-FFF2-40B4-BE49-F238E27FC236}">
              <a16:creationId xmlns:a16="http://schemas.microsoft.com/office/drawing/2014/main" id="{F871CF95-9C2B-43FD-B485-A8BD7D1A9AC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87042" y="4394055"/>
          <a:ext cx="187155" cy="187155"/>
        </a:xfrm>
        <a:prstGeom prst="rect">
          <a:avLst/>
        </a:prstGeom>
      </xdr:spPr>
    </xdr:pic>
    <xdr:clientData/>
  </xdr:twoCellAnchor>
  <xdr:twoCellAnchor>
    <xdr:from>
      <xdr:col>2</xdr:col>
      <xdr:colOff>312420</xdr:colOff>
      <xdr:row>27</xdr:row>
      <xdr:rowOff>68580</xdr:rowOff>
    </xdr:from>
    <xdr:to>
      <xdr:col>3</xdr:col>
      <xdr:colOff>586740</xdr:colOff>
      <xdr:row>28</xdr:row>
      <xdr:rowOff>160020</xdr:rowOff>
    </xdr:to>
    <xdr:sp macro="" textlink="Pivots!D10">
      <xdr:nvSpPr>
        <xdr:cNvPr id="72" name="TextBox 71">
          <a:extLst>
            <a:ext uri="{FF2B5EF4-FFF2-40B4-BE49-F238E27FC236}">
              <a16:creationId xmlns:a16="http://schemas.microsoft.com/office/drawing/2014/main" id="{C35CCC11-3EF7-4316-B92B-CDDFBE9C15A5}"/>
            </a:ext>
          </a:extLst>
        </xdr:cNvPr>
        <xdr:cNvSpPr txBox="1"/>
      </xdr:nvSpPr>
      <xdr:spPr>
        <a:xfrm>
          <a:off x="701040" y="5006340"/>
          <a:ext cx="88392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2A59C65-CD0C-457C-87A2-E4D81A47A562}" type="TxLink">
            <a:rPr lang="en-US" sz="1400" b="0" i="0" u="none" strike="noStrike">
              <a:solidFill>
                <a:schemeClr val="accent1">
                  <a:lumMod val="20000"/>
                  <a:lumOff val="80000"/>
                </a:schemeClr>
              </a:solidFill>
              <a:latin typeface="Calibri"/>
              <a:ea typeface="Calibri"/>
              <a:cs typeface="Calibri"/>
            </a:rPr>
            <a:pPr marL="0" indent="0" algn="ctr"/>
            <a:t>3.9</a:t>
          </a:fld>
          <a:endParaRPr lang="en-IN" sz="1400" b="0" i="0" u="none" strike="noStrike">
            <a:solidFill>
              <a:schemeClr val="accent1">
                <a:lumMod val="20000"/>
                <a:lumOff val="80000"/>
              </a:schemeClr>
            </a:solidFill>
            <a:latin typeface="Calibri"/>
            <a:ea typeface="Calibri"/>
            <a:cs typeface="Calibri"/>
          </a:endParaRPr>
        </a:p>
      </xdr:txBody>
    </xdr:sp>
    <xdr:clientData/>
  </xdr:twoCellAnchor>
  <xdr:twoCellAnchor>
    <xdr:from>
      <xdr:col>2</xdr:col>
      <xdr:colOff>22860</xdr:colOff>
      <xdr:row>30</xdr:row>
      <xdr:rowOff>68580</xdr:rowOff>
    </xdr:from>
    <xdr:to>
      <xdr:col>4</xdr:col>
      <xdr:colOff>350520</xdr:colOff>
      <xdr:row>35</xdr:row>
      <xdr:rowOff>175260</xdr:rowOff>
    </xdr:to>
    <xdr:sp macro="" textlink="Pivots!E4">
      <xdr:nvSpPr>
        <xdr:cNvPr id="73" name="Rectangle 72">
          <a:extLst>
            <a:ext uri="{FF2B5EF4-FFF2-40B4-BE49-F238E27FC236}">
              <a16:creationId xmlns:a16="http://schemas.microsoft.com/office/drawing/2014/main" id="{F8EA5F6A-1599-4F37-9C5C-B4B4BB9CA49B}"/>
            </a:ext>
          </a:extLst>
        </xdr:cNvPr>
        <xdr:cNvSpPr/>
      </xdr:nvSpPr>
      <xdr:spPr>
        <a:xfrm>
          <a:off x="411480" y="5554980"/>
          <a:ext cx="1546860" cy="1021080"/>
        </a:xfrm>
        <a:prstGeom prst="rect">
          <a:avLst/>
        </a:prstGeom>
        <a:solidFill>
          <a:schemeClr val="accent1">
            <a:alpha val="89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7175502-9E0E-44C8-924A-70F2E1D8DD74}" type="TxLink">
            <a:rPr lang="en-US" sz="2800" b="0" i="0" u="none" strike="noStrike">
              <a:solidFill>
                <a:schemeClr val="bg1"/>
              </a:solidFill>
              <a:latin typeface="Aptos extrabold" panose="020B0004020202020204" pitchFamily="34" charset="0"/>
              <a:ea typeface="Calibri"/>
              <a:cs typeface="Calibri"/>
            </a:rPr>
            <a:pPr marL="0" indent="0" algn="ctr"/>
            <a:t>307</a:t>
          </a:fld>
          <a:endParaRPr lang="en-IN" sz="2800" b="0" i="0" u="none" strike="noStrike">
            <a:solidFill>
              <a:schemeClr val="bg1"/>
            </a:solidFill>
            <a:latin typeface="Aptos extrabold" panose="020B0004020202020204" pitchFamily="34" charset="0"/>
            <a:ea typeface="Calibri"/>
            <a:cs typeface="Calibri"/>
          </a:endParaRPr>
        </a:p>
      </xdr:txBody>
    </xdr:sp>
    <xdr:clientData/>
  </xdr:twoCellAnchor>
  <xdr:twoCellAnchor>
    <xdr:from>
      <xdr:col>2</xdr:col>
      <xdr:colOff>284789</xdr:colOff>
      <xdr:row>30</xdr:row>
      <xdr:rowOff>115455</xdr:rowOff>
    </xdr:from>
    <xdr:to>
      <xdr:col>4</xdr:col>
      <xdr:colOff>477212</xdr:colOff>
      <xdr:row>32</xdr:row>
      <xdr:rowOff>153940</xdr:rowOff>
    </xdr:to>
    <xdr:sp macro="" textlink="">
      <xdr:nvSpPr>
        <xdr:cNvPr id="74" name="TextBox 73">
          <a:extLst>
            <a:ext uri="{FF2B5EF4-FFF2-40B4-BE49-F238E27FC236}">
              <a16:creationId xmlns:a16="http://schemas.microsoft.com/office/drawing/2014/main" id="{47FD065D-1A9A-41DC-B87C-2970C5843D5F}"/>
            </a:ext>
          </a:extLst>
        </xdr:cNvPr>
        <xdr:cNvSpPr txBox="1"/>
      </xdr:nvSpPr>
      <xdr:spPr>
        <a:xfrm>
          <a:off x="677334" y="5657273"/>
          <a:ext cx="1408545" cy="407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ptos extrabold" panose="020B0004020202020204" pitchFamily="34" charset="0"/>
            </a:rPr>
            <a:t>  </a:t>
          </a:r>
          <a:r>
            <a:rPr lang="en-IN" sz="1100">
              <a:solidFill>
                <a:schemeClr val="bg1"/>
              </a:solidFill>
              <a:latin typeface="Aptos extrabold" panose="020B0004020202020204" pitchFamily="34" charset="0"/>
              <a:ea typeface="+mn-ea"/>
              <a:cs typeface="+mn-cs"/>
            </a:rPr>
            <a:t>Happy</a:t>
          </a:r>
          <a:r>
            <a:rPr lang="en-IN" sz="1100" baseline="0">
              <a:latin typeface="Aptos extrabold" panose="020B0004020202020204" pitchFamily="34" charset="0"/>
            </a:rPr>
            <a:t> </a:t>
          </a:r>
          <a:r>
            <a:rPr lang="en-IN" sz="1100">
              <a:solidFill>
                <a:schemeClr val="bg1"/>
              </a:solidFill>
              <a:latin typeface="Aptos extrabold" panose="020B0004020202020204" pitchFamily="34" charset="0"/>
              <a:ea typeface="+mn-ea"/>
              <a:cs typeface="+mn-cs"/>
            </a:rPr>
            <a:t>Callers</a:t>
          </a:r>
        </a:p>
      </xdr:txBody>
    </xdr:sp>
    <xdr:clientData/>
  </xdr:twoCellAnchor>
  <xdr:twoCellAnchor editAs="oneCell">
    <xdr:from>
      <xdr:col>2</xdr:col>
      <xdr:colOff>124977</xdr:colOff>
      <xdr:row>31</xdr:row>
      <xdr:rowOff>548</xdr:rowOff>
    </xdr:from>
    <xdr:to>
      <xdr:col>2</xdr:col>
      <xdr:colOff>312132</xdr:colOff>
      <xdr:row>32</xdr:row>
      <xdr:rowOff>2975</xdr:rowOff>
    </xdr:to>
    <xdr:pic>
      <xdr:nvPicPr>
        <xdr:cNvPr id="75" name="Graphic 74">
          <a:extLst>
            <a:ext uri="{FF2B5EF4-FFF2-40B4-BE49-F238E27FC236}">
              <a16:creationId xmlns:a16="http://schemas.microsoft.com/office/drawing/2014/main" id="{89A9A704-589D-4E25-9981-960449787A9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517522" y="5727093"/>
          <a:ext cx="187155" cy="187155"/>
        </a:xfrm>
        <a:prstGeom prst="rect">
          <a:avLst/>
        </a:prstGeom>
      </xdr:spPr>
    </xdr:pic>
    <xdr:clientData/>
  </xdr:twoCellAnchor>
  <xdr:twoCellAnchor editAs="oneCell">
    <xdr:from>
      <xdr:col>12</xdr:col>
      <xdr:colOff>484906</xdr:colOff>
      <xdr:row>18</xdr:row>
      <xdr:rowOff>46183</xdr:rowOff>
    </xdr:from>
    <xdr:to>
      <xdr:col>14</xdr:col>
      <xdr:colOff>561879</xdr:colOff>
      <xdr:row>27</xdr:row>
      <xdr:rowOff>61575</xdr:rowOff>
    </xdr:to>
    <mc:AlternateContent xmlns:mc="http://schemas.openxmlformats.org/markup-compatibility/2006">
      <mc:Choice xmlns:a14="http://schemas.microsoft.com/office/drawing/2010/main" Requires="a14">
        <xdr:graphicFrame macro="">
          <xdr:nvGraphicFramePr>
            <xdr:cNvPr id="77" name="Representative">
              <a:extLst>
                <a:ext uri="{FF2B5EF4-FFF2-40B4-BE49-F238E27FC236}">
                  <a16:creationId xmlns:a16="http://schemas.microsoft.com/office/drawing/2014/main" id="{6E5279A3-D71A-42A2-A611-EA4E08B8ED0D}"/>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042724" y="3371274"/>
              <a:ext cx="1293094" cy="16779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350520</xdr:colOff>
      <xdr:row>34</xdr:row>
      <xdr:rowOff>38100</xdr:rowOff>
    </xdr:from>
    <xdr:to>
      <xdr:col>3</xdr:col>
      <xdr:colOff>601980</xdr:colOff>
      <xdr:row>35</xdr:row>
      <xdr:rowOff>121920</xdr:rowOff>
    </xdr:to>
    <xdr:sp macro="" textlink="Pivots!E10">
      <xdr:nvSpPr>
        <xdr:cNvPr id="76" name="TextBox 75">
          <a:extLst>
            <a:ext uri="{FF2B5EF4-FFF2-40B4-BE49-F238E27FC236}">
              <a16:creationId xmlns:a16="http://schemas.microsoft.com/office/drawing/2014/main" id="{6D99C490-0D42-4986-8255-70CE618F7F40}"/>
            </a:ext>
          </a:extLst>
        </xdr:cNvPr>
        <xdr:cNvSpPr txBox="1"/>
      </xdr:nvSpPr>
      <xdr:spPr>
        <a:xfrm>
          <a:off x="739140" y="6256020"/>
          <a:ext cx="8610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758C936-7EC8-4C89-B45E-A3FDEB829A2B}" type="TxLink">
            <a:rPr lang="en-US" sz="1400" b="0" i="0" u="none" strike="noStrike">
              <a:solidFill>
                <a:schemeClr val="accent1">
                  <a:lumMod val="20000"/>
                  <a:lumOff val="80000"/>
                </a:schemeClr>
              </a:solidFill>
              <a:latin typeface="Calibri"/>
              <a:ea typeface="Calibri"/>
              <a:cs typeface="Calibri"/>
            </a:rPr>
            <a:pPr marL="0" indent="0" algn="ctr"/>
            <a:t>62</a:t>
          </a:fld>
          <a:endParaRPr lang="en-IN" sz="1400" b="0" i="0" u="none" strike="noStrike">
            <a:solidFill>
              <a:schemeClr val="accent1">
                <a:lumMod val="20000"/>
                <a:lumOff val="80000"/>
              </a:schemeClr>
            </a:solidFill>
            <a:latin typeface="Calibri"/>
            <a:ea typeface="Calibri"/>
            <a:cs typeface="Calibri"/>
          </a:endParaRPr>
        </a:p>
      </xdr:txBody>
    </xdr:sp>
    <xdr:clientData/>
  </xdr:twoCellAnchor>
  <xdr:twoCellAnchor>
    <xdr:from>
      <xdr:col>11</xdr:col>
      <xdr:colOff>377153</xdr:colOff>
      <xdr:row>4</xdr:row>
      <xdr:rowOff>76971</xdr:rowOff>
    </xdr:from>
    <xdr:to>
      <xdr:col>14</xdr:col>
      <xdr:colOff>254000</xdr:colOff>
      <xdr:row>14</xdr:row>
      <xdr:rowOff>84666</xdr:rowOff>
    </xdr:to>
    <xdr:graphicFrame macro="">
      <xdr:nvGraphicFramePr>
        <xdr:cNvPr id="79" name="Chart 78">
          <a:extLst>
            <a:ext uri="{FF2B5EF4-FFF2-40B4-BE49-F238E27FC236}">
              <a16:creationId xmlns:a16="http://schemas.microsoft.com/office/drawing/2014/main" id="{9A172B67-FB72-4D42-A391-4DF317D25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492606</xdr:colOff>
      <xdr:row>2</xdr:row>
      <xdr:rowOff>30788</xdr:rowOff>
    </xdr:from>
    <xdr:to>
      <xdr:col>11</xdr:col>
      <xdr:colOff>431030</xdr:colOff>
      <xdr:row>16</xdr:row>
      <xdr:rowOff>15394</xdr:rowOff>
    </xdr:to>
    <xdr:graphicFrame macro="">
      <xdr:nvGraphicFramePr>
        <xdr:cNvPr id="78" name="Chart 77">
          <a:extLst>
            <a:ext uri="{FF2B5EF4-FFF2-40B4-BE49-F238E27FC236}">
              <a16:creationId xmlns:a16="http://schemas.microsoft.com/office/drawing/2014/main" id="{F3BBFF51-0C6E-4FFD-B1A1-FB9C03DB63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515696</xdr:colOff>
      <xdr:row>17</xdr:row>
      <xdr:rowOff>92362</xdr:rowOff>
    </xdr:from>
    <xdr:to>
      <xdr:col>12</xdr:col>
      <xdr:colOff>523393</xdr:colOff>
      <xdr:row>36</xdr:row>
      <xdr:rowOff>15393</xdr:rowOff>
    </xdr:to>
    <xdr:sp macro="" textlink="">
      <xdr:nvSpPr>
        <xdr:cNvPr id="8" name="Rectangle 7">
          <a:extLst>
            <a:ext uri="{FF2B5EF4-FFF2-40B4-BE49-F238E27FC236}">
              <a16:creationId xmlns:a16="http://schemas.microsoft.com/office/drawing/2014/main" id="{D113120D-56EF-AAD3-C61A-DB83BBB4A80E}"/>
            </a:ext>
          </a:extLst>
        </xdr:cNvPr>
        <xdr:cNvSpPr/>
      </xdr:nvSpPr>
      <xdr:spPr>
        <a:xfrm>
          <a:off x="2124363" y="3232726"/>
          <a:ext cx="4872182" cy="3432849"/>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538787</xdr:colOff>
      <xdr:row>17</xdr:row>
      <xdr:rowOff>92363</xdr:rowOff>
    </xdr:from>
    <xdr:to>
      <xdr:col>8</xdr:col>
      <xdr:colOff>569576</xdr:colOff>
      <xdr:row>35</xdr:row>
      <xdr:rowOff>115454</xdr:rowOff>
    </xdr:to>
    <xdr:graphicFrame macro="">
      <xdr:nvGraphicFramePr>
        <xdr:cNvPr id="2" name="Chart 1">
          <a:extLst>
            <a:ext uri="{FF2B5EF4-FFF2-40B4-BE49-F238E27FC236}">
              <a16:creationId xmlns:a16="http://schemas.microsoft.com/office/drawing/2014/main" id="{28F65A92-5650-4394-91B3-7D8FF0379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584969</xdr:colOff>
      <xdr:row>17</xdr:row>
      <xdr:rowOff>146241</xdr:rowOff>
    </xdr:from>
    <xdr:to>
      <xdr:col>12</xdr:col>
      <xdr:colOff>277090</xdr:colOff>
      <xdr:row>35</xdr:row>
      <xdr:rowOff>123151</xdr:rowOff>
    </xdr:to>
    <xdr:graphicFrame macro="">
      <xdr:nvGraphicFramePr>
        <xdr:cNvPr id="4" name="Chart 3">
          <a:extLst>
            <a:ext uri="{FF2B5EF4-FFF2-40B4-BE49-F238E27FC236}">
              <a16:creationId xmlns:a16="http://schemas.microsoft.com/office/drawing/2014/main" id="{897CF2F6-02C9-46AC-9370-FD1C73D1A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323274</xdr:colOff>
      <xdr:row>2</xdr:row>
      <xdr:rowOff>92363</xdr:rowOff>
    </xdr:from>
    <xdr:to>
      <xdr:col>18</xdr:col>
      <xdr:colOff>307880</xdr:colOff>
      <xdr:row>15</xdr:row>
      <xdr:rowOff>69273</xdr:rowOff>
    </xdr:to>
    <xdr:graphicFrame macro="">
      <xdr:nvGraphicFramePr>
        <xdr:cNvPr id="9" name="Chart 8">
          <a:extLst>
            <a:ext uri="{FF2B5EF4-FFF2-40B4-BE49-F238E27FC236}">
              <a16:creationId xmlns:a16="http://schemas.microsoft.com/office/drawing/2014/main" id="{BF7AACBB-E29E-4464-ACA0-EC9068E27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346364</xdr:colOff>
      <xdr:row>2</xdr:row>
      <xdr:rowOff>100060</xdr:rowOff>
    </xdr:from>
    <xdr:to>
      <xdr:col>22</xdr:col>
      <xdr:colOff>307880</xdr:colOff>
      <xdr:row>15</xdr:row>
      <xdr:rowOff>46182</xdr:rowOff>
    </xdr:to>
    <xdr:graphicFrame macro="">
      <xdr:nvGraphicFramePr>
        <xdr:cNvPr id="10" name="Chart 9">
          <a:extLst>
            <a:ext uri="{FF2B5EF4-FFF2-40B4-BE49-F238E27FC236}">
              <a16:creationId xmlns:a16="http://schemas.microsoft.com/office/drawing/2014/main" id="{FBE09243-9F7E-4B6B-AE73-28B087F1A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12</xdr:col>
      <xdr:colOff>523394</xdr:colOff>
      <xdr:row>32</xdr:row>
      <xdr:rowOff>67751</xdr:rowOff>
    </xdr:from>
    <xdr:to>
      <xdr:col>14</xdr:col>
      <xdr:colOff>746606</xdr:colOff>
      <xdr:row>36</xdr:row>
      <xdr:rowOff>28188</xdr:rowOff>
    </xdr:to>
    <xdr:pic>
      <xdr:nvPicPr>
        <xdr:cNvPr id="19" name="Picture 18">
          <a:extLst>
            <a:ext uri="{FF2B5EF4-FFF2-40B4-BE49-F238E27FC236}">
              <a16:creationId xmlns:a16="http://schemas.microsoft.com/office/drawing/2014/main" id="{8A57CB4F-E7C5-375D-B2D2-108B7450110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081212" y="5979024"/>
          <a:ext cx="1439333" cy="699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3.630938541668" backgroundQuery="1" createdVersion="8" refreshedVersion="8" minRefreshableVersion="3" recordCount="0" supportSubquery="1" supportAdvancedDrill="1" xr:uid="{766BA31C-92D0-49B0-AB86-6AFD2541A3B9}">
  <cacheSource type="external" connectionId="1"/>
  <cacheFields count="3">
    <cacheField name="[customers].[City].[City]" caption="City" numFmtId="0" hierarchy="15" level="1">
      <sharedItems count="3">
        <s v="Cincinnati"/>
        <s v="Cleveland"/>
        <s v="Columbus"/>
      </sharedItems>
    </cacheField>
    <cacheField name="[customers].[Gender].[Gender]" caption="Gender" numFmtId="0" hierarchy="13" level="1">
      <sharedItems count="2">
        <s v="Female"/>
        <s v="Male"/>
      </sharedItems>
    </cacheField>
    <cacheField name="[Measures].[Call count]" caption="Call count" numFmtId="0" hierarchy="17"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3.518675810185" backgroundQuery="1" createdVersion="8" refreshedVersion="8" minRefreshableVersion="3" recordCount="0" supportSubquery="1" supportAdvancedDrill="1" xr:uid="{C50A4C76-D85C-46A9-B015-A8AD2E45B623}">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1.978355092593" backgroundQuery="1" createdVersion="8" refreshedVersion="8" minRefreshableVersion="3" recordCount="0" supportSubquery="1" supportAdvancedDrill="1" xr:uid="{31A9BF9C-5BA6-41AD-A5CA-22D713A44BCD}">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3.658704398149" backgroundQuery="1" createdVersion="8" refreshedVersion="8" minRefreshableVersion="3" recordCount="0" supportSubquery="1" supportAdvancedDrill="1" xr:uid="{3166D51F-D67D-4025-8C86-78824AE8517A}">
  <cacheSource type="external" connectionId="1"/>
  <cacheFields count="4">
    <cacheField name="[calls].[Representative].[Representative]" caption="Representative" numFmtId="0" hierarchy="3" level="1">
      <sharedItems count="5">
        <s v="R01"/>
        <s v="R02"/>
        <s v="R03"/>
        <s v="R04"/>
        <s v="R05"/>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4.082590162034" backgroundQuery="1" createdVersion="8" refreshedVersion="8" minRefreshableVersion="3" recordCount="0" supportSubquery="1" supportAdvancedDrill="1" xr:uid="{5C352A23-52E0-4D88-9107-0AFF0ACE00DD}">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4.082590972219" backgroundQuery="1" createdVersion="8" refreshedVersion="8" minRefreshableVersion="3" recordCount="0" supportSubquery="1" supportAdvancedDrill="1" xr:uid="{D49C08C6-46EA-4AB6-8D9E-19B6733E9516}">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01-28T00:00:00" count="9">
        <d v="2023-01-03T00:00:00"/>
        <d v="2023-01-07T00:00:00"/>
        <d v="2023-01-08T00:00:00"/>
        <d v="2023-01-10T00:00:00"/>
        <d v="2023-01-17T00:00:00"/>
        <d v="2023-01-21T00:00:00"/>
        <d v="2023-01-24T00:00:00"/>
        <d v="2023-01-25T00:00:00"/>
        <d v="2023-01-27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30" level="32767">
      <extLst>
        <ext xmlns:x14="http://schemas.microsoft.com/office/spreadsheetml/2009/9/main" uri="{63CAB8AC-B538-458d-9737-405883B0398D}">
          <x14:cacheField ignore="1"/>
        </ext>
      </extLst>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4.082591550927" backgroundQuery="1" createdVersion="8" refreshedVersion="8" minRefreshableVersion="3" recordCount="0" supportSubquery="1" supportAdvancedDrill="1" xr:uid="{E1A33EE2-64C0-4058-B49F-A70EB8899D2C}">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4.082592129627" backgroundQuery="1" createdVersion="8" refreshedVersion="8" minRefreshableVersion="3" recordCount="0" supportSubquery="1" supportAdvancedDrill="1" xr:uid="{B7CC8D86-D7E6-47AD-9073-AAD51719487F}">
  <cacheSource type="external" connectionId="1"/>
  <cacheFields count="1">
    <cacheField name="[calls].[Representative].[Representative]" caption="Representative" numFmtId="0" hierarchy="3" level="1">
      <sharedItems count="1">
        <s v="R04"/>
      </sharedItems>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4.082592708335" backgroundQuery="1" createdVersion="8" refreshedVersion="8" minRefreshableVersion="3" recordCount="0" supportSubquery="1" supportAdvancedDrill="1" xr:uid="{C2B824B8-1333-4A93-ADD2-FD7673CBBBE1}">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Gender]" caption="Count of Gender" measure="1" displayFolder="" measureGroup="customers" count="0" hidden="1">
      <extLst>
        <ext xmlns:x15="http://schemas.microsoft.com/office/spreadsheetml/2010/11/main" uri="{B97F6D7D-B522-45F9-BDA1-12C45D357490}">
          <x15:cacheHierarchy aggregatedColumn="13"/>
        </ext>
      </extLst>
    </cacheHierarchy>
    <cacheHierarchy uniqueName="[Measures].[Count of Customer ID]" caption="Count of Customer ID" measure="1" displayFolder="" measureGroup="customers" count="0" hidden="1">
      <extLst>
        <ext xmlns:x15="http://schemas.microsoft.com/office/spreadsheetml/2010/11/main" uri="{B97F6D7D-B522-45F9-BDA1-12C45D357490}">
          <x15:cacheHierarchy aggregatedColumn="12"/>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zia khan" refreshedDate="45851.978346064818" backgroundQuery="1" createdVersion="3" refreshedVersion="8" minRefreshableVersion="3" recordCount="0" supportSubquery="1" supportAdvancedDrill="1" xr:uid="{2DB4E371-7ED2-47CC-B375-FB71F6503338}">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219084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8720E-3262-47E2-A3E3-50A3FA4134FE}" name="PivotTable5" cacheId="1578" applyNumberFormats="0" applyBorderFormats="0" applyFontFormats="0" applyPatternFormats="0" applyAlignmentFormats="0" applyWidthHeightFormats="1" dataCaption="Values" tag="2794de87-3af2-4e90-be37-6e03f7a877fc" updatedVersion="8" minRefreshableVersion="3" useAutoFormatting="1" rowGrandTotals="0" itemPrintTitles="1" createdVersion="8" indent="0" outline="1" outlineData="1" multipleFieldFilters="0" chartFormat="15">
  <location ref="A61:G80"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1"/>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8BF13E-1F76-43DC-8F07-4E96D23E1DCA}" name="rep satisfaction" cacheId="5844" applyNumberFormats="0" applyBorderFormats="0" applyFontFormats="0" applyPatternFormats="0" applyAlignmentFormats="0" applyWidthHeightFormats="1" dataCaption="Values" tag="9017d3f2-e15d-4b87-b77e-285f09a910a5" updatedVersion="8" minRefreshableVersion="3" useAutoFormatting="1" subtotalHiddenItems="1" itemPrintTitles="1" createdVersion="8" indent="0" outline="1" outlineData="1" multipleFieldFilters="0" chartFormat="15">
  <location ref="A53:B5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13"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BD6B90-9A76-4009-B964-5134815BD72F}" name="female vs male callers" cacheId="848" applyNumberFormats="0" applyBorderFormats="0" applyFontFormats="0" applyPatternFormats="0" applyAlignmentFormats="0" applyWidthHeightFormats="1" dataCaption="Values" tag="52eb1cbc-e6e1-4520-ac62-e8d98bd24cb4" updatedVersion="8" minRefreshableVersion="3" useAutoFormatting="1" itemPrintTitles="1" createdVersion="8" indent="0" outline="1" outlineData="1" multipleFieldFilters="0" chartFormat="6">
  <location ref="A45:D5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D26079-4537-468A-A6F8-48872FCF21FF}" name="selected reps" cacheId="5841" applyNumberFormats="0" applyBorderFormats="0" applyFontFormats="0" applyPatternFormats="0" applyAlignmentFormats="0" applyWidthHeightFormats="1" dataCaption="Values" tag="3674620f-c46f-4a24-afb2-0cc950859159" updatedVersion="8" minRefreshableVersion="3" useAutoFormatting="1" subtotalHiddenItems="1" rowGrandTotals="0" colGrandTotals="0" itemPrintTitles="1" createdVersion="8" indent="0" outline="1" outlineData="1" multipleFieldFilters="0">
  <location ref="A41:A4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41">
      <pivotArea dataOnly="0" labelOnly="1" fieldPosition="0">
        <references count="1">
          <reference field="0" count="0"/>
        </references>
      </pivotArea>
    </format>
  </formats>
  <pivotHierarchies count="30">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FDB292-9FF6-488B-AE8F-5EDDDE636961}" name="reps pivot" cacheId="850" applyNumberFormats="0" applyBorderFormats="0" applyFontFormats="0" applyPatternFormats="0" applyAlignmentFormats="0" applyWidthHeightFormats="1" dataCaption="Values" tag="ac94eeb3-0cc3-4e49-bea0-2d1a7ebca0e3" updatedVersion="8" minRefreshableVersion="3" useAutoFormatting="1" itemPrintTitles="1" createdVersion="8" indent="0" outline="1" outlineData="1" multipleFieldFilters="0" chartFormat="15">
  <location ref="A32:C3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Am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B76A1E-B6AA-4A8D-B0E8-D486F377DDF2}" name="weekday trend" cacheId="5838" applyNumberFormats="0" applyBorderFormats="0" applyFontFormats="0" applyPatternFormats="0" applyAlignmentFormats="0" applyWidthHeightFormats="1" dataCaption="Values" tag="7fb479b3-465c-4957-b432-9ccc46ef58f5" updatedVersion="8" minRefreshableVersion="3" useAutoFormatting="1" subtotalHiddenItems="1" itemPrintTitles="1" createdVersion="8" indent="0" outline="1" outlineData="1" multipleFieldFilters="0" chartFormat="42">
  <location ref="H16:I24"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2">
    <chartFormat chart="39" format="1"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5A2C04-E460-4E48-B041-C6929D2748CC}" name="monthly trend" cacheId="5835" applyNumberFormats="0" applyBorderFormats="0" applyFontFormats="0" applyPatternFormats="0" applyAlignmentFormats="0" applyWidthHeightFormats="1" dataCaption="Values" tag="abb8e1d7-a5a5-4937-84bb-3ee56de16282" updatedVersion="8" minRefreshableVersion="3" useAutoFormatting="1" subtotalHiddenItems="1" itemPrintTitles="1" createdVersion="8" indent="0" outline="1" outlineData="1" multipleFieldFilters="0" chartFormat="32">
  <location ref="A16:C29"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9">
        <item x="0"/>
        <item x="1"/>
        <item x="2"/>
        <item x="3"/>
        <item x="4"/>
        <item x="5"/>
        <item x="6"/>
        <item x="7"/>
        <item x="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31" format="4" series="1">
      <pivotArea type="data" outline="0" fieldPosition="0">
        <references count="1">
          <reference field="4294967294" count="1" selected="0">
            <x v="1"/>
          </reference>
        </references>
      </pivotArea>
    </chartFormat>
    <chartFormat chart="31" format="5"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3CC7F45-BC01-4A3A-A94F-0584547EFFBF}" name="rep pivot" cacheId="5832" applyNumberFormats="0" applyBorderFormats="0" applyFontFormats="0" applyPatternFormats="0" applyAlignmentFormats="0" applyWidthHeightFormats="1" dataCaption="Values" tag="a07ae92e-9933-4d2b-97f3-c73193cff90f"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E4AE11-89C7-4B78-972C-A479A035093C}" name="summary pivot" cacheId="854" applyNumberFormats="0" applyBorderFormats="0" applyFontFormats="0" applyPatternFormats="0" applyAlignmentFormats="0" applyWidthHeightFormats="1" dataCaption="Values" tag="7d76f7f7-b579-4393-b7e6-f39bddb79204"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78B6DE5-1555-4B06-BB89-41E8B4F097A9}" sourceName="[calls].[Representative]">
  <pivotTables>
    <pivotTable tabId="6" name="rep pivot"/>
    <pivotTable tabId="6" name="monthly trend"/>
    <pivotTable tabId="6" name="weekday trend"/>
    <pivotTable tabId="6" name="selected reps"/>
    <pivotTable tabId="6" name="rep satisfaction"/>
  </pivotTables>
  <data>
    <olap pivotCacheId="102190841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83CB0E68-4518-4960-955A-2172D5473F93}" cache="Slicer_Representative" caption="Representative" level="1"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05"/>
    <tableColumn id="5" xr3:uid="{5A35565E-8707-4DED-AD15-A0669D67B382}" name="Date of Call" dataDxfId="104"/>
    <tableColumn id="6" xr3:uid="{F2E4F158-B41F-47BC-8DF8-DFCADFEE4E40}" name="Purchase Amount"/>
    <tableColumn id="7" xr3:uid="{04B291B5-47BD-4F78-8FD8-D1551CCA6BD9}" name="Satisfaction Rating"/>
    <tableColumn id="8" xr3:uid="{6E4123C0-0B17-43B8-A142-A1E540CE974C}" name="FY" dataDxfId="103">
      <calculatedColumnFormula>IF(MONTH(calls[[#This Row],[Date of Call]])&lt;=6, YEAR(calls[[#This Row],[Date of Call]]), YEAR(calls[[#This Row],[Date of Call]])+1)</calculatedColumnFormula>
    </tableColumn>
    <tableColumn id="9" xr3:uid="{199FA271-5E9B-46CE-9BC6-2801F92CD17E}" name="Day of week" dataDxfId="102">
      <calculatedColumnFormula>TEXT(calls[[#This Row],[Date of Call]],"DDDD")</calculatedColumnFormula>
    </tableColumn>
    <tableColumn id="10" xr3:uid="{328CDB09-95B8-4D5E-9ED9-EF0D363735A1}" name="Duration Bucket" dataDxfId="10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9" headerRowBorderDxfId="98" tableBorderDxfId="97" totalsRowBorderDxfId="96">
  <autoFilter ref="Q3:T18" xr:uid="{27158F51-A707-4171-8A04-81FB0AABCBA5}"/>
  <tableColumns count="4">
    <tableColumn id="1" xr3:uid="{02688061-6A8C-4E23-B7FF-D00CD8B58CAC}" name="Customer ID" dataDxfId="95"/>
    <tableColumn id="2" xr3:uid="{771678B6-DB44-426B-9874-B4E421A440D5}" name="Gender" dataDxfId="94"/>
    <tableColumn id="3" xr3:uid="{B0D41C62-587E-494D-B49A-603F2C05F8D3}" name="Age" dataDxfId="93"/>
    <tableColumn id="4" xr3:uid="{663F92D6-FE31-4D81-9E01-8D066DDC8A88}" name="City" dataDxfId="9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7DDEB-AB2B-433C-88B1-F505E3517923}">
  <dimension ref="A3:K80"/>
  <sheetViews>
    <sheetView workbookViewId="0">
      <selection activeCell="W36" sqref="W36"/>
    </sheetView>
  </sheetViews>
  <sheetFormatPr defaultRowHeight="14.4" x14ac:dyDescent="0.3"/>
  <cols>
    <col min="1" max="1" width="12.5546875" bestFit="1" customWidth="1"/>
    <col min="2" max="2" width="9.33203125" bestFit="1" customWidth="1"/>
    <col min="3" max="3" width="10.33203125" bestFit="1" customWidth="1"/>
    <col min="4" max="4" width="10.5546875" bestFit="1" customWidth="1"/>
    <col min="5" max="5" width="7" bestFit="1" customWidth="1"/>
    <col min="6" max="6" width="6.44140625" bestFit="1" customWidth="1"/>
    <col min="7" max="7" width="10.77734375" bestFit="1" customWidth="1"/>
    <col min="8" max="8" width="12.5546875" bestFit="1" customWidth="1"/>
    <col min="9" max="9" width="9.33203125" bestFit="1" customWidth="1"/>
    <col min="10" max="10" width="14.109375" bestFit="1" customWidth="1"/>
    <col min="11" max="16" width="6.109375" bestFit="1" customWidth="1"/>
    <col min="17" max="17" width="10.77734375" bestFit="1" customWidth="1"/>
  </cols>
  <sheetData>
    <row r="3" spans="1:9" x14ac:dyDescent="0.3">
      <c r="A3" t="s">
        <v>1041</v>
      </c>
      <c r="B3" t="s">
        <v>1042</v>
      </c>
      <c r="C3" t="s">
        <v>1043</v>
      </c>
      <c r="D3" t="s">
        <v>1044</v>
      </c>
      <c r="E3" t="s">
        <v>1045</v>
      </c>
    </row>
    <row r="4" spans="1:9" x14ac:dyDescent="0.3">
      <c r="A4" s="21">
        <v>1000</v>
      </c>
      <c r="B4" s="22">
        <v>96623</v>
      </c>
      <c r="C4" s="21">
        <v>89850</v>
      </c>
      <c r="D4" s="23">
        <v>3.8854000000000033</v>
      </c>
      <c r="E4" s="21">
        <v>307</v>
      </c>
    </row>
    <row r="9" spans="1:9" x14ac:dyDescent="0.3">
      <c r="A9" t="s">
        <v>1041</v>
      </c>
      <c r="B9" t="s">
        <v>1042</v>
      </c>
      <c r="C9" t="s">
        <v>1043</v>
      </c>
      <c r="D9" t="s">
        <v>1044</v>
      </c>
      <c r="E9" t="s">
        <v>1045</v>
      </c>
    </row>
    <row r="10" spans="1:9" x14ac:dyDescent="0.3">
      <c r="A10" s="21">
        <v>186</v>
      </c>
      <c r="B10" s="22">
        <v>16651</v>
      </c>
      <c r="C10" s="21">
        <v>17807</v>
      </c>
      <c r="D10" s="23">
        <v>3.8973118279569863</v>
      </c>
      <c r="E10" s="21">
        <v>62</v>
      </c>
    </row>
    <row r="16" spans="1:9" x14ac:dyDescent="0.3">
      <c r="A16" s="24" t="s">
        <v>1046</v>
      </c>
      <c r="B16" t="s">
        <v>1041</v>
      </c>
      <c r="C16" t="s">
        <v>1060</v>
      </c>
      <c r="H16" s="24" t="s">
        <v>1046</v>
      </c>
      <c r="I16" t="s">
        <v>1041</v>
      </c>
    </row>
    <row r="17" spans="1:11" x14ac:dyDescent="0.3">
      <c r="A17" s="25" t="s">
        <v>1048</v>
      </c>
      <c r="B17" s="21">
        <v>10</v>
      </c>
      <c r="C17" s="21">
        <v>10</v>
      </c>
      <c r="H17" s="25" t="s">
        <v>1064</v>
      </c>
      <c r="I17" s="21">
        <v>25</v>
      </c>
    </row>
    <row r="18" spans="1:11" x14ac:dyDescent="0.3">
      <c r="A18" s="25" t="s">
        <v>1049</v>
      </c>
      <c r="B18" s="21">
        <v>11</v>
      </c>
      <c r="C18" s="21">
        <v>11</v>
      </c>
      <c r="H18" s="25" t="s">
        <v>1062</v>
      </c>
      <c r="I18" s="21">
        <v>23</v>
      </c>
    </row>
    <row r="19" spans="1:11" x14ac:dyDescent="0.3">
      <c r="A19" s="25" t="s">
        <v>1050</v>
      </c>
      <c r="B19" s="21">
        <v>30</v>
      </c>
      <c r="C19" s="21">
        <v>30</v>
      </c>
      <c r="H19" s="25" t="s">
        <v>1066</v>
      </c>
      <c r="I19" s="21">
        <v>28</v>
      </c>
    </row>
    <row r="20" spans="1:11" x14ac:dyDescent="0.3">
      <c r="A20" s="25" t="s">
        <v>1051</v>
      </c>
      <c r="B20" s="21">
        <v>23</v>
      </c>
      <c r="C20" s="21">
        <v>23</v>
      </c>
      <c r="H20" s="25" t="s">
        <v>1067</v>
      </c>
      <c r="I20" s="21">
        <v>29</v>
      </c>
    </row>
    <row r="21" spans="1:11" x14ac:dyDescent="0.3">
      <c r="A21" s="25" t="s">
        <v>1052</v>
      </c>
      <c r="B21" s="21">
        <v>22</v>
      </c>
      <c r="C21" s="21">
        <v>22</v>
      </c>
      <c r="H21" s="25" t="s">
        <v>1065</v>
      </c>
      <c r="I21" s="21">
        <v>18</v>
      </c>
    </row>
    <row r="22" spans="1:11" x14ac:dyDescent="0.3">
      <c r="A22" s="25" t="s">
        <v>1053</v>
      </c>
      <c r="B22" s="21">
        <v>11</v>
      </c>
      <c r="C22" s="21">
        <v>11</v>
      </c>
      <c r="H22" s="25" t="s">
        <v>1061</v>
      </c>
      <c r="I22" s="21">
        <v>29</v>
      </c>
    </row>
    <row r="23" spans="1:11" x14ac:dyDescent="0.3">
      <c r="A23" s="25" t="s">
        <v>1054</v>
      </c>
      <c r="B23" s="21">
        <v>17</v>
      </c>
      <c r="C23" s="21">
        <v>17</v>
      </c>
      <c r="H23" s="25" t="s">
        <v>1063</v>
      </c>
      <c r="I23" s="21">
        <v>34</v>
      </c>
    </row>
    <row r="24" spans="1:11" x14ac:dyDescent="0.3">
      <c r="A24" s="25" t="s">
        <v>1055</v>
      </c>
      <c r="B24" s="21">
        <v>12</v>
      </c>
      <c r="C24" s="21">
        <v>12</v>
      </c>
      <c r="H24" s="25" t="s">
        <v>1047</v>
      </c>
      <c r="I24" s="21">
        <v>186</v>
      </c>
    </row>
    <row r="25" spans="1:11" x14ac:dyDescent="0.3">
      <c r="A25" s="25" t="s">
        <v>1056</v>
      </c>
      <c r="B25" s="21">
        <v>13</v>
      </c>
      <c r="C25" s="21">
        <v>13</v>
      </c>
    </row>
    <row r="26" spans="1:11" x14ac:dyDescent="0.3">
      <c r="A26" s="25" t="s">
        <v>1057</v>
      </c>
      <c r="B26" s="21">
        <v>15</v>
      </c>
      <c r="C26" s="21">
        <v>15</v>
      </c>
    </row>
    <row r="27" spans="1:11" x14ac:dyDescent="0.3">
      <c r="A27" s="25" t="s">
        <v>1058</v>
      </c>
      <c r="B27" s="21">
        <v>8</v>
      </c>
      <c r="C27" s="21">
        <v>8</v>
      </c>
    </row>
    <row r="28" spans="1:11" x14ac:dyDescent="0.3">
      <c r="A28" s="25" t="s">
        <v>1059</v>
      </c>
      <c r="B28" s="21">
        <v>14</v>
      </c>
      <c r="C28" s="21">
        <v>14</v>
      </c>
    </row>
    <row r="29" spans="1:11" x14ac:dyDescent="0.3">
      <c r="A29" s="25" t="s">
        <v>1047</v>
      </c>
      <c r="B29" s="21">
        <v>186</v>
      </c>
      <c r="C29" s="21">
        <v>186</v>
      </c>
    </row>
    <row r="30" spans="1:11" x14ac:dyDescent="0.3">
      <c r="G30" t="s">
        <v>1068</v>
      </c>
      <c r="I30" t="s">
        <v>1072</v>
      </c>
      <c r="J30" t="str">
        <f>A42</f>
        <v>R04</v>
      </c>
    </row>
    <row r="32" spans="1:11" x14ac:dyDescent="0.3">
      <c r="A32" s="24" t="s">
        <v>1046</v>
      </c>
      <c r="B32" t="s">
        <v>1041</v>
      </c>
      <c r="C32" t="s">
        <v>1042</v>
      </c>
      <c r="G32" t="s">
        <v>1069</v>
      </c>
      <c r="H32" t="s">
        <v>1070</v>
      </c>
      <c r="I32" t="s">
        <v>1071</v>
      </c>
      <c r="J32" t="s">
        <v>1074</v>
      </c>
      <c r="K32" t="s">
        <v>1073</v>
      </c>
    </row>
    <row r="33" spans="1:11" x14ac:dyDescent="0.3">
      <c r="A33" s="25" t="s">
        <v>11</v>
      </c>
      <c r="B33" s="21">
        <v>189</v>
      </c>
      <c r="C33" s="22">
        <v>18415</v>
      </c>
      <c r="G33" t="str" cm="1">
        <f t="array" ref="G33:I37">A33:C37</f>
        <v>R01</v>
      </c>
      <c r="H33">
        <v>189</v>
      </c>
      <c r="I33" s="27">
        <v>18415</v>
      </c>
      <c r="J33" t="e">
        <f>IF(G33=$J$30,H33,NA())</f>
        <v>#N/A</v>
      </c>
      <c r="K33" t="e">
        <f>IF(G33=$J$30,I33,NA())</f>
        <v>#N/A</v>
      </c>
    </row>
    <row r="34" spans="1:11" x14ac:dyDescent="0.3">
      <c r="A34" s="25" t="s">
        <v>9</v>
      </c>
      <c r="B34" s="21">
        <v>218</v>
      </c>
      <c r="C34" s="22">
        <v>20581</v>
      </c>
      <c r="G34" t="str">
        <v>R02</v>
      </c>
      <c r="H34">
        <v>218</v>
      </c>
      <c r="I34" s="27">
        <v>20581</v>
      </c>
      <c r="J34" t="e">
        <f t="shared" ref="J34:J37" si="0">IF(G34=$J$30,H34,NA())</f>
        <v>#N/A</v>
      </c>
      <c r="K34" t="e">
        <f t="shared" ref="K34:K37" si="1">IF(G34=$J$30,I34,NA())</f>
        <v>#N/A</v>
      </c>
    </row>
    <row r="35" spans="1:11" x14ac:dyDescent="0.3">
      <c r="A35" s="25" t="s">
        <v>6</v>
      </c>
      <c r="B35" s="21">
        <v>207</v>
      </c>
      <c r="C35" s="22">
        <v>20872</v>
      </c>
      <c r="G35" t="str">
        <v>R03</v>
      </c>
      <c r="H35">
        <v>207</v>
      </c>
      <c r="I35" s="27">
        <v>20872</v>
      </c>
      <c r="J35" t="e">
        <f t="shared" si="0"/>
        <v>#N/A</v>
      </c>
      <c r="K35" t="e">
        <f t="shared" si="1"/>
        <v>#N/A</v>
      </c>
    </row>
    <row r="36" spans="1:11" x14ac:dyDescent="0.3">
      <c r="A36" s="25" t="s">
        <v>13</v>
      </c>
      <c r="B36" s="21">
        <v>186</v>
      </c>
      <c r="C36" s="22">
        <v>16651</v>
      </c>
      <c r="G36" t="str">
        <v>R04</v>
      </c>
      <c r="H36">
        <v>186</v>
      </c>
      <c r="I36" s="27">
        <v>16651</v>
      </c>
      <c r="J36">
        <f t="shared" si="0"/>
        <v>186</v>
      </c>
      <c r="K36">
        <f t="shared" si="1"/>
        <v>16651</v>
      </c>
    </row>
    <row r="37" spans="1:11" x14ac:dyDescent="0.3">
      <c r="A37" s="25" t="s">
        <v>10</v>
      </c>
      <c r="B37" s="21">
        <v>200</v>
      </c>
      <c r="C37" s="22">
        <v>20104</v>
      </c>
      <c r="G37" t="str">
        <v>R05</v>
      </c>
      <c r="H37">
        <v>200</v>
      </c>
      <c r="I37" s="27">
        <v>20104</v>
      </c>
      <c r="J37" t="e">
        <f t="shared" si="0"/>
        <v>#N/A</v>
      </c>
      <c r="K37" t="e">
        <f t="shared" si="1"/>
        <v>#N/A</v>
      </c>
    </row>
    <row r="38" spans="1:11" x14ac:dyDescent="0.3">
      <c r="A38" s="25" t="s">
        <v>1047</v>
      </c>
      <c r="B38" s="21">
        <v>1000</v>
      </c>
      <c r="C38" s="22">
        <v>96623</v>
      </c>
    </row>
    <row r="41" spans="1:11" x14ac:dyDescent="0.3">
      <c r="A41" s="24" t="s">
        <v>1046</v>
      </c>
    </row>
    <row r="42" spans="1:11" x14ac:dyDescent="0.3">
      <c r="A42" s="28" t="s">
        <v>13</v>
      </c>
      <c r="I42" s="14" t="s">
        <v>1077</v>
      </c>
    </row>
    <row r="44" spans="1:11" x14ac:dyDescent="0.3">
      <c r="I44" t="s">
        <v>1078</v>
      </c>
      <c r="J44" s="42">
        <f>A10/A4</f>
        <v>0.186</v>
      </c>
    </row>
    <row r="45" spans="1:11" x14ac:dyDescent="0.3">
      <c r="A45" s="24" t="s">
        <v>1041</v>
      </c>
      <c r="B45" s="24" t="s">
        <v>1075</v>
      </c>
      <c r="I45" t="s">
        <v>1081</v>
      </c>
      <c r="J45" cm="1">
        <f t="array" ref="J45">_xlfn.XLOOKUP(A42,G32:G37,H32:H37,NA,0)</f>
        <v>186</v>
      </c>
    </row>
    <row r="46" spans="1:11" x14ac:dyDescent="0.3">
      <c r="A46" s="24" t="s">
        <v>1046</v>
      </c>
      <c r="B46" t="s">
        <v>998</v>
      </c>
      <c r="C46" t="s">
        <v>997</v>
      </c>
      <c r="D46" t="s">
        <v>1047</v>
      </c>
      <c r="I46" t="s">
        <v>1071</v>
      </c>
      <c r="J46" cm="1">
        <f t="array" ref="J46">_xlfn.XLOOKUP(A42,G32:G37,I32:I37,NA,0)</f>
        <v>16651</v>
      </c>
    </row>
    <row r="47" spans="1:11" x14ac:dyDescent="0.3">
      <c r="A47" s="25" t="s">
        <v>1001</v>
      </c>
      <c r="B47" s="21">
        <v>144</v>
      </c>
      <c r="C47" s="21">
        <v>132</v>
      </c>
      <c r="D47" s="21">
        <v>276</v>
      </c>
    </row>
    <row r="48" spans="1:11" x14ac:dyDescent="0.3">
      <c r="A48" s="25" t="s">
        <v>1000</v>
      </c>
      <c r="B48" s="21">
        <v>326</v>
      </c>
      <c r="C48" s="21">
        <v>63</v>
      </c>
      <c r="D48" s="21">
        <v>389</v>
      </c>
      <c r="I48" t="s">
        <v>1079</v>
      </c>
      <c r="J48">
        <f>_xlfn.RANK.AVG(J45,H33:H37)</f>
        <v>5</v>
      </c>
    </row>
    <row r="49" spans="1:10" x14ac:dyDescent="0.3">
      <c r="A49" s="25" t="s">
        <v>999</v>
      </c>
      <c r="B49" s="21">
        <v>129</v>
      </c>
      <c r="C49" s="21">
        <v>206</v>
      </c>
      <c r="D49" s="21">
        <v>335</v>
      </c>
      <c r="I49" t="s">
        <v>1080</v>
      </c>
      <c r="J49">
        <f>_xlfn.RANK.AVG(J46,I33:I37)</f>
        <v>5</v>
      </c>
    </row>
    <row r="50" spans="1:10" x14ac:dyDescent="0.3">
      <c r="A50" s="25" t="s">
        <v>1047</v>
      </c>
      <c r="B50" s="21">
        <v>599</v>
      </c>
      <c r="C50" s="21">
        <v>401</v>
      </c>
      <c r="D50" s="21">
        <v>1000</v>
      </c>
    </row>
    <row r="51" spans="1:10" x14ac:dyDescent="0.3">
      <c r="I51" t="s">
        <v>1082</v>
      </c>
    </row>
    <row r="52" spans="1:10" x14ac:dyDescent="0.3">
      <c r="J52" t="str">
        <f>"% of Calls: " &amp;TEXT(J44,"0%")</f>
        <v>% of Calls: 19%</v>
      </c>
    </row>
    <row r="53" spans="1:10" x14ac:dyDescent="0.3">
      <c r="A53" s="24" t="s">
        <v>1046</v>
      </c>
      <c r="B53" t="s">
        <v>1041</v>
      </c>
      <c r="J53" t="str">
        <f>"Call Rank: "&amp;J48</f>
        <v>Call Rank: 5</v>
      </c>
    </row>
    <row r="54" spans="1:10" x14ac:dyDescent="0.3">
      <c r="A54" s="25">
        <v>1</v>
      </c>
      <c r="B54" s="21">
        <v>3</v>
      </c>
      <c r="J54" t="str">
        <f>"Amount Rank: "&amp;J49</f>
        <v>Amount Rank: 5</v>
      </c>
    </row>
    <row r="55" spans="1:10" x14ac:dyDescent="0.3">
      <c r="A55" s="25">
        <v>2</v>
      </c>
      <c r="B55" s="21">
        <v>10</v>
      </c>
    </row>
    <row r="56" spans="1:10" x14ac:dyDescent="0.3">
      <c r="A56" s="25">
        <v>3</v>
      </c>
      <c r="B56" s="21">
        <v>41</v>
      </c>
    </row>
    <row r="57" spans="1:10" x14ac:dyDescent="0.3">
      <c r="A57" s="25">
        <v>4</v>
      </c>
      <c r="B57" s="21">
        <v>70</v>
      </c>
      <c r="I57" t="s">
        <v>1085</v>
      </c>
      <c r="J57" t="str" cm="1">
        <f t="array" ref="J57">_xlfn.XLOOKUP(A42,Assets!E2:E7,Assets!F2:F7,NA,0)</f>
        <v>Billy Mayfield</v>
      </c>
    </row>
    <row r="58" spans="1:10" x14ac:dyDescent="0.3">
      <c r="A58" s="25">
        <v>5</v>
      </c>
      <c r="B58" s="21">
        <v>62</v>
      </c>
    </row>
    <row r="59" spans="1:10" x14ac:dyDescent="0.3">
      <c r="A59" s="25" t="s">
        <v>1047</v>
      </c>
      <c r="B59" s="21">
        <v>186</v>
      </c>
    </row>
    <row r="61" spans="1:10" x14ac:dyDescent="0.3">
      <c r="A61" s="24" t="s">
        <v>1042</v>
      </c>
      <c r="B61" s="24" t="s">
        <v>1075</v>
      </c>
    </row>
    <row r="62" spans="1:10" x14ac:dyDescent="0.3">
      <c r="A62" s="24" t="s">
        <v>1046</v>
      </c>
      <c r="B62" t="s">
        <v>11</v>
      </c>
      <c r="C62" t="s">
        <v>9</v>
      </c>
      <c r="D62" t="s">
        <v>6</v>
      </c>
      <c r="E62" t="s">
        <v>13</v>
      </c>
      <c r="F62" t="s">
        <v>10</v>
      </c>
      <c r="G62" t="s">
        <v>1047</v>
      </c>
    </row>
    <row r="63" spans="1:10" x14ac:dyDescent="0.3">
      <c r="A63" s="25" t="s">
        <v>1001</v>
      </c>
      <c r="B63" s="26"/>
      <c r="C63" s="26"/>
      <c r="D63" s="26"/>
      <c r="E63" s="26"/>
      <c r="F63" s="26"/>
      <c r="G63" s="26"/>
    </row>
    <row r="64" spans="1:10" x14ac:dyDescent="0.3">
      <c r="A64" s="29" t="s">
        <v>20</v>
      </c>
      <c r="B64" s="22">
        <v>891</v>
      </c>
      <c r="C64" s="22">
        <v>1332</v>
      </c>
      <c r="D64" s="22">
        <v>1282</v>
      </c>
      <c r="E64" s="22">
        <v>739</v>
      </c>
      <c r="F64" s="22">
        <v>560</v>
      </c>
      <c r="G64" s="22">
        <v>4804</v>
      </c>
    </row>
    <row r="65" spans="1:7" x14ac:dyDescent="0.3">
      <c r="A65" s="29" t="s">
        <v>12</v>
      </c>
      <c r="B65" s="22">
        <v>1991</v>
      </c>
      <c r="C65" s="22">
        <v>1886</v>
      </c>
      <c r="D65" s="22">
        <v>1206</v>
      </c>
      <c r="E65" s="22">
        <v>884</v>
      </c>
      <c r="F65" s="22">
        <v>1722</v>
      </c>
      <c r="G65" s="22">
        <v>7689</v>
      </c>
    </row>
    <row r="66" spans="1:7" x14ac:dyDescent="0.3">
      <c r="A66" s="29" t="s">
        <v>8</v>
      </c>
      <c r="B66" s="22">
        <v>1163</v>
      </c>
      <c r="C66" s="22">
        <v>1180</v>
      </c>
      <c r="D66" s="22">
        <v>1616</v>
      </c>
      <c r="E66" s="22">
        <v>1043</v>
      </c>
      <c r="F66" s="22">
        <v>1747</v>
      </c>
      <c r="G66" s="22">
        <v>6749</v>
      </c>
    </row>
    <row r="67" spans="1:7" x14ac:dyDescent="0.3">
      <c r="A67" s="29" t="s">
        <v>16</v>
      </c>
      <c r="B67" s="22">
        <v>1438</v>
      </c>
      <c r="C67" s="22">
        <v>1616</v>
      </c>
      <c r="D67" s="22">
        <v>866</v>
      </c>
      <c r="E67" s="22">
        <v>829</v>
      </c>
      <c r="F67" s="22">
        <v>2070</v>
      </c>
      <c r="G67" s="22">
        <v>6819</v>
      </c>
    </row>
    <row r="68" spans="1:7" x14ac:dyDescent="0.3">
      <c r="A68" s="25" t="s">
        <v>1000</v>
      </c>
      <c r="B68" s="26"/>
      <c r="C68" s="26"/>
      <c r="D68" s="26"/>
      <c r="E68" s="26"/>
      <c r="F68" s="26"/>
      <c r="G68" s="26"/>
    </row>
    <row r="69" spans="1:7" x14ac:dyDescent="0.3">
      <c r="A69" s="29" t="s">
        <v>24</v>
      </c>
      <c r="B69" s="22">
        <v>1233</v>
      </c>
      <c r="C69" s="22">
        <v>223</v>
      </c>
      <c r="D69" s="22">
        <v>1680</v>
      </c>
      <c r="E69" s="22">
        <v>990</v>
      </c>
      <c r="F69" s="22">
        <v>1508</v>
      </c>
      <c r="G69" s="22">
        <v>5634</v>
      </c>
    </row>
    <row r="70" spans="1:7" x14ac:dyDescent="0.3">
      <c r="A70" s="29" t="s">
        <v>15</v>
      </c>
      <c r="B70" s="22">
        <v>1598</v>
      </c>
      <c r="C70" s="22">
        <v>1907</v>
      </c>
      <c r="D70" s="22">
        <v>869</v>
      </c>
      <c r="E70" s="22">
        <v>1426</v>
      </c>
      <c r="F70" s="22">
        <v>1416</v>
      </c>
      <c r="G70" s="22">
        <v>7216</v>
      </c>
    </row>
    <row r="71" spans="1:7" x14ac:dyDescent="0.3">
      <c r="A71" s="29" t="s">
        <v>5</v>
      </c>
      <c r="B71" s="22">
        <v>900</v>
      </c>
      <c r="C71" s="22">
        <v>1016</v>
      </c>
      <c r="D71" s="22">
        <v>960</v>
      </c>
      <c r="E71" s="22">
        <v>940</v>
      </c>
      <c r="F71" s="22">
        <v>1193</v>
      </c>
      <c r="G71" s="22">
        <v>5009</v>
      </c>
    </row>
    <row r="72" spans="1:7" x14ac:dyDescent="0.3">
      <c r="A72" s="29" t="s">
        <v>18</v>
      </c>
      <c r="B72" s="22">
        <v>900</v>
      </c>
      <c r="C72" s="22">
        <v>1470</v>
      </c>
      <c r="D72" s="22">
        <v>1617</v>
      </c>
      <c r="E72" s="22">
        <v>1314</v>
      </c>
      <c r="F72" s="22">
        <v>941</v>
      </c>
      <c r="G72" s="22">
        <v>6242</v>
      </c>
    </row>
    <row r="73" spans="1:7" x14ac:dyDescent="0.3">
      <c r="A73" s="29" t="s">
        <v>14</v>
      </c>
      <c r="B73" s="22">
        <v>1255</v>
      </c>
      <c r="C73" s="22">
        <v>516</v>
      </c>
      <c r="D73" s="22">
        <v>1874</v>
      </c>
      <c r="E73" s="22">
        <v>1863</v>
      </c>
      <c r="F73" s="22">
        <v>1722</v>
      </c>
      <c r="G73" s="22">
        <v>7230</v>
      </c>
    </row>
    <row r="74" spans="1:7" x14ac:dyDescent="0.3">
      <c r="A74" s="29" t="s">
        <v>19</v>
      </c>
      <c r="B74" s="22">
        <v>1138</v>
      </c>
      <c r="C74" s="22">
        <v>1898</v>
      </c>
      <c r="D74" s="22">
        <v>1482</v>
      </c>
      <c r="E74" s="22">
        <v>846</v>
      </c>
      <c r="F74" s="22">
        <v>1154</v>
      </c>
      <c r="G74" s="22">
        <v>6518</v>
      </c>
    </row>
    <row r="75" spans="1:7" x14ac:dyDescent="0.3">
      <c r="A75" s="25" t="s">
        <v>999</v>
      </c>
      <c r="B75" s="26"/>
      <c r="C75" s="26"/>
      <c r="D75" s="26"/>
      <c r="E75" s="26"/>
      <c r="F75" s="26"/>
      <c r="G75" s="26"/>
    </row>
    <row r="76" spans="1:7" x14ac:dyDescent="0.3">
      <c r="A76" s="29" t="s">
        <v>17</v>
      </c>
      <c r="B76" s="22">
        <v>1655</v>
      </c>
      <c r="C76" s="22">
        <v>805</v>
      </c>
      <c r="D76" s="22">
        <v>2263</v>
      </c>
      <c r="E76" s="22">
        <v>987</v>
      </c>
      <c r="F76" s="22">
        <v>1075</v>
      </c>
      <c r="G76" s="22">
        <v>6785</v>
      </c>
    </row>
    <row r="77" spans="1:7" x14ac:dyDescent="0.3">
      <c r="A77" s="29" t="s">
        <v>23</v>
      </c>
      <c r="B77" s="22">
        <v>1104</v>
      </c>
      <c r="C77" s="22">
        <v>2280</v>
      </c>
      <c r="D77" s="22">
        <v>1445</v>
      </c>
      <c r="E77" s="22">
        <v>1722</v>
      </c>
      <c r="F77" s="22">
        <v>1196</v>
      </c>
      <c r="G77" s="22">
        <v>7747</v>
      </c>
    </row>
    <row r="78" spans="1:7" x14ac:dyDescent="0.3">
      <c r="A78" s="29" t="s">
        <v>7</v>
      </c>
      <c r="B78" s="22">
        <v>372</v>
      </c>
      <c r="C78" s="22">
        <v>1818</v>
      </c>
      <c r="D78" s="22">
        <v>1346</v>
      </c>
      <c r="E78" s="22">
        <v>1156</v>
      </c>
      <c r="F78" s="22">
        <v>1484</v>
      </c>
      <c r="G78" s="22">
        <v>6176</v>
      </c>
    </row>
    <row r="79" spans="1:7" x14ac:dyDescent="0.3">
      <c r="A79" s="29" t="s">
        <v>22</v>
      </c>
      <c r="B79" s="22">
        <v>1415</v>
      </c>
      <c r="C79" s="22">
        <v>1271</v>
      </c>
      <c r="D79" s="22">
        <v>1214</v>
      </c>
      <c r="E79" s="22">
        <v>1135</v>
      </c>
      <c r="F79" s="22">
        <v>1566</v>
      </c>
      <c r="G79" s="22">
        <v>6601</v>
      </c>
    </row>
    <row r="80" spans="1:7" x14ac:dyDescent="0.3">
      <c r="A80" s="29" t="s">
        <v>21</v>
      </c>
      <c r="B80" s="22">
        <v>1362</v>
      </c>
      <c r="C80" s="22">
        <v>1363</v>
      </c>
      <c r="D80" s="22">
        <v>1152</v>
      </c>
      <c r="E80" s="22">
        <v>777</v>
      </c>
      <c r="F80" s="22">
        <v>750</v>
      </c>
      <c r="G80"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G10" sqref="G10"/>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1002</v>
      </c>
    </row>
    <row r="2" spans="2:20" x14ac:dyDescent="0.3">
      <c r="R2" s="1"/>
    </row>
    <row r="3" spans="2:20" x14ac:dyDescent="0.3">
      <c r="B3" s="14" t="s">
        <v>25</v>
      </c>
      <c r="C3" s="14" t="s">
        <v>0</v>
      </c>
      <c r="D3" s="15" t="s">
        <v>1</v>
      </c>
      <c r="E3" s="16" t="s">
        <v>3</v>
      </c>
      <c r="F3" s="16" t="s">
        <v>4</v>
      </c>
      <c r="G3" s="14" t="s">
        <v>2</v>
      </c>
      <c r="H3" s="14" t="s">
        <v>994</v>
      </c>
      <c r="I3" t="s">
        <v>1035</v>
      </c>
      <c r="J3" t="s">
        <v>1036</v>
      </c>
      <c r="K3" t="s">
        <v>1037</v>
      </c>
      <c r="L3" t="s">
        <v>1038</v>
      </c>
      <c r="Q3" s="8" t="s">
        <v>0</v>
      </c>
      <c r="R3" s="9" t="s">
        <v>1040</v>
      </c>
      <c r="S3" s="9" t="s">
        <v>995</v>
      </c>
      <c r="T3" s="10" t="s">
        <v>996</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997</v>
      </c>
      <c r="S4" s="2">
        <v>41</v>
      </c>
      <c r="T4" s="7" t="s">
        <v>999</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997</v>
      </c>
      <c r="S5" s="2">
        <v>31</v>
      </c>
      <c r="T5" s="7" t="s">
        <v>1000</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997</v>
      </c>
      <c r="S6" s="2">
        <v>26</v>
      </c>
      <c r="T6" s="7" t="s">
        <v>1001</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997</v>
      </c>
      <c r="S7" s="2">
        <v>36</v>
      </c>
      <c r="T7" s="7" t="s">
        <v>1001</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997</v>
      </c>
      <c r="S8" s="2">
        <v>37</v>
      </c>
      <c r="T8" s="7" t="s">
        <v>999</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997</v>
      </c>
      <c r="S9" s="2">
        <v>23</v>
      </c>
      <c r="T9" s="7" t="s">
        <v>999</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998</v>
      </c>
      <c r="S10" s="2">
        <v>22</v>
      </c>
      <c r="T10" s="7" t="s">
        <v>1000</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998</v>
      </c>
      <c r="S11" s="2">
        <v>42</v>
      </c>
      <c r="T11" s="7" t="s">
        <v>1000</v>
      </c>
    </row>
    <row r="12" spans="2:20" x14ac:dyDescent="0.3">
      <c r="B12" t="s">
        <v>34</v>
      </c>
      <c r="C12" t="s">
        <v>23</v>
      </c>
      <c r="D12">
        <v>31</v>
      </c>
      <c r="E12" s="17" t="s">
        <v>9</v>
      </c>
      <c r="F12" s="18">
        <v>44929</v>
      </c>
      <c r="G12">
        <v>135</v>
      </c>
      <c r="H12">
        <v>2.6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3</v>
      </c>
      <c r="Q12" s="6" t="s">
        <v>22</v>
      </c>
      <c r="R12" s="3" t="s">
        <v>998</v>
      </c>
      <c r="S12" s="2">
        <v>25</v>
      </c>
      <c r="T12" s="7" t="s">
        <v>999</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998</v>
      </c>
      <c r="S13" s="2">
        <v>30</v>
      </c>
      <c r="T13" s="7" t="s">
        <v>1000</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998</v>
      </c>
      <c r="S14" s="2">
        <v>30</v>
      </c>
      <c r="T14" s="7" t="s">
        <v>1001</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998</v>
      </c>
      <c r="S15" s="2">
        <v>28</v>
      </c>
      <c r="T15" s="7" t="s">
        <v>1001</v>
      </c>
    </row>
    <row r="16" spans="2:20" x14ac:dyDescent="0.3">
      <c r="B16" t="s">
        <v>38</v>
      </c>
      <c r="C16" t="s">
        <v>24</v>
      </c>
      <c r="D16">
        <v>98</v>
      </c>
      <c r="E16" s="17" t="s">
        <v>9</v>
      </c>
      <c r="F16" s="18">
        <v>44930</v>
      </c>
      <c r="G16">
        <v>108</v>
      </c>
      <c r="H16">
        <v>4.5999999999999996</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5</v>
      </c>
      <c r="Q16" s="6" t="s">
        <v>14</v>
      </c>
      <c r="R16" s="3" t="s">
        <v>998</v>
      </c>
      <c r="S16" s="2">
        <v>37</v>
      </c>
      <c r="T16" s="7" t="s">
        <v>1000</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998</v>
      </c>
      <c r="S17" s="2">
        <v>38</v>
      </c>
      <c r="T17" s="7" t="s">
        <v>999</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998</v>
      </c>
      <c r="S18" s="12">
        <v>43</v>
      </c>
      <c r="T18" s="13" t="s">
        <v>1000</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1003</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1004</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1005</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1006</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1007</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1008</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1009</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1010</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1011</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1012</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1013</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1014</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1015</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1016</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1017</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1018</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1019</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1020</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1021</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1022</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1023</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1024</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1025</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1026</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1027</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1028</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1029</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1030</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1031</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1032</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1033</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1034</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D20" sqref="D20"/>
    </sheetView>
  </sheetViews>
  <sheetFormatPr defaultRowHeight="14.4" x14ac:dyDescent="0.3"/>
  <cols>
    <col min="5" max="5" width="11" customWidth="1"/>
    <col min="6" max="6" width="25.77734375" customWidth="1"/>
  </cols>
  <sheetData>
    <row r="2" spans="5:6" x14ac:dyDescent="0.3">
      <c r="E2" t="s">
        <v>1039</v>
      </c>
      <c r="F2" t="s">
        <v>1083</v>
      </c>
    </row>
    <row r="3" spans="5:6" ht="25.5" customHeight="1" x14ac:dyDescent="0.3">
      <c r="E3" t="s">
        <v>11</v>
      </c>
      <c r="F3" s="43" t="s">
        <v>1089</v>
      </c>
    </row>
    <row r="4" spans="5:6" ht="25.5" customHeight="1" x14ac:dyDescent="0.3">
      <c r="E4" t="s">
        <v>9</v>
      </c>
      <c r="F4" s="43" t="s">
        <v>1087</v>
      </c>
    </row>
    <row r="5" spans="5:6" ht="25.5" customHeight="1" x14ac:dyDescent="0.3">
      <c r="E5" t="s">
        <v>6</v>
      </c>
      <c r="F5" s="43" t="s">
        <v>1084</v>
      </c>
    </row>
    <row r="6" spans="5:6" ht="25.5" customHeight="1" x14ac:dyDescent="0.3">
      <c r="E6" t="s">
        <v>13</v>
      </c>
      <c r="F6" s="43" t="s">
        <v>1088</v>
      </c>
    </row>
    <row r="7" spans="5:6" ht="25.5" customHeight="1" x14ac:dyDescent="0.3">
      <c r="E7" t="s">
        <v>10</v>
      </c>
      <c r="F7" s="43" t="s">
        <v>1086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1C9C1-182F-4CCF-9063-C4386EA3C60B}">
  <dimension ref="C1:V36"/>
  <sheetViews>
    <sheetView tabSelected="1" topLeftCell="A4" zoomScale="99" workbookViewId="0">
      <selection activeCell="X27" sqref="X27"/>
    </sheetView>
  </sheetViews>
  <sheetFormatPr defaultRowHeight="14.4" x14ac:dyDescent="0.3"/>
  <cols>
    <col min="1" max="1" width="2.77734375" style="20" customWidth="1"/>
    <col min="2" max="2" width="2.88671875" style="20" customWidth="1"/>
    <col min="3" max="6" width="8.88671875" style="20"/>
    <col min="7" max="7" width="10.109375" style="20" customWidth="1"/>
    <col min="8" max="14" width="8.88671875" style="20"/>
    <col min="15" max="15" width="11" style="20" customWidth="1"/>
    <col min="16" max="16" width="9" style="20" customWidth="1"/>
    <col min="17" max="16384" width="8.88671875" style="20"/>
  </cols>
  <sheetData>
    <row r="1" spans="3:7" ht="24.6" customHeight="1" x14ac:dyDescent="0.3">
      <c r="C1" s="47" t="s">
        <v>1090</v>
      </c>
      <c r="D1" s="47"/>
      <c r="E1" s="47"/>
      <c r="F1" s="47"/>
      <c r="G1" s="48"/>
    </row>
    <row r="2" spans="3:7" ht="4.2" customHeight="1" x14ac:dyDescent="0.3"/>
    <row r="18" spans="14:22" x14ac:dyDescent="0.3">
      <c r="P18" s="30"/>
      <c r="Q18" s="40" t="s">
        <v>11</v>
      </c>
      <c r="R18" s="40" t="s">
        <v>9</v>
      </c>
      <c r="S18" s="40" t="s">
        <v>6</v>
      </c>
      <c r="T18" s="40" t="s">
        <v>13</v>
      </c>
      <c r="U18" s="40" t="s">
        <v>10</v>
      </c>
      <c r="V18" s="41" t="s">
        <v>1076</v>
      </c>
    </row>
    <row r="19" spans="14:22" x14ac:dyDescent="0.3">
      <c r="P19" s="31" t="str" cm="1">
        <f t="array" ref="P19:V36">IF(Pivots!A63:G80="","",Pivots!A63:G80)</f>
        <v>Cincinnati</v>
      </c>
      <c r="Q19" s="32" t="str">
        <v/>
      </c>
      <c r="R19" s="32" t="str">
        <v/>
      </c>
      <c r="S19" s="32" t="str">
        <v/>
      </c>
      <c r="T19" s="32" t="str">
        <v/>
      </c>
      <c r="U19" s="32" t="str">
        <v/>
      </c>
      <c r="V19" s="33" t="str">
        <v/>
      </c>
    </row>
    <row r="20" spans="14:22" x14ac:dyDescent="0.3">
      <c r="P20" s="34" t="str">
        <v>C0003</v>
      </c>
      <c r="Q20" s="35">
        <v>891</v>
      </c>
      <c r="R20" s="35">
        <v>1332</v>
      </c>
      <c r="S20" s="35">
        <v>1282</v>
      </c>
      <c r="T20" s="35">
        <v>739</v>
      </c>
      <c r="U20" s="35">
        <v>560</v>
      </c>
      <c r="V20" s="36">
        <v>4804</v>
      </c>
    </row>
    <row r="21" spans="14:22" x14ac:dyDescent="0.3">
      <c r="P21" s="34" t="str">
        <v>C0004</v>
      </c>
      <c r="Q21" s="35">
        <v>1991</v>
      </c>
      <c r="R21" s="35">
        <v>1886</v>
      </c>
      <c r="S21" s="35">
        <v>1206</v>
      </c>
      <c r="T21" s="35">
        <v>884</v>
      </c>
      <c r="U21" s="35">
        <v>1722</v>
      </c>
      <c r="V21" s="36">
        <v>7689</v>
      </c>
    </row>
    <row r="22" spans="14:22" x14ac:dyDescent="0.3">
      <c r="P22" s="34" t="str">
        <v>C0011</v>
      </c>
      <c r="Q22" s="35">
        <v>1163</v>
      </c>
      <c r="R22" s="35">
        <v>1180</v>
      </c>
      <c r="S22" s="35">
        <v>1616</v>
      </c>
      <c r="T22" s="35">
        <v>1043</v>
      </c>
      <c r="U22" s="35">
        <v>1747</v>
      </c>
      <c r="V22" s="36">
        <v>6749</v>
      </c>
    </row>
    <row r="23" spans="14:22" x14ac:dyDescent="0.3">
      <c r="P23" s="34" t="str">
        <v>C0012</v>
      </c>
      <c r="Q23" s="35">
        <v>1438</v>
      </c>
      <c r="R23" s="35">
        <v>1616</v>
      </c>
      <c r="S23" s="35">
        <v>866</v>
      </c>
      <c r="T23" s="35">
        <v>829</v>
      </c>
      <c r="U23" s="35">
        <v>2070</v>
      </c>
      <c r="V23" s="36">
        <v>6819</v>
      </c>
    </row>
    <row r="24" spans="14:22" x14ac:dyDescent="0.3">
      <c r="P24" s="31" t="str">
        <v>Cleveland</v>
      </c>
      <c r="Q24" s="35" t="str">
        <v/>
      </c>
      <c r="R24" s="35" t="str">
        <v/>
      </c>
      <c r="S24" s="35" t="str">
        <v/>
      </c>
      <c r="T24" s="35" t="str">
        <v/>
      </c>
      <c r="U24" s="35" t="str">
        <v/>
      </c>
      <c r="V24" s="36" t="str">
        <v/>
      </c>
    </row>
    <row r="25" spans="14:22" x14ac:dyDescent="0.3">
      <c r="P25" s="34" t="str">
        <v>C0002</v>
      </c>
      <c r="Q25" s="35">
        <v>1233</v>
      </c>
      <c r="R25" s="35">
        <v>223</v>
      </c>
      <c r="S25" s="35">
        <v>1680</v>
      </c>
      <c r="T25" s="35">
        <v>990</v>
      </c>
      <c r="U25" s="35">
        <v>1508</v>
      </c>
      <c r="V25" s="36">
        <v>5634</v>
      </c>
    </row>
    <row r="26" spans="14:22" x14ac:dyDescent="0.3">
      <c r="P26" s="34" t="str">
        <v>C0007</v>
      </c>
      <c r="Q26" s="35">
        <v>1598</v>
      </c>
      <c r="R26" s="35">
        <v>1907</v>
      </c>
      <c r="S26" s="35">
        <v>869</v>
      </c>
      <c r="T26" s="35">
        <v>1426</v>
      </c>
      <c r="U26" s="35">
        <v>1416</v>
      </c>
      <c r="V26" s="36">
        <v>7216</v>
      </c>
    </row>
    <row r="27" spans="14:22" x14ac:dyDescent="0.3">
      <c r="P27" s="34" t="str">
        <v>C0008</v>
      </c>
      <c r="Q27" s="35">
        <v>900</v>
      </c>
      <c r="R27" s="35">
        <v>1016</v>
      </c>
      <c r="S27" s="35">
        <v>960</v>
      </c>
      <c r="T27" s="35">
        <v>940</v>
      </c>
      <c r="U27" s="35">
        <v>1193</v>
      </c>
      <c r="V27" s="36">
        <v>5009</v>
      </c>
    </row>
    <row r="28" spans="14:22" x14ac:dyDescent="0.3">
      <c r="P28" s="34" t="str">
        <v>C0010</v>
      </c>
      <c r="Q28" s="35">
        <v>900</v>
      </c>
      <c r="R28" s="35">
        <v>1470</v>
      </c>
      <c r="S28" s="35">
        <v>1617</v>
      </c>
      <c r="T28" s="35">
        <v>1314</v>
      </c>
      <c r="U28" s="35">
        <v>941</v>
      </c>
      <c r="V28" s="36">
        <v>6242</v>
      </c>
    </row>
    <row r="29" spans="14:22" x14ac:dyDescent="0.3">
      <c r="N29" s="44" t="str">
        <f>Pivots!J57</f>
        <v>Billy Mayfield</v>
      </c>
      <c r="O29" s="45"/>
      <c r="P29" s="34" t="str">
        <v>C0013</v>
      </c>
      <c r="Q29" s="35">
        <v>1255</v>
      </c>
      <c r="R29" s="35">
        <v>516</v>
      </c>
      <c r="S29" s="35">
        <v>1874</v>
      </c>
      <c r="T29" s="35">
        <v>1863</v>
      </c>
      <c r="U29" s="35">
        <v>1722</v>
      </c>
      <c r="V29" s="36">
        <v>7230</v>
      </c>
    </row>
    <row r="30" spans="14:22" x14ac:dyDescent="0.3">
      <c r="N30" s="46" t="str">
        <f>Pivots!J52</f>
        <v>% of Calls: 19%</v>
      </c>
      <c r="P30" s="34" t="str">
        <v>C0015</v>
      </c>
      <c r="Q30" s="35">
        <v>1138</v>
      </c>
      <c r="R30" s="35">
        <v>1898</v>
      </c>
      <c r="S30" s="35">
        <v>1482</v>
      </c>
      <c r="T30" s="35">
        <v>846</v>
      </c>
      <c r="U30" s="35">
        <v>1154</v>
      </c>
      <c r="V30" s="36">
        <v>6518</v>
      </c>
    </row>
    <row r="31" spans="14:22" x14ac:dyDescent="0.3">
      <c r="N31" s="46" t="str">
        <f>Pivots!J53</f>
        <v>Call Rank: 5</v>
      </c>
      <c r="P31" s="31" t="str">
        <v>Columbus</v>
      </c>
      <c r="Q31" s="35" t="str">
        <v/>
      </c>
      <c r="R31" s="35" t="str">
        <v/>
      </c>
      <c r="S31" s="35" t="str">
        <v/>
      </c>
      <c r="T31" s="35" t="str">
        <v/>
      </c>
      <c r="U31" s="35" t="str">
        <v/>
      </c>
      <c r="V31" s="36" t="str">
        <v/>
      </c>
    </row>
    <row r="32" spans="14:22" x14ac:dyDescent="0.3">
      <c r="N32" s="46" t="str">
        <f>Pivots!J54</f>
        <v>Amount Rank: 5</v>
      </c>
      <c r="P32" s="34" t="str">
        <v>C0001</v>
      </c>
      <c r="Q32" s="35">
        <v>1655</v>
      </c>
      <c r="R32" s="35">
        <v>805</v>
      </c>
      <c r="S32" s="35">
        <v>2263</v>
      </c>
      <c r="T32" s="35">
        <v>987</v>
      </c>
      <c r="U32" s="35">
        <v>1075</v>
      </c>
      <c r="V32" s="36">
        <v>6785</v>
      </c>
    </row>
    <row r="33" spans="16:22" x14ac:dyDescent="0.3">
      <c r="P33" s="34" t="str">
        <v>C0005</v>
      </c>
      <c r="Q33" s="35">
        <v>1104</v>
      </c>
      <c r="R33" s="35">
        <v>2280</v>
      </c>
      <c r="S33" s="35">
        <v>1445</v>
      </c>
      <c r="T33" s="35">
        <v>1722</v>
      </c>
      <c r="U33" s="35">
        <v>1196</v>
      </c>
      <c r="V33" s="36">
        <v>7747</v>
      </c>
    </row>
    <row r="34" spans="16:22" x14ac:dyDescent="0.3">
      <c r="P34" s="34" t="str">
        <v>C0006</v>
      </c>
      <c r="Q34" s="35">
        <v>372</v>
      </c>
      <c r="R34" s="35">
        <v>1818</v>
      </c>
      <c r="S34" s="35">
        <v>1346</v>
      </c>
      <c r="T34" s="35">
        <v>1156</v>
      </c>
      <c r="U34" s="35">
        <v>1484</v>
      </c>
      <c r="V34" s="36">
        <v>6176</v>
      </c>
    </row>
    <row r="35" spans="16:22" x14ac:dyDescent="0.3">
      <c r="P35" s="34" t="str">
        <v>C0009</v>
      </c>
      <c r="Q35" s="35">
        <v>1415</v>
      </c>
      <c r="R35" s="35">
        <v>1271</v>
      </c>
      <c r="S35" s="35">
        <v>1214</v>
      </c>
      <c r="T35" s="35">
        <v>1135</v>
      </c>
      <c r="U35" s="35">
        <v>1566</v>
      </c>
      <c r="V35" s="36">
        <v>6601</v>
      </c>
    </row>
    <row r="36" spans="16:22" x14ac:dyDescent="0.3">
      <c r="P36" s="37" t="str">
        <v>C0014</v>
      </c>
      <c r="Q36" s="38">
        <v>1362</v>
      </c>
      <c r="R36" s="38">
        <v>1363</v>
      </c>
      <c r="S36" s="38">
        <v>1152</v>
      </c>
      <c r="T36" s="38">
        <v>777</v>
      </c>
      <c r="U36" s="38">
        <v>750</v>
      </c>
      <c r="V36" s="39">
        <v>5404</v>
      </c>
    </row>
  </sheetData>
  <mergeCells count="1">
    <mergeCell ref="N29:O29"/>
  </mergeCells>
  <conditionalFormatting sqref="Q20:U36">
    <cfRule type="dataBar" priority="2">
      <dataBar>
        <cfvo type="min"/>
        <cfvo type="formula" val="MAX($Q$20:$U$36)*2"/>
        <color theme="1" tint="0.499984740745262"/>
      </dataBar>
      <extLst>
        <ext xmlns:x14="http://schemas.microsoft.com/office/spreadsheetml/2009/9/main" uri="{B025F937-C7B1-47D3-B67F-A62EFF666E3E}">
          <x14:id>{CDDA6E72-909B-46D6-843A-7D5E98543DF6}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CDDA6E72-909B-46D6-843A-7D5E98543DF6}">
            <x14:dataBar minLength="0" maxLength="100" gradient="0">
              <x14:cfvo type="autoMin"/>
              <x14:cfvo type="formula">
                <xm:f>MAX($Q$20:$U$36)*2</xm:f>
              </x14:cfvo>
              <x14:negativeFillColor rgb="FFFF0000"/>
              <x14:axisColor rgb="FF000000"/>
            </x14:dataBar>
          </x14:cfRule>
          <xm:sqref>Q20:U36</xm:sqref>
        </x14:conditionalFormatting>
        <x14:conditionalFormatting xmlns:xm="http://schemas.microsoft.com/office/excel/2006/main">
          <x14:cfRule type="expression" priority="3" id="{70DE8A4B-0492-4131-9851-C17A28E9DB26}">
            <xm:f>Q$18=Pivots!$A$42</xm:f>
            <x14:dxf>
              <fill>
                <patternFill>
                  <bgColor theme="4" tint="0.79998168889431442"/>
                </patternFill>
              </fill>
              <border>
                <left style="thin">
                  <color theme="1" tint="0.499984740745262"/>
                </left>
                <right style="thin">
                  <color theme="1" tint="0.499984740745262"/>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Props1.xml><?xml version="1.0" encoding="utf-8"?>
<ds:datastoreItem xmlns:ds="http://schemas.openxmlformats.org/officeDocument/2006/customXml" ds:itemID="{FACC4D47-AB04-4176-A07F-636639D1BFF7}">
  <ds:schemaRefs/>
</ds:datastoreItem>
</file>

<file path=customXml/itemProps2.xml><?xml version="1.0" encoding="utf-8"?>
<ds:datastoreItem xmlns:ds="http://schemas.openxmlformats.org/officeDocument/2006/customXml" ds:itemID="{DEF6F0F5-C52C-4ECA-8839-A6005598B0C8}">
  <ds:schemaRefs/>
</ds:datastoreItem>
</file>

<file path=customXml/itemProps3.xml><?xml version="1.0" encoding="utf-8"?>
<ds:datastoreItem xmlns:ds="http://schemas.openxmlformats.org/officeDocument/2006/customXml" ds:itemID="{7D4212F7-AF05-4B25-971F-8A83C8BB50DC}">
  <ds:schemaRefs/>
</ds:datastoreItem>
</file>

<file path=customXml/itemProps4.xml><?xml version="1.0" encoding="utf-8"?>
<ds:datastoreItem xmlns:ds="http://schemas.openxmlformats.org/officeDocument/2006/customXml" ds:itemID="{0F7F937F-9662-4EEE-B9F2-3609C1629140}">
  <ds:schemaRefs/>
</ds:datastoreItem>
</file>

<file path=customXml/itemProps5.xml><?xml version="1.0" encoding="utf-8"?>
<ds:datastoreItem xmlns:ds="http://schemas.openxmlformats.org/officeDocument/2006/customXml" ds:itemID="{3D8EE035-BA2F-4FDF-9B20-9FD9CDAEBF1B}">
  <ds:schemaRefs/>
</ds:datastoreItem>
</file>

<file path=customXml/itemProps6.xml><?xml version="1.0" encoding="utf-8"?>
<ds:datastoreItem xmlns:ds="http://schemas.openxmlformats.org/officeDocument/2006/customXml" ds:itemID="{49F173BE-ADFC-4A7C-9AF4-4AE2DD3A1660}">
  <ds:schemaRefs/>
</ds:datastoreItem>
</file>

<file path=customXml/itemProps7.xml><?xml version="1.0" encoding="utf-8"?>
<ds:datastoreItem xmlns:ds="http://schemas.openxmlformats.org/officeDocument/2006/customXml" ds:itemID="{0E32D384-6EB3-4F86-B31C-784F055BB138}">
  <ds:schemaRefs/>
</ds:datastoreItem>
</file>

<file path=customXml/itemProps8.xml><?xml version="1.0" encoding="utf-8"?>
<ds:datastoreItem xmlns:ds="http://schemas.openxmlformats.org/officeDocument/2006/customXml" ds:itemID="{535F21C7-4288-4645-AFCC-26F3ECCF39A9}">
  <ds:schemaRefs/>
</ds:datastoreItem>
</file>

<file path=customXml/itemProps9.xml><?xml version="1.0" encoding="utf-8"?>
<ds:datastoreItem xmlns:ds="http://schemas.openxmlformats.org/officeDocument/2006/customXml" ds:itemID="{13D4F639-A30A-47C6-B3BD-B72E3B543C17}">
  <ds:schemaRefs/>
</ds:datastoreItem>
</file>

<file path=customXml/itemProps10.xml><?xml version="1.0" encoding="utf-8"?>
<ds:datastoreItem xmlns:ds="http://schemas.openxmlformats.org/officeDocument/2006/customXml" ds:itemID="{4A35CF5E-1A10-4E4F-A268-9EFB3902B596}">
  <ds:schemaRefs/>
</ds:datastoreItem>
</file>

<file path=customXml/itemProps11.xml><?xml version="1.0" encoding="utf-8"?>
<ds:datastoreItem xmlns:ds="http://schemas.openxmlformats.org/officeDocument/2006/customXml" ds:itemID="{388F4DD7-377E-40CC-913E-3694749B6034}">
  <ds:schemaRefs/>
</ds:datastoreItem>
</file>

<file path=customXml/itemProps12.xml><?xml version="1.0" encoding="utf-8"?>
<ds:datastoreItem xmlns:ds="http://schemas.openxmlformats.org/officeDocument/2006/customXml" ds:itemID="{C7FAD874-24BC-4FE3-836C-474710A2843B}">
  <ds:schemaRefs/>
</ds:datastoreItem>
</file>

<file path=customXml/itemProps13.xml><?xml version="1.0" encoding="utf-8"?>
<ds:datastoreItem xmlns:ds="http://schemas.openxmlformats.org/officeDocument/2006/customXml" ds:itemID="{70766B0E-B7BC-4340-AA3B-57DE1041D8BC}">
  <ds:schemaRefs/>
</ds:datastoreItem>
</file>

<file path=customXml/itemProps14.xml><?xml version="1.0" encoding="utf-8"?>
<ds:datastoreItem xmlns:ds="http://schemas.openxmlformats.org/officeDocument/2006/customXml" ds:itemID="{A7326753-1107-4F02-AEEE-4D3B02295A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Assets</vt:lpstr>
      <vt:lpstr>Call center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Shazia khan</cp:lastModifiedBy>
  <dcterms:created xsi:type="dcterms:W3CDTF">2021-03-14T20:21:32Z</dcterms:created>
  <dcterms:modified xsi:type="dcterms:W3CDTF">2025-07-15T21:18:38Z</dcterms:modified>
</cp:coreProperties>
</file>