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s\Term 1\BENV0093 Spatial Analysis of Energy Data\assignments\spatial assignment 2\assignment 2\projection\"/>
    </mc:Choice>
  </mc:AlternateContent>
  <xr:revisionPtr revIDLastSave="0" documentId="13_ncr:1_{B5C4B1FE-D513-4E5B-9A15-5ADA0E5A14C1}" xr6:coauthVersionLast="47" xr6:coauthVersionMax="47" xr10:uidLastSave="{00000000-0000-0000-0000-000000000000}"/>
  <bookViews>
    <workbookView xWindow="-120" yWindow="-120" windowWidth="29040" windowHeight="15720" xr2:uid="{91FCF123-06A2-4EE5-B54E-E9BAB88397B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H2" i="2"/>
  <c r="C13" i="2"/>
  <c r="H3" i="2"/>
  <c r="C14" i="2"/>
  <c r="H4" i="2"/>
  <c r="C15" i="2"/>
  <c r="H5" i="2"/>
  <c r="C16" i="2"/>
  <c r="H6" i="2"/>
  <c r="C17" i="2"/>
  <c r="H7" i="2"/>
  <c r="C18" i="2"/>
  <c r="H8" i="2"/>
  <c r="C19" i="2"/>
  <c r="D19" i="2"/>
  <c r="D13" i="2"/>
  <c r="D18" i="2"/>
  <c r="E12" i="2"/>
  <c r="E13" i="2"/>
  <c r="E18" i="2"/>
  <c r="D12" i="2"/>
  <c r="D14" i="2"/>
  <c r="D17" i="2"/>
  <c r="D16" i="2"/>
  <c r="E17" i="2"/>
  <c r="E16" i="2"/>
  <c r="D15" i="2"/>
  <c r="E15" i="2"/>
  <c r="E14" i="2"/>
  <c r="E19" i="2"/>
</calcChain>
</file>

<file path=xl/sharedStrings.xml><?xml version="1.0" encoding="utf-8"?>
<sst xmlns="http://schemas.openxmlformats.org/spreadsheetml/2006/main" count="16" uniqueCount="16">
  <si>
    <t xml:space="preserve">year </t>
  </si>
  <si>
    <t>capacity mw</t>
  </si>
  <si>
    <t>Timeline</t>
  </si>
  <si>
    <t>Values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</si>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</sst>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3">
    <dxf>
      <numFmt numFmtId="4" formatCode="#,##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Sheet2!$B$2:$B$19</c:f>
              <c:numCache>
                <c:formatCode>General</c:formatCode>
                <c:ptCount val="18"/>
                <c:pt idx="0">
                  <c:v>38</c:v>
                </c:pt>
                <c:pt idx="1">
                  <c:v>42</c:v>
                </c:pt>
                <c:pt idx="2">
                  <c:v>79</c:v>
                </c:pt>
                <c:pt idx="3">
                  <c:v>88</c:v>
                </c:pt>
                <c:pt idx="4">
                  <c:v>98</c:v>
                </c:pt>
                <c:pt idx="5">
                  <c:v>65</c:v>
                </c:pt>
                <c:pt idx="6">
                  <c:v>155</c:v>
                </c:pt>
                <c:pt idx="7">
                  <c:v>185</c:v>
                </c:pt>
                <c:pt idx="8">
                  <c:v>225</c:v>
                </c:pt>
                <c:pt idx="9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E-46C3-9EFE-6C0F80E957B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Sheet2!$A$2:$A$19</c:f>
              <c:numCache>
                <c:formatCode>General</c:formatCode>
                <c:ptCount val="1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</c:numCache>
            </c:numRef>
          </c:cat>
          <c:val>
            <c:numRef>
              <c:f>Sheet2!$C$2:$C$19</c:f>
              <c:numCache>
                <c:formatCode>General</c:formatCode>
                <c:ptCount val="18"/>
                <c:pt idx="9">
                  <c:v>291</c:v>
                </c:pt>
                <c:pt idx="10">
                  <c:v>305.60108822557822</c:v>
                </c:pt>
                <c:pt idx="11">
                  <c:v>331.40840152936278</c:v>
                </c:pt>
                <c:pt idx="12">
                  <c:v>357.21571483314727</c:v>
                </c:pt>
                <c:pt idx="13">
                  <c:v>383.02302813693183</c:v>
                </c:pt>
                <c:pt idx="14">
                  <c:v>408.83034144071638</c:v>
                </c:pt>
                <c:pt idx="15">
                  <c:v>434.63765474450088</c:v>
                </c:pt>
                <c:pt idx="16">
                  <c:v>460.44496804828543</c:v>
                </c:pt>
                <c:pt idx="17">
                  <c:v>486.25228135206999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E-46C3-9EFE-6C0F80E957B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Sheet2!$A$2:$A$19</c:f>
              <c:numCache>
                <c:formatCode>General</c:formatCode>
                <c:ptCount val="1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</c:numCache>
            </c:numRef>
          </c:cat>
          <c:val>
            <c:numRef>
              <c:f>Sheet2!$D$2:$D$19</c:f>
              <c:numCache>
                <c:formatCode>General</c:formatCode>
                <c:ptCount val="18"/>
                <c:pt idx="9" formatCode="0.00">
                  <c:v>291</c:v>
                </c:pt>
                <c:pt idx="10" formatCode="0.00">
                  <c:v>243.20329704318075</c:v>
                </c:pt>
                <c:pt idx="11" formatCode="0.00">
                  <c:v>253.37370791048735</c:v>
                </c:pt>
                <c:pt idx="12" formatCode="0.00">
                  <c:v>266.15971899041801</c:v>
                </c:pt>
                <c:pt idx="13" formatCode="0.00">
                  <c:v>280.55920504034378</c:v>
                </c:pt>
                <c:pt idx="14" formatCode="0.00">
                  <c:v>296.08131399864163</c:v>
                </c:pt>
                <c:pt idx="15" formatCode="0.00">
                  <c:v>312.44221046536939</c:v>
                </c:pt>
                <c:pt idx="16" formatCode="0.00">
                  <c:v>329.46026256379241</c:v>
                </c:pt>
                <c:pt idx="17" formatCode="0.00">
                  <c:v>347.01094273110743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7E-46C3-9EFE-6C0F80E957BB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Sheet2!$A$2:$A$19</c:f>
              <c:numCache>
                <c:formatCode>General</c:formatCode>
                <c:ptCount val="18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</c:numCache>
            </c:numRef>
          </c:cat>
          <c:val>
            <c:numRef>
              <c:f>Sheet2!$E$2:$E$19</c:f>
              <c:numCache>
                <c:formatCode>General</c:formatCode>
                <c:ptCount val="18"/>
                <c:pt idx="9" formatCode="0.00">
                  <c:v>291</c:v>
                </c:pt>
                <c:pt idx="10" formatCode="0.00">
                  <c:v>367.99887940797572</c:v>
                </c:pt>
                <c:pt idx="11" formatCode="0.00">
                  <c:v>409.44309514823817</c:v>
                </c:pt>
                <c:pt idx="12" formatCode="0.00">
                  <c:v>448.27171067587653</c:v>
                </c:pt>
                <c:pt idx="13" formatCode="0.00">
                  <c:v>485.48685123351987</c:v>
                </c:pt>
                <c:pt idx="14" formatCode="0.00">
                  <c:v>521.57936888279119</c:v>
                </c:pt>
                <c:pt idx="15" formatCode="0.00">
                  <c:v>556.83309902363237</c:v>
                </c:pt>
                <c:pt idx="16" formatCode="0.00">
                  <c:v>591.42967353277845</c:v>
                </c:pt>
                <c:pt idx="17" formatCode="0.00">
                  <c:v>625.49361997303254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7E-46C3-9EFE-6C0F80E95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98527"/>
        <c:axId val="79683023"/>
      </c:lineChart>
      <c:catAx>
        <c:axId val="6579852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3023"/>
        <c:crosses val="autoZero"/>
        <c:auto val="1"/>
        <c:lblAlgn val="ctr"/>
        <c:lblOffset val="100"/>
        <c:noMultiLvlLbl val="0"/>
      </c:catAx>
      <c:valAx>
        <c:axId val="7968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10</xdr:row>
      <xdr:rowOff>147637</xdr:rowOff>
    </xdr:from>
    <xdr:to>
      <xdr:col>17</xdr:col>
      <xdr:colOff>9525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00E10-ED07-A51A-C060-4355B6E19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0F904-3DB0-49A8-9C4F-BA4902152A97}" name="Table1" displayName="Table1" ref="A1:E19" totalsRowShown="0">
  <autoFilter ref="A1:E19" xr:uid="{E580F904-3DB0-49A8-9C4F-BA4902152A97}"/>
  <tableColumns count="5">
    <tableColumn id="1" xr3:uid="{294888FB-870A-416B-A588-5D9AADF669DC}" name="Timeline"/>
    <tableColumn id="2" xr3:uid="{143DFEAA-F5CF-4335-AAFB-7A4049BEEE8A}" name="Values"/>
    <tableColumn id="3" xr3:uid="{1A4FE788-4722-4ADB-8235-8D0F8AA57FCB}" name="Forecast">
      <calculatedColumnFormula>_xlfn.FORECAST.ETS(A2,$B$2:$B$11,$A$2:$A$11,1,1)</calculatedColumnFormula>
    </tableColumn>
    <tableColumn id="4" xr3:uid="{DA5CC086-A6BD-4BFD-B4B6-B2E7BCF33E59}" name="Lower Confidence Bound" dataDxfId="2">
      <calculatedColumnFormula>C2-_xlfn.FORECAST.ETS.CONFINT(A2,$B$2:$B$11,$A$2:$A$11,0.95,1,1)</calculatedColumnFormula>
    </tableColumn>
    <tableColumn id="5" xr3:uid="{258B8C88-A2E2-425F-8B69-542AFC6D318A}" name="Upper Confidence Bound" dataDxfId="1">
      <calculatedColumnFormula>C2+_xlfn.FORECAST.ETS.CONFINT(A2,$B$2:$B$11,$A$2:$A$11,0.95,1,1)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E31010-A193-405E-ABB9-998A457614CF}" name="Table2" displayName="Table2" ref="G1:H8" totalsRowShown="0">
  <autoFilter ref="G1:H8" xr:uid="{5FE31010-A193-405E-ABB9-998A457614CF}"/>
  <tableColumns count="2">
    <tableColumn id="1" xr3:uid="{C75A19A3-9931-4362-AEC0-A9060A970DCC}" name="Statistic"/>
    <tableColumn id="2" xr3:uid="{161DC1D7-8171-4723-8240-B45B8523012D}" name="Val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9FDB-72E9-404C-9880-2641FA50D62A}">
  <dimension ref="A1:H19"/>
  <sheetViews>
    <sheetView tabSelected="1" workbookViewId="0"/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G1" t="s">
        <v>7</v>
      </c>
      <c r="H1" t="s">
        <v>8</v>
      </c>
    </row>
    <row r="2" spans="1:8" x14ac:dyDescent="0.25">
      <c r="A2">
        <v>2013</v>
      </c>
      <c r="B2">
        <v>38</v>
      </c>
      <c r="G2" t="s">
        <v>9</v>
      </c>
      <c r="H2" s="2">
        <f>_xlfn.FORECAST.ETS.STAT($B$2:$B$11,$A$2:$A$11,1,1,1)</f>
        <v>0.75</v>
      </c>
    </row>
    <row r="3" spans="1:8" x14ac:dyDescent="0.25">
      <c r="A3">
        <v>2014</v>
      </c>
      <c r="B3">
        <v>42</v>
      </c>
      <c r="G3" t="s">
        <v>10</v>
      </c>
      <c r="H3" s="2">
        <f>_xlfn.FORECAST.ETS.STAT($B$2:$B$11,$A$2:$A$11,2,1,1)</f>
        <v>1E-3</v>
      </c>
    </row>
    <row r="4" spans="1:8" x14ac:dyDescent="0.25">
      <c r="A4">
        <v>2015</v>
      </c>
      <c r="B4">
        <v>79</v>
      </c>
      <c r="G4" t="s">
        <v>11</v>
      </c>
      <c r="H4" s="2">
        <f>_xlfn.FORECAST.ETS.STAT($B$2:$B$11,$A$2:$A$11,3,1,1)</f>
        <v>2.2204460492503131E-16</v>
      </c>
    </row>
    <row r="5" spans="1:8" x14ac:dyDescent="0.25">
      <c r="A5">
        <v>2016</v>
      </c>
      <c r="B5">
        <v>88</v>
      </c>
      <c r="G5" t="s">
        <v>12</v>
      </c>
      <c r="H5" s="2">
        <f>_xlfn.FORECAST.ETS.STAT($B$2:$B$11,$A$2:$A$11,4,1,1)</f>
        <v>0.71690671141682505</v>
      </c>
    </row>
    <row r="6" spans="1:8" x14ac:dyDescent="0.25">
      <c r="A6">
        <v>2017</v>
      </c>
      <c r="B6">
        <v>98</v>
      </c>
      <c r="G6" t="s">
        <v>13</v>
      </c>
      <c r="H6" s="2">
        <f>_xlfn.FORECAST.ETS.STAT($B$2:$B$11,$A$2:$A$11,5,1,1)</f>
        <v>0.22019620182061805</v>
      </c>
    </row>
    <row r="7" spans="1:8" x14ac:dyDescent="0.25">
      <c r="A7">
        <v>2018</v>
      </c>
      <c r="B7">
        <v>65</v>
      </c>
      <c r="G7" t="s">
        <v>14</v>
      </c>
      <c r="H7" s="2">
        <f>_xlfn.FORECAST.ETS.STAT($B$2:$B$11,$A$2:$A$11,6,1,1)</f>
        <v>25.41036010466302</v>
      </c>
    </row>
    <row r="8" spans="1:8" x14ac:dyDescent="0.25">
      <c r="A8">
        <v>2019</v>
      </c>
      <c r="B8">
        <v>155</v>
      </c>
      <c r="G8" t="s">
        <v>15</v>
      </c>
      <c r="H8" s="2">
        <f>_xlfn.FORECAST.ETS.STAT($B$2:$B$11,$A$2:$A$11,7,1,1)</f>
        <v>31.836192743633713</v>
      </c>
    </row>
    <row r="9" spans="1:8" x14ac:dyDescent="0.25">
      <c r="A9">
        <v>2020</v>
      </c>
      <c r="B9">
        <v>185</v>
      </c>
    </row>
    <row r="10" spans="1:8" x14ac:dyDescent="0.25">
      <c r="A10">
        <v>2021</v>
      </c>
      <c r="B10">
        <v>225</v>
      </c>
    </row>
    <row r="11" spans="1:8" x14ac:dyDescent="0.25">
      <c r="A11">
        <v>2022</v>
      </c>
      <c r="B11">
        <v>291</v>
      </c>
      <c r="C11">
        <v>291</v>
      </c>
      <c r="D11" s="1">
        <v>291</v>
      </c>
      <c r="E11" s="1">
        <v>291</v>
      </c>
    </row>
    <row r="12" spans="1:8" x14ac:dyDescent="0.25">
      <c r="A12">
        <v>2023</v>
      </c>
      <c r="C12">
        <f>_xlfn.FORECAST.ETS(A12,$B$2:$B$11,$A$2:$A$11,1,1)</f>
        <v>305.60108822557822</v>
      </c>
      <c r="D12" s="1">
        <f>C12-_xlfn.FORECAST.ETS.CONFINT(A12,$B$2:$B$11,$A$2:$A$11,0.95,1,1)</f>
        <v>243.20329704318075</v>
      </c>
      <c r="E12" s="1">
        <f>C12+_xlfn.FORECAST.ETS.CONFINT(A12,$B$2:$B$11,$A$2:$A$11,0.95,1,1)</f>
        <v>367.99887940797572</v>
      </c>
    </row>
    <row r="13" spans="1:8" x14ac:dyDescent="0.25">
      <c r="A13">
        <v>2024</v>
      </c>
      <c r="C13">
        <f>_xlfn.FORECAST.ETS(A13,$B$2:$B$11,$A$2:$A$11,1,1)</f>
        <v>331.40840152936278</v>
      </c>
      <c r="D13" s="1">
        <f>C13-_xlfn.FORECAST.ETS.CONFINT(A13,$B$2:$B$11,$A$2:$A$11,0.95,1,1)</f>
        <v>253.37370791048735</v>
      </c>
      <c r="E13" s="1">
        <f>C13+_xlfn.FORECAST.ETS.CONFINT(A13,$B$2:$B$11,$A$2:$A$11,0.95,1,1)</f>
        <v>409.44309514823817</v>
      </c>
    </row>
    <row r="14" spans="1:8" x14ac:dyDescent="0.25">
      <c r="A14">
        <v>2025</v>
      </c>
      <c r="C14">
        <f>_xlfn.FORECAST.ETS(A14,$B$2:$B$11,$A$2:$A$11,1,1)</f>
        <v>357.21571483314727</v>
      </c>
      <c r="D14" s="1">
        <f>C14-_xlfn.FORECAST.ETS.CONFINT(A14,$B$2:$B$11,$A$2:$A$11,0.95,1,1)</f>
        <v>266.15971899041801</v>
      </c>
      <c r="E14" s="1">
        <f>C14+_xlfn.FORECAST.ETS.CONFINT(A14,$B$2:$B$11,$A$2:$A$11,0.95,1,1)</f>
        <v>448.27171067587653</v>
      </c>
    </row>
    <row r="15" spans="1:8" x14ac:dyDescent="0.25">
      <c r="A15">
        <v>2026</v>
      </c>
      <c r="C15">
        <f>_xlfn.FORECAST.ETS(A15,$B$2:$B$11,$A$2:$A$11,1,1)</f>
        <v>383.02302813693183</v>
      </c>
      <c r="D15" s="1">
        <f>C15-_xlfn.FORECAST.ETS.CONFINT(A15,$B$2:$B$11,$A$2:$A$11,0.95,1,1)</f>
        <v>280.55920504034378</v>
      </c>
      <c r="E15" s="1">
        <f>C15+_xlfn.FORECAST.ETS.CONFINT(A15,$B$2:$B$11,$A$2:$A$11,0.95,1,1)</f>
        <v>485.48685123351987</v>
      </c>
    </row>
    <row r="16" spans="1:8" x14ac:dyDescent="0.25">
      <c r="A16">
        <v>2027</v>
      </c>
      <c r="C16">
        <f>_xlfn.FORECAST.ETS(A16,$B$2:$B$11,$A$2:$A$11,1,1)</f>
        <v>408.83034144071638</v>
      </c>
      <c r="D16" s="1">
        <f>C16-_xlfn.FORECAST.ETS.CONFINT(A16,$B$2:$B$11,$A$2:$A$11,0.95,1,1)</f>
        <v>296.08131399864163</v>
      </c>
      <c r="E16" s="1">
        <f>C16+_xlfn.FORECAST.ETS.CONFINT(A16,$B$2:$B$11,$A$2:$A$11,0.95,1,1)</f>
        <v>521.57936888279119</v>
      </c>
    </row>
    <row r="17" spans="1:5" x14ac:dyDescent="0.25">
      <c r="A17">
        <v>2028</v>
      </c>
      <c r="C17">
        <f>_xlfn.FORECAST.ETS(A17,$B$2:$B$11,$A$2:$A$11,1,1)</f>
        <v>434.63765474450088</v>
      </c>
      <c r="D17" s="1">
        <f>C17-_xlfn.FORECAST.ETS.CONFINT(A17,$B$2:$B$11,$A$2:$A$11,0.95,1,1)</f>
        <v>312.44221046536939</v>
      </c>
      <c r="E17" s="1">
        <f>C17+_xlfn.FORECAST.ETS.CONFINT(A17,$B$2:$B$11,$A$2:$A$11,0.95,1,1)</f>
        <v>556.83309902363237</v>
      </c>
    </row>
    <row r="18" spans="1:5" x14ac:dyDescent="0.25">
      <c r="A18">
        <v>2029</v>
      </c>
      <c r="C18">
        <f>_xlfn.FORECAST.ETS(A18,$B$2:$B$11,$A$2:$A$11,1,1)</f>
        <v>460.44496804828543</v>
      </c>
      <c r="D18" s="1">
        <f>C18-_xlfn.FORECAST.ETS.CONFINT(A18,$B$2:$B$11,$A$2:$A$11,0.95,1,1)</f>
        <v>329.46026256379241</v>
      </c>
      <c r="E18" s="1">
        <f>C18+_xlfn.FORECAST.ETS.CONFINT(A18,$B$2:$B$11,$A$2:$A$11,0.95,1,1)</f>
        <v>591.42967353277845</v>
      </c>
    </row>
    <row r="19" spans="1:5" x14ac:dyDescent="0.25">
      <c r="A19">
        <v>2030</v>
      </c>
      <c r="C19">
        <f>_xlfn.FORECAST.ETS(A19,$B$2:$B$11,$A$2:$A$11,1,1)</f>
        <v>486.25228135206999</v>
      </c>
      <c r="D19" s="1">
        <f>C19-_xlfn.FORECAST.ETS.CONFINT(A19,$B$2:$B$11,$A$2:$A$11,0.95,1,1)</f>
        <v>347.01094273110743</v>
      </c>
      <c r="E19" s="1">
        <f>C19+_xlfn.FORECAST.ETS.CONFINT(A19,$B$2:$B$11,$A$2:$A$11,0.95,1,1)</f>
        <v>625.49361997303254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3482-C2D2-411E-B666-C4A1DAE320D3}">
  <dimension ref="A1:B11"/>
  <sheetViews>
    <sheetView workbookViewId="0">
      <selection activeCell="A2" sqref="A2:B11"/>
    </sheetView>
  </sheetViews>
  <sheetFormatPr defaultRowHeight="15" x14ac:dyDescent="0.25"/>
  <cols>
    <col min="2" max="2" width="1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2013</v>
      </c>
      <c r="B2">
        <v>38</v>
      </c>
    </row>
    <row r="3" spans="1:2" x14ac:dyDescent="0.25">
      <c r="A3">
        <v>2014</v>
      </c>
      <c r="B3">
        <v>42</v>
      </c>
    </row>
    <row r="4" spans="1:2" x14ac:dyDescent="0.25">
      <c r="A4">
        <v>2015</v>
      </c>
      <c r="B4">
        <v>79</v>
      </c>
    </row>
    <row r="5" spans="1:2" x14ac:dyDescent="0.25">
      <c r="A5">
        <v>2016</v>
      </c>
      <c r="B5">
        <v>88</v>
      </c>
    </row>
    <row r="6" spans="1:2" x14ac:dyDescent="0.25">
      <c r="A6">
        <v>2017</v>
      </c>
      <c r="B6">
        <v>98</v>
      </c>
    </row>
    <row r="7" spans="1:2" x14ac:dyDescent="0.25">
      <c r="A7">
        <v>2018</v>
      </c>
      <c r="B7">
        <v>65</v>
      </c>
    </row>
    <row r="8" spans="1:2" x14ac:dyDescent="0.25">
      <c r="A8">
        <v>2019</v>
      </c>
      <c r="B8">
        <v>155</v>
      </c>
    </row>
    <row r="9" spans="1:2" x14ac:dyDescent="0.25">
      <c r="A9">
        <v>2020</v>
      </c>
      <c r="B9">
        <v>185</v>
      </c>
    </row>
    <row r="10" spans="1:2" x14ac:dyDescent="0.25">
      <c r="A10">
        <v>2021</v>
      </c>
      <c r="B10">
        <v>225</v>
      </c>
    </row>
    <row r="11" spans="1:2" x14ac:dyDescent="0.25">
      <c r="A11">
        <v>2022</v>
      </c>
      <c r="B11">
        <v>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haochen Shi</dc:creator>
  <cp:lastModifiedBy>haochen Shi</cp:lastModifiedBy>
  <dcterms:created xsi:type="dcterms:W3CDTF">2023-12-29T10:14:48Z</dcterms:created>
  <dcterms:modified xsi:type="dcterms:W3CDTF">2023-12-29T22:39:58Z</dcterms:modified>
</cp:coreProperties>
</file>