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 - 國立台灣大學\2021 2022 UCSD\Fall 2021\MGT 153\"/>
    </mc:Choice>
  </mc:AlternateContent>
  <xr:revisionPtr revIDLastSave="99" documentId="11_07D01714B5CF50DDF16AFD62FE352DED5013BAA3" xr6:coauthVersionLast="36" xr6:coauthVersionMax="36" xr10:uidLastSave="{0BCBD9AC-C46A-4263-A325-4838D851C50A}"/>
  <bookViews>
    <workbookView xWindow="0" yWindow="0" windowWidth="19200" windowHeight="7032" tabRatio="720" firstSheet="1" activeTab="7" xr2:uid="{00000000-000D-0000-FFFF-FFFF00000000}"/>
  </bookViews>
  <sheets>
    <sheet name="Auto-fill Practice" sheetId="17" r:id="rId1"/>
    <sheet name="Absolute_Relative" sheetId="18" r:id="rId2"/>
    <sheet name="Documentation" sheetId="4" r:id="rId3"/>
    <sheet name="One_Time_Cost" sheetId="2" r:id="rId4"/>
    <sheet name="Recurring_Cost" sheetId="3" r:id="rId5"/>
    <sheet name="Tangible_Benefit" sheetId="19" r:id="rId6"/>
    <sheet name="Economic_Feasibility_Summary" sheetId="5" r:id="rId7"/>
    <sheet name="Analysis" sheetId="6" r:id="rId8"/>
  </sheets>
  <definedNames>
    <definedName name="_xlnm.Criteria">#REF!</definedName>
    <definedName name="_xlnm.Database">#REF!</definedName>
    <definedName name="_xlnm.Print_Area" localSheetId="2">Documentation!$A$1:$D$17</definedName>
  </definedNames>
  <calcPr calcId="191029"/>
</workbook>
</file>

<file path=xl/calcChain.xml><?xml version="1.0" encoding="utf-8"?>
<calcChain xmlns="http://schemas.openxmlformats.org/spreadsheetml/2006/main">
  <c r="B31" i="5" l="1"/>
  <c r="B29" i="5"/>
  <c r="D28" i="5"/>
  <c r="E28" i="5"/>
  <c r="F28" i="5"/>
  <c r="G28" i="5"/>
  <c r="C28" i="5"/>
  <c r="D24" i="5"/>
  <c r="E24" i="5"/>
  <c r="F24" i="5"/>
  <c r="G24" i="5"/>
  <c r="C24" i="5"/>
  <c r="C25" i="5" s="1"/>
  <c r="D25" i="5" s="1"/>
  <c r="E25" i="5" s="1"/>
  <c r="F25" i="5" s="1"/>
  <c r="G25" i="5" s="1"/>
  <c r="H21" i="5"/>
  <c r="C21" i="5"/>
  <c r="D21" i="5"/>
  <c r="E21" i="5"/>
  <c r="F21" i="5"/>
  <c r="G21" i="5"/>
  <c r="H19" i="5" l="1"/>
  <c r="D19" i="5"/>
  <c r="E19" i="5" s="1"/>
  <c r="F19" i="5" s="1"/>
  <c r="G19" i="5" s="1"/>
  <c r="C19" i="5"/>
  <c r="D18" i="5"/>
  <c r="E18" i="5"/>
  <c r="F18" i="5"/>
  <c r="G18" i="5"/>
  <c r="C18" i="5"/>
  <c r="C17" i="5"/>
  <c r="D17" i="5"/>
  <c r="E17" i="5"/>
  <c r="F17" i="5"/>
  <c r="G17" i="5"/>
  <c r="D16" i="5"/>
  <c r="E16" i="5"/>
  <c r="F16" i="5"/>
  <c r="G16" i="5"/>
  <c r="C16" i="5"/>
  <c r="H12" i="5"/>
  <c r="D12" i="5"/>
  <c r="E12" i="5" s="1"/>
  <c r="F12" i="5" s="1"/>
  <c r="G12" i="5" s="1"/>
  <c r="C12" i="5"/>
  <c r="D11" i="5"/>
  <c r="E11" i="5"/>
  <c r="F11" i="5"/>
  <c r="G11" i="5"/>
  <c r="C11" i="5"/>
  <c r="C10" i="5"/>
  <c r="D10" i="5"/>
  <c r="E10" i="5"/>
  <c r="F10" i="5"/>
  <c r="G10" i="5"/>
  <c r="D9" i="5"/>
  <c r="E9" i="5"/>
  <c r="F9" i="5"/>
  <c r="G9" i="5"/>
  <c r="C9" i="5"/>
  <c r="B9" i="3"/>
  <c r="E22" i="18"/>
  <c r="F22" i="18"/>
  <c r="G22" i="18"/>
  <c r="E23" i="18"/>
  <c r="F23" i="18"/>
  <c r="G23" i="18"/>
  <c r="E24" i="18"/>
  <c r="F24" i="18"/>
  <c r="G24" i="18"/>
  <c r="F21" i="18"/>
  <c r="G21" i="18"/>
  <c r="E21" i="18"/>
  <c r="I16" i="18"/>
  <c r="J16" i="18"/>
  <c r="K16" i="18"/>
  <c r="I17" i="18"/>
  <c r="J17" i="18"/>
  <c r="K17" i="18"/>
  <c r="I18" i="18"/>
  <c r="J18" i="18"/>
  <c r="K18" i="18"/>
  <c r="J15" i="18"/>
  <c r="K15" i="18"/>
  <c r="I15" i="18"/>
  <c r="E16" i="18"/>
  <c r="F16" i="18"/>
  <c r="G16" i="18"/>
  <c r="E17" i="18"/>
  <c r="F17" i="18"/>
  <c r="G17" i="18"/>
  <c r="E18" i="18"/>
  <c r="F18" i="18"/>
  <c r="G18" i="18"/>
  <c r="F15" i="18"/>
  <c r="G15" i="18"/>
  <c r="E15" i="18"/>
  <c r="B10" i="18"/>
  <c r="C10" i="18"/>
  <c r="A10" i="18"/>
  <c r="B5" i="18"/>
  <c r="C5" i="18"/>
  <c r="A5" i="18"/>
  <c r="B17" i="5" l="1"/>
  <c r="B18" i="5" s="1"/>
  <c r="B10" i="5"/>
  <c r="B11" i="5" s="1"/>
  <c r="B11" i="19"/>
  <c r="B12" i="2"/>
  <c r="B15" i="5" s="1"/>
  <c r="B19" i="5" l="1"/>
  <c r="B21" i="5" s="1"/>
  <c r="B28" i="5"/>
  <c r="B24" i="5"/>
  <c r="B25" i="5" s="1"/>
</calcChain>
</file>

<file path=xl/sharedStrings.xml><?xml version="1.0" encoding="utf-8"?>
<sst xmlns="http://schemas.openxmlformats.org/spreadsheetml/2006/main" count="128" uniqueCount="98">
  <si>
    <t>One-Time Costs</t>
  </si>
  <si>
    <t>One-Time Cost</t>
  </si>
  <si>
    <t>Approximate
Dollar Value</t>
  </si>
  <si>
    <t>Development Personnel</t>
  </si>
  <si>
    <t>Training</t>
  </si>
  <si>
    <t>Project Related Technology Purchases</t>
  </si>
  <si>
    <t>Site Preparation</t>
  </si>
  <si>
    <t>Miscellaneous</t>
  </si>
  <si>
    <t>Conference-Related</t>
  </si>
  <si>
    <t>Supplies</t>
  </si>
  <si>
    <t>Duplication</t>
  </si>
  <si>
    <t>Yearly Recurring Costs</t>
  </si>
  <si>
    <t>Cost</t>
  </si>
  <si>
    <t>Software Maintenance</t>
  </si>
  <si>
    <t>Hardware</t>
  </si>
  <si>
    <t>IT Positions (3 people)</t>
  </si>
  <si>
    <t>Site Rental</t>
  </si>
  <si>
    <t>Economic Feasibility Workbook</t>
  </si>
  <si>
    <t>Created By</t>
  </si>
  <si>
    <t>Date Completed</t>
  </si>
  <si>
    <t>Purpose</t>
  </si>
  <si>
    <t>Worksheet</t>
  </si>
  <si>
    <t>Documentation Sheet</t>
  </si>
  <si>
    <t>One-Time cost</t>
  </si>
  <si>
    <t>Recurring Cost</t>
  </si>
  <si>
    <t>Tangible Benefit</t>
  </si>
  <si>
    <t>Economic Feasibility
Summary</t>
  </si>
  <si>
    <t>The economic feasibility workbook is an analysis tool designed to summarize and analyze the benefits and costs associated with the custom order tracking project.</t>
  </si>
  <si>
    <t>Description</t>
  </si>
  <si>
    <t>Provides information about the creator, each individual worksheet, and the date created.</t>
  </si>
  <si>
    <t>Provides information on one time costs they occur during start up and development of the project.</t>
  </si>
  <si>
    <t>Provides information on yearly costs that occur over the 5 year life of the custom order tracking system.</t>
  </si>
  <si>
    <t>Provides information on yearly benefits that occur over the 5 year life of the custom order tracking system.</t>
  </si>
  <si>
    <t>Summarizes the costs and benefits.</t>
  </si>
  <si>
    <t>Shows the present values of costs and benefits.</t>
  </si>
  <si>
    <t>Calculates the overall net present value.</t>
  </si>
  <si>
    <t>Shows the yearly and overall cash flows for the project.</t>
  </si>
  <si>
    <t>Shows the breakeven point.</t>
  </si>
  <si>
    <t>Shows the project's Internal Rate of Return.</t>
  </si>
  <si>
    <t>Piedmont Trailer Manufacturing Company</t>
  </si>
  <si>
    <t>Custom Order Tracking Project</t>
  </si>
  <si>
    <t>Discount Rate:</t>
  </si>
  <si>
    <t>Year</t>
  </si>
  <si>
    <t>Benefits</t>
  </si>
  <si>
    <t>Recurring Value of Benefits</t>
  </si>
  <si>
    <t>Present Value Factor</t>
  </si>
  <si>
    <t>Present Value of Benefits</t>
  </si>
  <si>
    <t>Net Present Value of All Benefits (Cumulative)</t>
  </si>
  <si>
    <t>Costs</t>
  </si>
  <si>
    <t>Recurring Costs</t>
  </si>
  <si>
    <t>Present Value of Recurring Costs</t>
  </si>
  <si>
    <t>Net Present Value of All Costs (Cumulative)</t>
  </si>
  <si>
    <t>Overall Net Present Value</t>
  </si>
  <si>
    <t>Yearly NPV Cash Flow</t>
  </si>
  <si>
    <t>Overall NPV Cash Flow (Cumulative)</t>
  </si>
  <si>
    <t>Internal Rate of Return</t>
  </si>
  <si>
    <t>Non Discounted Cash Flows</t>
  </si>
  <si>
    <t>Total</t>
  </si>
  <si>
    <t>NPV using Excel Formula</t>
  </si>
  <si>
    <t>Rates</t>
  </si>
  <si>
    <t>NPV</t>
  </si>
  <si>
    <t>Make an appropriate Chart</t>
  </si>
  <si>
    <t>Numbers</t>
  </si>
  <si>
    <t>Days</t>
  </si>
  <si>
    <t>Monday</t>
  </si>
  <si>
    <t>Date</t>
  </si>
  <si>
    <t>Month</t>
  </si>
  <si>
    <t>January</t>
  </si>
  <si>
    <t>Relative Addressing</t>
  </si>
  <si>
    <t>Absolute Addressing</t>
  </si>
  <si>
    <t>Mixed Addressing</t>
  </si>
  <si>
    <t>Related Addressing</t>
  </si>
  <si>
    <t>Yearly Tangible Benefits</t>
  </si>
  <si>
    <t>Benefit</t>
  </si>
  <si>
    <t>Approximnate Dollar Value</t>
  </si>
  <si>
    <t>Storage Saving</t>
  </si>
  <si>
    <t>Staff Reduction (2 people)</t>
  </si>
  <si>
    <t>Reduced Order Rework</t>
  </si>
  <si>
    <t>Increased Sales</t>
  </si>
  <si>
    <t xml:space="preserve">Faster Order Processing </t>
  </si>
  <si>
    <t>Better Data Management</t>
  </si>
  <si>
    <t>Streamline Activities</t>
  </si>
  <si>
    <t xml:space="preserve">Cash Flow Analysis </t>
  </si>
  <si>
    <t>Tuesday</t>
  </si>
  <si>
    <t>Wednesday</t>
  </si>
  <si>
    <t>Thursday</t>
  </si>
  <si>
    <t>Friday</t>
  </si>
  <si>
    <t>Saturday</t>
  </si>
  <si>
    <t>Sunday</t>
  </si>
  <si>
    <t>March</t>
  </si>
  <si>
    <t>May</t>
  </si>
  <si>
    <t>July</t>
  </si>
  <si>
    <t>September</t>
  </si>
  <si>
    <t>November</t>
  </si>
  <si>
    <t>March</t>
    <phoneticPr fontId="6" type="noConversion"/>
  </si>
  <si>
    <t>lock columns</t>
    <phoneticPr fontId="6" type="noConversion"/>
  </si>
  <si>
    <t>lock rows</t>
    <phoneticPr fontId="6" type="noConversion"/>
  </si>
  <si>
    <t>lock everything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</si>
</sst>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$&quot;#,##0_);[Red]\(&quot;$&quot;#,##0\)"/>
    <numFmt numFmtId="177" formatCode="&quot;$&quot;#,##0.00_);[Red]\(&quot;$&quot;#,##0.00\)"/>
    <numFmt numFmtId="178" formatCode="_(&quot;$&quot;* #,##0.00_);_(&quot;$&quot;* \(#,##0.00\);_(&quot;$&quot;* &quot;-&quot;??_);_(@_)"/>
    <numFmt numFmtId="179" formatCode="&quot;$&quot;#,##0.00"/>
    <numFmt numFmtId="180" formatCode="&quot;$&quot;#,##0"/>
    <numFmt numFmtId="181" formatCode="0.0000"/>
    <numFmt numFmtId="182" formatCode="_(&quot;$&quot;* #,##0_);_(&quot;$&quot;* \(#,##0\);_(&quot;$&quot;* &quot;-&quot;??_);_(@_)"/>
  </numFmts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9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78" fontId="1" fillId="0" borderId="0" applyFont="0" applyFill="0" applyBorder="0" applyAlignment="0" applyProtection="0"/>
    <xf numFmtId="0" fontId="5" fillId="0" borderId="0"/>
  </cellStyleXfs>
  <cellXfs count="43">
    <xf numFmtId="0" fontId="0" fillId="0" borderId="0" xfId="0"/>
    <xf numFmtId="18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/>
    </xf>
    <xf numFmtId="0" fontId="2" fillId="0" borderId="1" xfId="0" applyFont="1" applyBorder="1"/>
    <xf numFmtId="0" fontId="5" fillId="0" borderId="0" xfId="0" applyFont="1"/>
    <xf numFmtId="0" fontId="0" fillId="0" borderId="0" xfId="0" applyAlignment="1">
      <alignment horizontal="right"/>
    </xf>
    <xf numFmtId="180" fontId="0" fillId="0" borderId="0" xfId="0" applyNumberFormat="1" applyProtection="1">
      <protection locked="0"/>
    </xf>
    <xf numFmtId="180" fontId="0" fillId="0" borderId="1" xfId="0" applyNumberFormat="1" applyBorder="1" applyProtection="1">
      <protection locked="0"/>
    </xf>
    <xf numFmtId="3" fontId="0" fillId="0" borderId="0" xfId="0" applyNumberFormat="1"/>
    <xf numFmtId="181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4" fontId="0" fillId="0" borderId="0" xfId="0" applyNumberFormat="1"/>
    <xf numFmtId="0" fontId="0" fillId="2" borderId="8" xfId="0" applyFill="1" applyBorder="1"/>
    <xf numFmtId="0" fontId="0" fillId="3" borderId="8" xfId="0" applyFill="1" applyBorder="1"/>
    <xf numFmtId="0" fontId="0" fillId="0" borderId="0" xfId="0" applyFill="1" applyBorder="1"/>
    <xf numFmtId="182" fontId="0" fillId="0" borderId="0" xfId="1" applyNumberFormat="1" applyFont="1"/>
    <xf numFmtId="182" fontId="0" fillId="0" borderId="9" xfId="1" applyNumberFormat="1" applyFont="1" applyBorder="1"/>
    <xf numFmtId="182" fontId="0" fillId="0" borderId="0" xfId="0" applyNumberFormat="1"/>
    <xf numFmtId="177" fontId="0" fillId="0" borderId="0" xfId="1" applyNumberFormat="1" applyFont="1"/>
    <xf numFmtId="176" fontId="0" fillId="0" borderId="0" xfId="1" applyNumberFormat="1" applyFont="1"/>
    <xf numFmtId="178" fontId="0" fillId="0" borderId="0" xfId="1" applyFont="1"/>
    <xf numFmtId="0" fontId="0" fillId="2" borderId="0" xfId="0" applyFill="1" applyProtection="1">
      <protection locked="0"/>
    </xf>
    <xf numFmtId="179" fontId="0" fillId="0" borderId="0" xfId="1" applyNumberFormat="1" applyFont="1"/>
    <xf numFmtId="177" fontId="0" fillId="0" borderId="0" xfId="0" applyNumberFormat="1"/>
    <xf numFmtId="9" fontId="0" fillId="0" borderId="0" xfId="0" applyNumberFormat="1"/>
    <xf numFmtId="0" fontId="1" fillId="0" borderId="0" xfId="0" applyFont="1"/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0" fillId="0" borderId="8" xfId="0" applyBorder="1"/>
    <xf numFmtId="0" fontId="1" fillId="0" borderId="9" xfId="0" applyFont="1" applyBorder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Normal 2" xfId="2" xr:uid="{00000000-0005-0000-0000-000002000000}"/>
    <cellStyle name="一般" xfId="0" builtinId="0"/>
    <cellStyle name="貨幣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9"/>
  <sheetViews>
    <sheetView workbookViewId="0">
      <selection activeCell="J12" sqref="J12"/>
    </sheetView>
  </sheetViews>
  <sheetFormatPr defaultRowHeight="13.2" x14ac:dyDescent="0.25"/>
  <sheetData>
    <row r="1" spans="2:7" x14ac:dyDescent="0.25">
      <c r="B1" s="5" t="s">
        <v>62</v>
      </c>
      <c r="C1" s="9" t="s">
        <v>62</v>
      </c>
      <c r="D1" s="9" t="s">
        <v>63</v>
      </c>
      <c r="E1" s="9" t="s">
        <v>65</v>
      </c>
      <c r="F1" s="9" t="s">
        <v>65</v>
      </c>
      <c r="G1" s="9" t="s">
        <v>66</v>
      </c>
    </row>
    <row r="3" spans="2:7" x14ac:dyDescent="0.25">
      <c r="B3">
        <v>1</v>
      </c>
      <c r="C3">
        <v>1</v>
      </c>
      <c r="D3" s="9" t="s">
        <v>64</v>
      </c>
      <c r="E3" s="21">
        <v>40391</v>
      </c>
      <c r="F3" s="21">
        <v>40391</v>
      </c>
      <c r="G3" s="9" t="s">
        <v>67</v>
      </c>
    </row>
    <row r="4" spans="2:7" x14ac:dyDescent="0.25">
      <c r="B4">
        <v>2</v>
      </c>
      <c r="C4">
        <v>3</v>
      </c>
      <c r="D4" s="9" t="s">
        <v>83</v>
      </c>
      <c r="E4" s="21">
        <v>40422</v>
      </c>
      <c r="F4" s="21">
        <v>40394</v>
      </c>
      <c r="G4" s="35" t="s">
        <v>94</v>
      </c>
    </row>
    <row r="5" spans="2:7" x14ac:dyDescent="0.25">
      <c r="B5">
        <v>3</v>
      </c>
      <c r="C5">
        <v>5</v>
      </c>
      <c r="D5" s="9" t="s">
        <v>84</v>
      </c>
      <c r="E5" s="21">
        <v>40452</v>
      </c>
      <c r="F5" s="21">
        <v>40397</v>
      </c>
      <c r="G5" s="9" t="s">
        <v>90</v>
      </c>
    </row>
    <row r="6" spans="2:7" x14ac:dyDescent="0.25">
      <c r="B6">
        <v>4</v>
      </c>
      <c r="C6">
        <v>7</v>
      </c>
      <c r="D6" s="9" t="s">
        <v>85</v>
      </c>
      <c r="E6" s="21">
        <v>40483</v>
      </c>
      <c r="F6" s="21">
        <v>40400</v>
      </c>
      <c r="G6" s="35" t="s">
        <v>91</v>
      </c>
    </row>
    <row r="7" spans="2:7" x14ac:dyDescent="0.25">
      <c r="B7">
        <v>5</v>
      </c>
      <c r="C7">
        <v>9</v>
      </c>
      <c r="D7" s="9" t="s">
        <v>86</v>
      </c>
      <c r="E7" s="21">
        <v>40513</v>
      </c>
      <c r="F7" s="21">
        <v>40403</v>
      </c>
      <c r="G7" s="9" t="s">
        <v>92</v>
      </c>
    </row>
    <row r="8" spans="2:7" x14ac:dyDescent="0.25">
      <c r="B8">
        <v>6</v>
      </c>
      <c r="C8">
        <v>11</v>
      </c>
      <c r="D8" s="9" t="s">
        <v>87</v>
      </c>
      <c r="E8" s="21">
        <v>40544</v>
      </c>
      <c r="F8" s="21">
        <v>40406</v>
      </c>
      <c r="G8" s="35" t="s">
        <v>93</v>
      </c>
    </row>
    <row r="9" spans="2:7" x14ac:dyDescent="0.25">
      <c r="B9">
        <v>7</v>
      </c>
      <c r="C9">
        <v>13</v>
      </c>
      <c r="D9" s="9" t="s">
        <v>88</v>
      </c>
      <c r="E9" s="21">
        <v>40575</v>
      </c>
      <c r="F9" s="21">
        <v>40409</v>
      </c>
      <c r="G9" s="9" t="s">
        <v>67</v>
      </c>
    </row>
    <row r="10" spans="2:7" x14ac:dyDescent="0.25">
      <c r="B10">
        <v>8</v>
      </c>
      <c r="C10">
        <v>15</v>
      </c>
      <c r="D10" s="9" t="s">
        <v>64</v>
      </c>
      <c r="E10" s="21">
        <v>40603</v>
      </c>
      <c r="F10" s="21">
        <v>40412</v>
      </c>
      <c r="G10" s="35" t="s">
        <v>89</v>
      </c>
    </row>
    <row r="11" spans="2:7" x14ac:dyDescent="0.25">
      <c r="B11">
        <v>9</v>
      </c>
      <c r="C11">
        <v>17</v>
      </c>
      <c r="D11" s="9" t="s">
        <v>83</v>
      </c>
      <c r="E11" s="21">
        <v>40634</v>
      </c>
      <c r="F11" s="21">
        <v>40415</v>
      </c>
      <c r="G11" s="9" t="s">
        <v>90</v>
      </c>
    </row>
    <row r="12" spans="2:7" x14ac:dyDescent="0.25">
      <c r="B12">
        <v>10</v>
      </c>
      <c r="C12">
        <v>19</v>
      </c>
      <c r="D12" s="9" t="s">
        <v>84</v>
      </c>
      <c r="E12" s="21">
        <v>40664</v>
      </c>
      <c r="F12" s="21">
        <v>40418</v>
      </c>
      <c r="G12" s="35" t="s">
        <v>91</v>
      </c>
    </row>
    <row r="13" spans="2:7" x14ac:dyDescent="0.25">
      <c r="B13">
        <v>11</v>
      </c>
      <c r="C13">
        <v>21</v>
      </c>
      <c r="D13" s="9" t="s">
        <v>85</v>
      </c>
      <c r="E13" s="21">
        <v>40695</v>
      </c>
      <c r="F13" s="21">
        <v>40421</v>
      </c>
      <c r="G13" s="9" t="s">
        <v>92</v>
      </c>
    </row>
    <row r="14" spans="2:7" x14ac:dyDescent="0.25">
      <c r="B14">
        <v>12</v>
      </c>
      <c r="C14">
        <v>23</v>
      </c>
      <c r="D14" s="9" t="s">
        <v>86</v>
      </c>
      <c r="E14" s="21">
        <v>40725</v>
      </c>
      <c r="F14" s="21">
        <v>40424</v>
      </c>
      <c r="G14" s="35" t="s">
        <v>93</v>
      </c>
    </row>
    <row r="15" spans="2:7" x14ac:dyDescent="0.25">
      <c r="B15">
        <v>13</v>
      </c>
      <c r="C15">
        <v>25</v>
      </c>
      <c r="D15" s="9" t="s">
        <v>87</v>
      </c>
      <c r="E15" s="21">
        <v>40756</v>
      </c>
      <c r="F15" s="21">
        <v>40427</v>
      </c>
      <c r="G15" s="9" t="s">
        <v>67</v>
      </c>
    </row>
    <row r="16" spans="2:7" x14ac:dyDescent="0.25">
      <c r="B16">
        <v>14</v>
      </c>
      <c r="C16">
        <v>27</v>
      </c>
      <c r="D16" s="9" t="s">
        <v>88</v>
      </c>
      <c r="E16" s="21">
        <v>40787</v>
      </c>
      <c r="F16" s="21">
        <v>40430</v>
      </c>
      <c r="G16" s="35" t="s">
        <v>89</v>
      </c>
    </row>
    <row r="17" spans="2:7" x14ac:dyDescent="0.25">
      <c r="B17">
        <v>15</v>
      </c>
      <c r="C17">
        <v>29</v>
      </c>
      <c r="D17" s="9" t="s">
        <v>64</v>
      </c>
      <c r="E17" s="21">
        <v>40817</v>
      </c>
      <c r="F17" s="21">
        <v>40433</v>
      </c>
      <c r="G17" s="9" t="s">
        <v>90</v>
      </c>
    </row>
    <row r="18" spans="2:7" x14ac:dyDescent="0.25">
      <c r="B18">
        <v>16</v>
      </c>
      <c r="C18">
        <v>31</v>
      </c>
      <c r="D18" s="9" t="s">
        <v>83</v>
      </c>
      <c r="E18" s="21">
        <v>40848</v>
      </c>
      <c r="F18" s="21">
        <v>40436</v>
      </c>
      <c r="G18" s="35" t="s">
        <v>91</v>
      </c>
    </row>
    <row r="19" spans="2:7" x14ac:dyDescent="0.25">
      <c r="B19">
        <v>17</v>
      </c>
      <c r="C19">
        <v>33</v>
      </c>
      <c r="D19" s="9" t="s">
        <v>84</v>
      </c>
      <c r="E19" s="21">
        <v>40878</v>
      </c>
      <c r="F19" s="21">
        <v>40439</v>
      </c>
      <c r="G19" s="9" t="s">
        <v>92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4"/>
  <sheetViews>
    <sheetView workbookViewId="0">
      <selection activeCell="I24" sqref="I24"/>
    </sheetView>
  </sheetViews>
  <sheetFormatPr defaultRowHeight="13.2" x14ac:dyDescent="0.25"/>
  <sheetData>
    <row r="2" spans="1:11" x14ac:dyDescent="0.25">
      <c r="A2" s="9" t="s">
        <v>68</v>
      </c>
    </row>
    <row r="4" spans="1:11" x14ac:dyDescent="0.25">
      <c r="A4">
        <v>10</v>
      </c>
      <c r="B4">
        <v>20</v>
      </c>
      <c r="C4">
        <v>30</v>
      </c>
      <c r="E4" s="35" t="s">
        <v>95</v>
      </c>
      <c r="G4" s="40" t="s">
        <v>96</v>
      </c>
      <c r="I4" s="40" t="s">
        <v>97</v>
      </c>
    </row>
    <row r="5" spans="1:11" x14ac:dyDescent="0.25">
      <c r="A5" s="22">
        <f>A4</f>
        <v>10</v>
      </c>
      <c r="B5" s="22">
        <f t="shared" ref="B5:C5" si="0">B4</f>
        <v>20</v>
      </c>
      <c r="C5" s="22">
        <f t="shared" si="0"/>
        <v>30</v>
      </c>
      <c r="D5" s="36"/>
      <c r="E5" s="36"/>
      <c r="G5" s="37"/>
      <c r="H5" s="38"/>
      <c r="I5" s="39"/>
    </row>
    <row r="7" spans="1:11" x14ac:dyDescent="0.25">
      <c r="A7" s="9" t="s">
        <v>69</v>
      </c>
    </row>
    <row r="9" spans="1:11" x14ac:dyDescent="0.25">
      <c r="A9">
        <v>10</v>
      </c>
      <c r="B9">
        <v>20</v>
      </c>
      <c r="C9">
        <v>30</v>
      </c>
    </row>
    <row r="10" spans="1:11" x14ac:dyDescent="0.25">
      <c r="A10" s="23">
        <f>$A$9</f>
        <v>10</v>
      </c>
      <c r="B10" s="23">
        <f t="shared" ref="B10:C10" si="1">$A$9</f>
        <v>10</v>
      </c>
      <c r="C10" s="23">
        <f t="shared" si="1"/>
        <v>10</v>
      </c>
    </row>
    <row r="13" spans="1:11" x14ac:dyDescent="0.25">
      <c r="A13" s="9" t="s">
        <v>70</v>
      </c>
      <c r="E13" s="9" t="s">
        <v>71</v>
      </c>
    </row>
    <row r="14" spans="1:11" x14ac:dyDescent="0.25">
      <c r="E14" s="35" t="s">
        <v>95</v>
      </c>
      <c r="I14" s="35" t="s">
        <v>96</v>
      </c>
    </row>
    <row r="15" spans="1:11" x14ac:dyDescent="0.25">
      <c r="A15" s="24">
        <v>10</v>
      </c>
      <c r="B15" s="24">
        <v>20</v>
      </c>
      <c r="C15" s="24">
        <v>30</v>
      </c>
      <c r="E15" s="23">
        <f>$A15</f>
        <v>10</v>
      </c>
      <c r="F15" s="23">
        <f t="shared" ref="F15:G18" si="2">$A15</f>
        <v>10</v>
      </c>
      <c r="G15" s="23">
        <f t="shared" si="2"/>
        <v>10</v>
      </c>
      <c r="I15" s="23">
        <f>A$15</f>
        <v>10</v>
      </c>
      <c r="J15" s="23">
        <f t="shared" ref="J15:K15" si="3">B$15</f>
        <v>20</v>
      </c>
      <c r="K15" s="23">
        <f t="shared" si="3"/>
        <v>30</v>
      </c>
    </row>
    <row r="16" spans="1:11" x14ac:dyDescent="0.25">
      <c r="A16" s="24">
        <v>11</v>
      </c>
      <c r="B16" s="24">
        <v>21</v>
      </c>
      <c r="C16" s="24">
        <v>31</v>
      </c>
      <c r="E16" s="23">
        <f t="shared" ref="E16:E18" si="4">$A16</f>
        <v>11</v>
      </c>
      <c r="F16" s="23">
        <f t="shared" si="2"/>
        <v>11</v>
      </c>
      <c r="G16" s="23">
        <f t="shared" si="2"/>
        <v>11</v>
      </c>
      <c r="I16" s="23">
        <f t="shared" ref="I16:I18" si="5">A$15</f>
        <v>10</v>
      </c>
      <c r="J16" s="23">
        <f t="shared" ref="J16:J18" si="6">B$15</f>
        <v>20</v>
      </c>
      <c r="K16" s="23">
        <f t="shared" ref="K16:K18" si="7">C$15</f>
        <v>30</v>
      </c>
    </row>
    <row r="17" spans="1:11" x14ac:dyDescent="0.25">
      <c r="A17" s="24">
        <v>12</v>
      </c>
      <c r="B17" s="24">
        <v>22</v>
      </c>
      <c r="C17" s="24">
        <v>32</v>
      </c>
      <c r="E17" s="23">
        <f t="shared" si="4"/>
        <v>12</v>
      </c>
      <c r="F17" s="23">
        <f t="shared" si="2"/>
        <v>12</v>
      </c>
      <c r="G17" s="23">
        <f t="shared" si="2"/>
        <v>12</v>
      </c>
      <c r="I17" s="23">
        <f t="shared" si="5"/>
        <v>10</v>
      </c>
      <c r="J17" s="23">
        <f t="shared" si="6"/>
        <v>20</v>
      </c>
      <c r="K17" s="23">
        <f t="shared" si="7"/>
        <v>30</v>
      </c>
    </row>
    <row r="18" spans="1:11" x14ac:dyDescent="0.25">
      <c r="A18" s="24">
        <v>13</v>
      </c>
      <c r="B18" s="24">
        <v>23</v>
      </c>
      <c r="C18" s="24">
        <v>33</v>
      </c>
      <c r="E18" s="23">
        <f t="shared" si="4"/>
        <v>13</v>
      </c>
      <c r="F18" s="23">
        <f t="shared" si="2"/>
        <v>13</v>
      </c>
      <c r="G18" s="23">
        <f t="shared" si="2"/>
        <v>13</v>
      </c>
      <c r="I18" s="23">
        <f t="shared" si="5"/>
        <v>10</v>
      </c>
      <c r="J18" s="23">
        <f t="shared" si="6"/>
        <v>20</v>
      </c>
      <c r="K18" s="23">
        <f t="shared" si="7"/>
        <v>30</v>
      </c>
    </row>
    <row r="20" spans="1:11" x14ac:dyDescent="0.25">
      <c r="E20" s="35" t="s">
        <v>97</v>
      </c>
    </row>
    <row r="21" spans="1:11" x14ac:dyDescent="0.25">
      <c r="E21" s="23">
        <f>$A$15</f>
        <v>10</v>
      </c>
      <c r="F21" s="23">
        <f t="shared" ref="F21:G24" si="8">$A$15</f>
        <v>10</v>
      </c>
      <c r="G21" s="23">
        <f t="shared" si="8"/>
        <v>10</v>
      </c>
    </row>
    <row r="22" spans="1:11" x14ac:dyDescent="0.25">
      <c r="E22" s="23">
        <f t="shared" ref="E22:E24" si="9">$A$15</f>
        <v>10</v>
      </c>
      <c r="F22" s="23">
        <f t="shared" si="8"/>
        <v>10</v>
      </c>
      <c r="G22" s="23">
        <f t="shared" si="8"/>
        <v>10</v>
      </c>
    </row>
    <row r="23" spans="1:11" x14ac:dyDescent="0.25">
      <c r="E23" s="23">
        <f t="shared" si="9"/>
        <v>10</v>
      </c>
      <c r="F23" s="23">
        <f t="shared" si="8"/>
        <v>10</v>
      </c>
      <c r="G23" s="23">
        <f t="shared" si="8"/>
        <v>10</v>
      </c>
    </row>
    <row r="24" spans="1:11" x14ac:dyDescent="0.25">
      <c r="E24" s="23">
        <f t="shared" si="9"/>
        <v>10</v>
      </c>
      <c r="F24" s="23">
        <f t="shared" si="8"/>
        <v>10</v>
      </c>
      <c r="G24" s="23">
        <f t="shared" si="8"/>
        <v>10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showWhiteSpace="0" zoomScaleNormal="100" workbookViewId="0">
      <selection activeCell="B18" sqref="B18"/>
    </sheetView>
  </sheetViews>
  <sheetFormatPr defaultRowHeight="13.2" x14ac:dyDescent="0.25"/>
  <cols>
    <col min="1" max="1" width="20.77734375" bestFit="1" customWidth="1"/>
    <col min="2" max="2" width="68" customWidth="1"/>
  </cols>
  <sheetData>
    <row r="1" spans="1:2" ht="13.8" x14ac:dyDescent="0.25">
      <c r="A1" s="41" t="s">
        <v>17</v>
      </c>
      <c r="B1" s="41"/>
    </row>
    <row r="3" spans="1:2" x14ac:dyDescent="0.25">
      <c r="A3" s="5" t="s">
        <v>18</v>
      </c>
    </row>
    <row r="4" spans="1:2" x14ac:dyDescent="0.25">
      <c r="A4" s="5" t="s">
        <v>19</v>
      </c>
      <c r="B4" s="7"/>
    </row>
    <row r="5" spans="1:2" ht="29.25" customHeight="1" x14ac:dyDescent="0.25">
      <c r="A5" s="5" t="s">
        <v>20</v>
      </c>
      <c r="B5" s="2" t="s">
        <v>27</v>
      </c>
    </row>
    <row r="6" spans="1:2" x14ac:dyDescent="0.25">
      <c r="A6" s="5"/>
    </row>
    <row r="7" spans="1:2" ht="13.8" thickBot="1" x14ac:dyDescent="0.3">
      <c r="A7" s="8" t="s">
        <v>21</v>
      </c>
      <c r="B7" s="8" t="s">
        <v>28</v>
      </c>
    </row>
    <row r="8" spans="1:2" ht="26.4" x14ac:dyDescent="0.25">
      <c r="A8" s="5" t="s">
        <v>22</v>
      </c>
      <c r="B8" s="2" t="s">
        <v>29</v>
      </c>
    </row>
    <row r="9" spans="1:2" ht="26.4" x14ac:dyDescent="0.25">
      <c r="A9" s="5" t="s">
        <v>23</v>
      </c>
      <c r="B9" s="2" t="s">
        <v>30</v>
      </c>
    </row>
    <row r="10" spans="1:2" ht="26.4" x14ac:dyDescent="0.25">
      <c r="A10" s="5" t="s">
        <v>24</v>
      </c>
      <c r="B10" s="2" t="s">
        <v>31</v>
      </c>
    </row>
    <row r="11" spans="1:2" ht="26.4" x14ac:dyDescent="0.25">
      <c r="A11" s="5" t="s">
        <v>25</v>
      </c>
      <c r="B11" s="2" t="s">
        <v>32</v>
      </c>
    </row>
    <row r="12" spans="1:2" ht="26.4" x14ac:dyDescent="0.25">
      <c r="A12" s="4" t="s">
        <v>26</v>
      </c>
      <c r="B12" s="2" t="s">
        <v>33</v>
      </c>
    </row>
    <row r="13" spans="1:2" x14ac:dyDescent="0.25">
      <c r="B13" s="2" t="s">
        <v>34</v>
      </c>
    </row>
    <row r="14" spans="1:2" x14ac:dyDescent="0.25">
      <c r="B14" s="2" t="s">
        <v>35</v>
      </c>
    </row>
    <row r="15" spans="1:2" x14ac:dyDescent="0.25">
      <c r="B15" s="2" t="s">
        <v>36</v>
      </c>
    </row>
    <row r="16" spans="1:2" x14ac:dyDescent="0.25">
      <c r="B16" s="2" t="s">
        <v>37</v>
      </c>
    </row>
    <row r="17" spans="2:2" x14ac:dyDescent="0.25">
      <c r="B17" s="2" t="s">
        <v>38</v>
      </c>
    </row>
  </sheetData>
  <mergeCells count="1">
    <mergeCell ref="A1:B1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"/>
  <sheetViews>
    <sheetView zoomScaleNormal="100" workbookViewId="0">
      <selection activeCell="B12" sqref="B12"/>
    </sheetView>
  </sheetViews>
  <sheetFormatPr defaultRowHeight="13.2" x14ac:dyDescent="0.25"/>
  <cols>
    <col min="1" max="1" width="34" bestFit="1" customWidth="1"/>
    <col min="2" max="2" width="12.77734375" bestFit="1" customWidth="1"/>
  </cols>
  <sheetData>
    <row r="1" spans="1:2" x14ac:dyDescent="0.25">
      <c r="A1" s="42" t="s">
        <v>0</v>
      </c>
      <c r="B1" s="42"/>
    </row>
    <row r="3" spans="1:2" ht="27" customHeight="1" x14ac:dyDescent="0.25">
      <c r="A3" s="5" t="s">
        <v>1</v>
      </c>
      <c r="B3" s="4" t="s">
        <v>2</v>
      </c>
    </row>
    <row r="4" spans="1:2" x14ac:dyDescent="0.25">
      <c r="A4" t="s">
        <v>3</v>
      </c>
      <c r="B4" s="11">
        <v>142000</v>
      </c>
    </row>
    <row r="5" spans="1:2" x14ac:dyDescent="0.25">
      <c r="A5" t="s">
        <v>4</v>
      </c>
      <c r="B5" s="11">
        <v>45000</v>
      </c>
    </row>
    <row r="6" spans="1:2" x14ac:dyDescent="0.25">
      <c r="A6" t="s">
        <v>5</v>
      </c>
      <c r="B6" s="11">
        <v>65000</v>
      </c>
    </row>
    <row r="7" spans="1:2" x14ac:dyDescent="0.25">
      <c r="A7" t="s">
        <v>6</v>
      </c>
      <c r="B7" s="11">
        <v>105250</v>
      </c>
    </row>
    <row r="8" spans="1:2" x14ac:dyDescent="0.25">
      <c r="A8" s="5" t="s">
        <v>7</v>
      </c>
      <c r="B8" s="11"/>
    </row>
    <row r="9" spans="1:2" x14ac:dyDescent="0.25">
      <c r="A9" s="6" t="s">
        <v>8</v>
      </c>
      <c r="B9" s="11">
        <v>7500</v>
      </c>
    </row>
    <row r="10" spans="1:2" x14ac:dyDescent="0.25">
      <c r="A10" s="6" t="s">
        <v>9</v>
      </c>
      <c r="B10" s="11">
        <v>2704</v>
      </c>
    </row>
    <row r="11" spans="1:2" ht="13.8" thickBot="1" x14ac:dyDescent="0.3">
      <c r="A11" s="6" t="s">
        <v>10</v>
      </c>
      <c r="B11" s="12">
        <v>3249</v>
      </c>
    </row>
    <row r="12" spans="1:2" x14ac:dyDescent="0.25">
      <c r="B12" s="1">
        <f>SUM(B9:B11,B4:B7)</f>
        <v>370703</v>
      </c>
    </row>
  </sheetData>
  <sheetProtection formatColumns="0"/>
  <mergeCells count="1">
    <mergeCell ref="A1:B1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"/>
  <sheetViews>
    <sheetView zoomScaleNormal="100" workbookViewId="0">
      <selection activeCell="B9" sqref="B9"/>
    </sheetView>
  </sheetViews>
  <sheetFormatPr defaultRowHeight="13.2" x14ac:dyDescent="0.25"/>
  <cols>
    <col min="1" max="1" width="19.77734375" bestFit="1" customWidth="1"/>
    <col min="2" max="2" width="13.44140625" customWidth="1"/>
  </cols>
  <sheetData>
    <row r="1" spans="1:2" x14ac:dyDescent="0.25">
      <c r="A1" s="42" t="s">
        <v>11</v>
      </c>
      <c r="B1" s="42"/>
    </row>
    <row r="3" spans="1:2" ht="26.4" x14ac:dyDescent="0.25">
      <c r="A3" s="5" t="s">
        <v>12</v>
      </c>
      <c r="B3" s="4" t="s">
        <v>2</v>
      </c>
    </row>
    <row r="4" spans="1:2" x14ac:dyDescent="0.25">
      <c r="A4" t="s">
        <v>13</v>
      </c>
      <c r="B4" s="11">
        <v>55000</v>
      </c>
    </row>
    <row r="5" spans="1:2" x14ac:dyDescent="0.25">
      <c r="A5" t="s">
        <v>14</v>
      </c>
      <c r="B5" s="11">
        <v>30000</v>
      </c>
    </row>
    <row r="6" spans="1:2" x14ac:dyDescent="0.25">
      <c r="A6" t="s">
        <v>9</v>
      </c>
      <c r="B6" s="11">
        <v>35000</v>
      </c>
    </row>
    <row r="7" spans="1:2" x14ac:dyDescent="0.25">
      <c r="A7" t="s">
        <v>15</v>
      </c>
      <c r="B7" s="11">
        <v>160000</v>
      </c>
    </row>
    <row r="8" spans="1:2" ht="13.8" thickBot="1" x14ac:dyDescent="0.3">
      <c r="A8" t="s">
        <v>16</v>
      </c>
      <c r="B8" s="12">
        <v>38000</v>
      </c>
    </row>
    <row r="9" spans="1:2" x14ac:dyDescent="0.25">
      <c r="B9" s="1">
        <f>SUM(B4:B8)</f>
        <v>318000</v>
      </c>
    </row>
    <row r="10" spans="1:2" x14ac:dyDescent="0.25">
      <c r="B10" s="1"/>
    </row>
  </sheetData>
  <mergeCells count="1">
    <mergeCell ref="A1:B1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1"/>
  <sheetViews>
    <sheetView workbookViewId="0">
      <selection activeCell="F21" sqref="F21"/>
    </sheetView>
  </sheetViews>
  <sheetFormatPr defaultRowHeight="13.2" x14ac:dyDescent="0.25"/>
  <cols>
    <col min="1" max="1" width="25.44140625" customWidth="1"/>
    <col min="2" max="2" width="15.21875" customWidth="1"/>
  </cols>
  <sheetData>
    <row r="1" spans="1:2" x14ac:dyDescent="0.25">
      <c r="A1" s="42" t="s">
        <v>72</v>
      </c>
      <c r="B1" s="42"/>
    </row>
    <row r="3" spans="1:2" ht="29.25" customHeight="1" x14ac:dyDescent="0.25">
      <c r="A3" s="5" t="s">
        <v>73</v>
      </c>
      <c r="B3" s="4" t="s">
        <v>74</v>
      </c>
    </row>
    <row r="4" spans="1:2" x14ac:dyDescent="0.25">
      <c r="A4" s="9" t="s">
        <v>75</v>
      </c>
      <c r="B4" s="25">
        <v>30000</v>
      </c>
    </row>
    <row r="5" spans="1:2" x14ac:dyDescent="0.25">
      <c r="A5" s="9" t="s">
        <v>76</v>
      </c>
      <c r="B5" s="25">
        <v>45000</v>
      </c>
    </row>
    <row r="6" spans="1:2" x14ac:dyDescent="0.25">
      <c r="A6" s="9" t="s">
        <v>77</v>
      </c>
      <c r="B6" s="25">
        <v>14000</v>
      </c>
    </row>
    <row r="7" spans="1:2" x14ac:dyDescent="0.25">
      <c r="A7" s="9" t="s">
        <v>78</v>
      </c>
      <c r="B7" s="25">
        <v>100000</v>
      </c>
    </row>
    <row r="8" spans="1:2" x14ac:dyDescent="0.25">
      <c r="A8" s="9" t="s">
        <v>79</v>
      </c>
      <c r="B8" s="25">
        <v>40000</v>
      </c>
    </row>
    <row r="9" spans="1:2" x14ac:dyDescent="0.25">
      <c r="A9" s="9" t="s">
        <v>80</v>
      </c>
      <c r="B9" s="25">
        <v>125000</v>
      </c>
    </row>
    <row r="10" spans="1:2" x14ac:dyDescent="0.25">
      <c r="A10" s="9" t="s">
        <v>81</v>
      </c>
      <c r="B10" s="26">
        <v>80000</v>
      </c>
    </row>
    <row r="11" spans="1:2" x14ac:dyDescent="0.25">
      <c r="B11" s="27">
        <f>SUM(B4:B10)</f>
        <v>434000</v>
      </c>
    </row>
  </sheetData>
  <mergeCells count="1">
    <mergeCell ref="A1:B1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1"/>
  <sheetViews>
    <sheetView zoomScaleNormal="100" workbookViewId="0">
      <selection activeCell="B31" sqref="B31"/>
    </sheetView>
  </sheetViews>
  <sheetFormatPr defaultRowHeight="13.2" x14ac:dyDescent="0.25"/>
  <cols>
    <col min="1" max="1" width="39.5546875" customWidth="1"/>
    <col min="2" max="2" width="13.77734375" bestFit="1" customWidth="1"/>
    <col min="3" max="8" width="14" customWidth="1"/>
  </cols>
  <sheetData>
    <row r="1" spans="1:8" x14ac:dyDescent="0.25">
      <c r="A1" t="s">
        <v>39</v>
      </c>
    </row>
    <row r="2" spans="1:8" x14ac:dyDescent="0.25">
      <c r="A2" t="s">
        <v>40</v>
      </c>
    </row>
    <row r="5" spans="1:8" x14ac:dyDescent="0.25">
      <c r="A5" t="s">
        <v>41</v>
      </c>
      <c r="B5" s="31">
        <v>0.14000000000000001</v>
      </c>
    </row>
    <row r="6" spans="1:8" x14ac:dyDescent="0.25">
      <c r="B6" s="10" t="s">
        <v>42</v>
      </c>
    </row>
    <row r="7" spans="1:8" x14ac:dyDescent="0.25">
      <c r="B7">
        <v>0</v>
      </c>
      <c r="C7">
        <v>1</v>
      </c>
      <c r="D7">
        <v>2</v>
      </c>
      <c r="E7">
        <v>3</v>
      </c>
      <c r="F7">
        <v>4</v>
      </c>
      <c r="G7">
        <v>5</v>
      </c>
      <c r="H7" s="3" t="s">
        <v>57</v>
      </c>
    </row>
    <row r="8" spans="1:8" x14ac:dyDescent="0.25">
      <c r="A8" s="5" t="s">
        <v>43</v>
      </c>
      <c r="B8" s="13"/>
      <c r="C8" s="13"/>
      <c r="D8" s="13"/>
      <c r="E8" s="13"/>
      <c r="F8" s="13"/>
      <c r="G8" s="13"/>
    </row>
    <row r="9" spans="1:8" x14ac:dyDescent="0.25">
      <c r="A9" t="s">
        <v>44</v>
      </c>
      <c r="B9" s="28"/>
      <c r="C9" s="28">
        <f>Tangible_Benefit!$B$11</f>
        <v>434000</v>
      </c>
      <c r="D9" s="28">
        <f>Tangible_Benefit!$B$11</f>
        <v>434000</v>
      </c>
      <c r="E9" s="28">
        <f>Tangible_Benefit!$B$11</f>
        <v>434000</v>
      </c>
      <c r="F9" s="28">
        <f>Tangible_Benefit!$B$11</f>
        <v>434000</v>
      </c>
      <c r="G9" s="28">
        <f>Tangible_Benefit!$B$11</f>
        <v>434000</v>
      </c>
    </row>
    <row r="10" spans="1:8" x14ac:dyDescent="0.25">
      <c r="A10" t="s">
        <v>45</v>
      </c>
      <c r="B10" s="14">
        <f t="shared" ref="B10:G10" si="0">1/(1+$B$5)^B7</f>
        <v>1</v>
      </c>
      <c r="C10" s="14">
        <f t="shared" si="0"/>
        <v>0.8771929824561403</v>
      </c>
      <c r="D10" s="14">
        <f t="shared" si="0"/>
        <v>0.76946752847029842</v>
      </c>
      <c r="E10" s="14">
        <f t="shared" si="0"/>
        <v>0.67497151620201612</v>
      </c>
      <c r="F10" s="14">
        <f t="shared" si="0"/>
        <v>0.59208027737018942</v>
      </c>
      <c r="G10" s="14">
        <f t="shared" si="0"/>
        <v>0.51936866435981521</v>
      </c>
    </row>
    <row r="11" spans="1:8" x14ac:dyDescent="0.25">
      <c r="A11" t="s">
        <v>46</v>
      </c>
      <c r="B11" s="28">
        <f t="shared" ref="B11" si="1">B9*B10</f>
        <v>0</v>
      </c>
      <c r="C11" s="28">
        <f>C9*C10</f>
        <v>380701.75438596489</v>
      </c>
      <c r="D11" s="28">
        <f t="shared" ref="D11:G11" si="2">D9*D10</f>
        <v>333948.90735610953</v>
      </c>
      <c r="E11" s="28">
        <f t="shared" si="2"/>
        <v>292937.63803167501</v>
      </c>
      <c r="F11" s="28">
        <f t="shared" si="2"/>
        <v>256962.84037866222</v>
      </c>
      <c r="G11" s="28">
        <f t="shared" si="2"/>
        <v>225406.00033215981</v>
      </c>
      <c r="H11" s="28"/>
    </row>
    <row r="12" spans="1:8" x14ac:dyDescent="0.25">
      <c r="A12" t="s">
        <v>47</v>
      </c>
      <c r="B12" s="28">
        <v>0</v>
      </c>
      <c r="C12" s="28">
        <f>B12+C11</f>
        <v>380701.75438596489</v>
      </c>
      <c r="D12" s="28">
        <f t="shared" ref="D12:G12" si="3">C12+D11</f>
        <v>714650.66174207442</v>
      </c>
      <c r="E12" s="28">
        <f t="shared" si="3"/>
        <v>1007588.2997737494</v>
      </c>
      <c r="F12" s="28">
        <f t="shared" si="3"/>
        <v>1264551.1401524115</v>
      </c>
      <c r="G12" s="28">
        <f t="shared" si="3"/>
        <v>1489957.1404845715</v>
      </c>
      <c r="H12" s="28">
        <f>G12+H11</f>
        <v>1489957.1404845715</v>
      </c>
    </row>
    <row r="14" spans="1:8" x14ac:dyDescent="0.25">
      <c r="A14" s="5" t="s">
        <v>48</v>
      </c>
    </row>
    <row r="15" spans="1:8" x14ac:dyDescent="0.25">
      <c r="A15" t="s">
        <v>0</v>
      </c>
      <c r="B15" s="29">
        <f>One_Time_Cost!$B$12</f>
        <v>370703</v>
      </c>
    </row>
    <row r="16" spans="1:8" x14ac:dyDescent="0.25">
      <c r="A16" t="s">
        <v>49</v>
      </c>
      <c r="B16" s="29">
        <v>0</v>
      </c>
      <c r="C16" s="32">
        <f>Recurring_Cost!$B9</f>
        <v>318000</v>
      </c>
      <c r="D16" s="32">
        <f>Recurring_Cost!$B9</f>
        <v>318000</v>
      </c>
      <c r="E16" s="32">
        <f>Recurring_Cost!$B9</f>
        <v>318000</v>
      </c>
      <c r="F16" s="32">
        <f>Recurring_Cost!$B9</f>
        <v>318000</v>
      </c>
      <c r="G16" s="32">
        <f>Recurring_Cost!$B9</f>
        <v>318000</v>
      </c>
    </row>
    <row r="17" spans="1:8" x14ac:dyDescent="0.25">
      <c r="A17" t="s">
        <v>45</v>
      </c>
      <c r="B17">
        <f t="shared" ref="B17:G17" si="4">1/(1+$B$5)^B7</f>
        <v>1</v>
      </c>
      <c r="C17">
        <f t="shared" si="4"/>
        <v>0.8771929824561403</v>
      </c>
      <c r="D17">
        <f t="shared" si="4"/>
        <v>0.76946752847029842</v>
      </c>
      <c r="E17">
        <f t="shared" si="4"/>
        <v>0.67497151620201612</v>
      </c>
      <c r="F17">
        <f t="shared" si="4"/>
        <v>0.59208027737018942</v>
      </c>
      <c r="G17">
        <f t="shared" si="4"/>
        <v>0.51936866435981521</v>
      </c>
    </row>
    <row r="18" spans="1:8" x14ac:dyDescent="0.25">
      <c r="A18" t="s">
        <v>50</v>
      </c>
      <c r="B18" s="28">
        <f t="shared" ref="B18" si="5">B16*B17</f>
        <v>0</v>
      </c>
      <c r="C18" s="28">
        <f>C16*C17</f>
        <v>278947.36842105264</v>
      </c>
      <c r="D18" s="28">
        <f t="shared" ref="D18:G18" si="6">D16*D17</f>
        <v>244690.67405355489</v>
      </c>
      <c r="E18" s="28">
        <f t="shared" si="6"/>
        <v>214640.94215224113</v>
      </c>
      <c r="F18" s="28">
        <f t="shared" si="6"/>
        <v>188281.52820372023</v>
      </c>
      <c r="G18" s="28">
        <f t="shared" si="6"/>
        <v>165159.23526642125</v>
      </c>
    </row>
    <row r="19" spans="1:8" x14ac:dyDescent="0.25">
      <c r="A19" t="s">
        <v>51</v>
      </c>
      <c r="B19" s="28">
        <f>B15</f>
        <v>370703</v>
      </c>
      <c r="C19" s="28">
        <f>B19+C18</f>
        <v>649650.36842105258</v>
      </c>
      <c r="D19" s="28">
        <f t="shared" ref="D19:H19" si="7">C19+D18</f>
        <v>894341.04247460747</v>
      </c>
      <c r="E19" s="28">
        <f t="shared" si="7"/>
        <v>1108981.9846268487</v>
      </c>
      <c r="F19" s="28">
        <f t="shared" si="7"/>
        <v>1297263.5128305689</v>
      </c>
      <c r="G19" s="28">
        <f t="shared" si="7"/>
        <v>1462422.7480969902</v>
      </c>
      <c r="H19" s="28">
        <f t="shared" si="7"/>
        <v>1462422.7480969902</v>
      </c>
    </row>
    <row r="21" spans="1:8" x14ac:dyDescent="0.25">
      <c r="A21" s="5" t="s">
        <v>52</v>
      </c>
      <c r="B21" s="28">
        <f t="shared" ref="B21:H21" si="8">B12-B19</f>
        <v>-370703</v>
      </c>
      <c r="C21" s="28">
        <f t="shared" si="8"/>
        <v>-268948.6140350877</v>
      </c>
      <c r="D21" s="28">
        <f t="shared" si="8"/>
        <v>-179690.38073253306</v>
      </c>
      <c r="E21" s="28">
        <f t="shared" si="8"/>
        <v>-101393.68485309929</v>
      </c>
      <c r="F21" s="28">
        <f t="shared" si="8"/>
        <v>-32712.372678157408</v>
      </c>
      <c r="G21" s="28">
        <f t="shared" si="8"/>
        <v>27534.392387581291</v>
      </c>
      <c r="H21" s="28">
        <f t="shared" si="8"/>
        <v>27534.392387581291</v>
      </c>
    </row>
    <row r="22" spans="1:8" x14ac:dyDescent="0.25">
      <c r="B22" s="30"/>
    </row>
    <row r="23" spans="1:8" x14ac:dyDescent="0.25">
      <c r="A23" s="5" t="s">
        <v>82</v>
      </c>
      <c r="B23" s="30"/>
    </row>
    <row r="24" spans="1:8" x14ac:dyDescent="0.25">
      <c r="A24" t="s">
        <v>53</v>
      </c>
      <c r="B24" s="28">
        <f>B11-B15</f>
        <v>-370703</v>
      </c>
      <c r="C24" s="28">
        <f>C11-C18</f>
        <v>101754.38596491225</v>
      </c>
      <c r="D24" s="28">
        <f t="shared" ref="D24:G24" si="9">D11-D18</f>
        <v>89258.23330255464</v>
      </c>
      <c r="E24" s="28">
        <f t="shared" si="9"/>
        <v>78296.695879433886</v>
      </c>
      <c r="F24" s="28">
        <f t="shared" si="9"/>
        <v>68681.312174941995</v>
      </c>
      <c r="G24" s="28">
        <f t="shared" si="9"/>
        <v>60246.765065738553</v>
      </c>
      <c r="H24" s="28"/>
    </row>
    <row r="25" spans="1:8" x14ac:dyDescent="0.25">
      <c r="A25" s="9" t="s">
        <v>54</v>
      </c>
      <c r="B25" s="28">
        <f>B24</f>
        <v>-370703</v>
      </c>
      <c r="C25" s="33">
        <f>B25+C24</f>
        <v>-268948.61403508775</v>
      </c>
      <c r="D25" s="33">
        <f t="shared" ref="D25:H25" si="10">C25+D24</f>
        <v>-179690.38073253311</v>
      </c>
      <c r="E25" s="33">
        <f t="shared" si="10"/>
        <v>-101393.68485309923</v>
      </c>
      <c r="F25" s="33">
        <f t="shared" si="10"/>
        <v>-32712.372678157233</v>
      </c>
      <c r="G25" s="33">
        <f t="shared" si="10"/>
        <v>27534.39238758132</v>
      </c>
      <c r="H25" s="33"/>
    </row>
    <row r="27" spans="1:8" x14ac:dyDescent="0.25">
      <c r="A27" s="5" t="s">
        <v>55</v>
      </c>
    </row>
    <row r="28" spans="1:8" x14ac:dyDescent="0.25">
      <c r="A28" s="9" t="s">
        <v>56</v>
      </c>
      <c r="B28" s="28">
        <f>B9-B15</f>
        <v>-370703</v>
      </c>
      <c r="C28" s="28">
        <f>C9-C16</f>
        <v>116000</v>
      </c>
      <c r="D28" s="28">
        <f t="shared" ref="D28:G28" si="11">D9-D16</f>
        <v>116000</v>
      </c>
      <c r="E28" s="28">
        <f t="shared" si="11"/>
        <v>116000</v>
      </c>
      <c r="F28" s="28">
        <f t="shared" si="11"/>
        <v>116000</v>
      </c>
      <c r="G28" s="28">
        <f t="shared" si="11"/>
        <v>116000</v>
      </c>
      <c r="H28" s="33"/>
    </row>
    <row r="29" spans="1:8" x14ac:dyDescent="0.25">
      <c r="A29" t="s">
        <v>55</v>
      </c>
      <c r="B29" s="34">
        <f>IRR(B28:G28)</f>
        <v>0.17049416709730014</v>
      </c>
    </row>
    <row r="31" spans="1:8" x14ac:dyDescent="0.25">
      <c r="A31" s="4" t="s">
        <v>58</v>
      </c>
      <c r="B31" s="33">
        <f>NPV(B5,C28:G28)+B28</f>
        <v>27534.392387581349</v>
      </c>
    </row>
  </sheetData>
  <phoneticPr fontId="3" type="noConversion"/>
  <pageMargins left="0.75" right="0.75" top="1" bottom="1" header="0.5" footer="0.5"/>
  <pageSetup scale="66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C14"/>
  <sheetViews>
    <sheetView tabSelected="1" workbookViewId="0">
      <selection activeCell="C4" sqref="C4"/>
    </sheetView>
  </sheetViews>
  <sheetFormatPr defaultRowHeight="13.2" x14ac:dyDescent="0.25"/>
  <sheetData>
    <row r="2" spans="2:3" ht="13.8" thickBot="1" x14ac:dyDescent="0.3"/>
    <row r="3" spans="2:3" ht="13.8" thickBot="1" x14ac:dyDescent="0.3">
      <c r="B3" s="19" t="s">
        <v>59</v>
      </c>
      <c r="C3" s="20" t="s">
        <v>60</v>
      </c>
    </row>
    <row r="4" spans="2:3" x14ac:dyDescent="0.25">
      <c r="B4" s="15">
        <v>0.08</v>
      </c>
      <c r="C4" s="16"/>
    </row>
    <row r="5" spans="2:3" x14ac:dyDescent="0.25">
      <c r="B5" s="15">
        <v>0.1</v>
      </c>
      <c r="C5" s="16"/>
    </row>
    <row r="6" spans="2:3" x14ac:dyDescent="0.25">
      <c r="B6" s="15">
        <v>0.12</v>
      </c>
      <c r="C6" s="16"/>
    </row>
    <row r="7" spans="2:3" x14ac:dyDescent="0.25">
      <c r="B7" s="15">
        <v>0.14000000000000001</v>
      </c>
      <c r="C7" s="16"/>
    </row>
    <row r="8" spans="2:3" x14ac:dyDescent="0.25">
      <c r="B8" s="15">
        <v>0.16</v>
      </c>
      <c r="C8" s="16"/>
    </row>
    <row r="9" spans="2:3" x14ac:dyDescent="0.25">
      <c r="B9" s="15">
        <v>0.18</v>
      </c>
      <c r="C9" s="16"/>
    </row>
    <row r="10" spans="2:3" x14ac:dyDescent="0.25">
      <c r="B10" s="15">
        <v>0.2</v>
      </c>
      <c r="C10" s="16"/>
    </row>
    <row r="11" spans="2:3" ht="13.8" thickBot="1" x14ac:dyDescent="0.3">
      <c r="B11" s="17">
        <v>0.22</v>
      </c>
      <c r="C11" s="18"/>
    </row>
    <row r="14" spans="2:3" x14ac:dyDescent="0.25">
      <c r="B14" t="s">
        <v>61</v>
      </c>
    </row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1</vt:i4>
      </vt:variant>
    </vt:vector>
  </HeadingPairs>
  <TitlesOfParts>
    <vt:vector size="9" baseType="lpstr">
      <vt:lpstr>Auto-fill Practice</vt:lpstr>
      <vt:lpstr>Absolute_Relative</vt:lpstr>
      <vt:lpstr>Documentation</vt:lpstr>
      <vt:lpstr>One_Time_Cost</vt:lpstr>
      <vt:lpstr>Recurring_Cost</vt:lpstr>
      <vt:lpstr>Tangible_Benefit</vt:lpstr>
      <vt:lpstr>Economic_Feasibility_Summary</vt:lpstr>
      <vt:lpstr>Analysis</vt:lpstr>
      <vt:lpstr>Documentation!Print_Area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Ansari</dc:creator>
  <cp:lastModifiedBy>梁嫚芳</cp:lastModifiedBy>
  <cp:lastPrinted>2007-09-17T06:22:59Z</cp:lastPrinted>
  <dcterms:created xsi:type="dcterms:W3CDTF">2005-04-06T03:50:33Z</dcterms:created>
  <dcterms:modified xsi:type="dcterms:W3CDTF">2021-09-29T06:38:09Z</dcterms:modified>
</cp:coreProperties>
</file>