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cheng\Dropbox\Project\methylation\monod\result\"/>
    </mc:Choice>
  </mc:AlternateContent>
  <bookViews>
    <workbookView xWindow="0" yWindow="0" windowWidth="23310" windowHeight="8790"/>
  </bookViews>
  <sheets>
    <sheet name="mhb.TFBS.WGBS_pooled_mappable_b" sheetId="1" r:id="rId1"/>
  </sheets>
  <calcPr calcId="0"/>
</workbook>
</file>

<file path=xl/calcChain.xml><?xml version="1.0" encoding="utf-8"?>
<calcChain xmlns="http://schemas.openxmlformats.org/spreadsheetml/2006/main">
  <c r="F97" i="1" l="1"/>
  <c r="F102" i="1"/>
  <c r="F127" i="1"/>
  <c r="F126" i="1"/>
  <c r="F107" i="1"/>
  <c r="F105" i="1"/>
  <c r="F150" i="1"/>
  <c r="F143" i="1"/>
  <c r="F151" i="1"/>
  <c r="F118" i="1"/>
  <c r="F129" i="1"/>
  <c r="F137" i="1"/>
  <c r="F117" i="1"/>
  <c r="F115" i="1"/>
  <c r="F92" i="1"/>
  <c r="F109" i="1"/>
  <c r="F100" i="1"/>
  <c r="F133" i="1"/>
  <c r="F136" i="1"/>
  <c r="F110" i="1"/>
  <c r="F132" i="1"/>
  <c r="F113" i="1"/>
  <c r="F112" i="1"/>
  <c r="F123" i="1"/>
  <c r="F103" i="1"/>
  <c r="F124" i="1"/>
  <c r="F128" i="1"/>
  <c r="F135" i="1"/>
  <c r="F161" i="1"/>
  <c r="F156" i="1"/>
  <c r="F148" i="1"/>
  <c r="F160" i="1"/>
  <c r="F145" i="1"/>
  <c r="F147" i="1"/>
  <c r="F162" i="1"/>
  <c r="F159" i="1"/>
  <c r="F157" i="1"/>
  <c r="F138" i="1"/>
  <c r="F154" i="1"/>
  <c r="F149" i="1"/>
  <c r="F96" i="1"/>
  <c r="F93" i="1"/>
  <c r="F95" i="1"/>
  <c r="F108" i="1"/>
  <c r="F134" i="1"/>
  <c r="F91" i="1"/>
  <c r="F131" i="1"/>
  <c r="F140" i="1"/>
  <c r="F125" i="1"/>
  <c r="F130" i="1"/>
  <c r="F121" i="1"/>
  <c r="F99" i="1"/>
  <c r="F116" i="1"/>
  <c r="F152" i="1"/>
  <c r="F114" i="1"/>
  <c r="F106" i="1"/>
  <c r="F122" i="1"/>
  <c r="F153" i="1"/>
  <c r="F120" i="1"/>
  <c r="F139" i="1"/>
  <c r="F119" i="1"/>
  <c r="F141" i="1"/>
  <c r="F104" i="1"/>
  <c r="F101" i="1"/>
  <c r="F158" i="1"/>
  <c r="F144" i="1"/>
  <c r="F155" i="1"/>
  <c r="F142" i="1"/>
  <c r="F146" i="1"/>
  <c r="F111" i="1"/>
</calcChain>
</file>

<file path=xl/sharedStrings.xml><?xml version="1.0" encoding="utf-8"?>
<sst xmlns="http://schemas.openxmlformats.org/spreadsheetml/2006/main" count="258" uniqueCount="168">
  <si>
    <t>observation</t>
  </si>
  <si>
    <t>expectation</t>
  </si>
  <si>
    <t>ratio</t>
  </si>
  <si>
    <t>fc</t>
  </si>
  <si>
    <t>pvalue</t>
  </si>
  <si>
    <t>&lt; 0.001</t>
  </si>
  <si>
    <t>THAP1</t>
  </si>
  <si>
    <t>HMGN3</t>
  </si>
  <si>
    <t>TAF7</t>
  </si>
  <si>
    <t>UBTF</t>
  </si>
  <si>
    <t>TAF1</t>
  </si>
  <si>
    <t>ZEB1</t>
  </si>
  <si>
    <t>PHF8</t>
  </si>
  <si>
    <t>HSF1</t>
  </si>
  <si>
    <t>ZBTB7A</t>
  </si>
  <si>
    <t>SUZ12</t>
  </si>
  <si>
    <t>ZKSCAN1</t>
  </si>
  <si>
    <t>GABPA</t>
  </si>
  <si>
    <t>ETS1</t>
  </si>
  <si>
    <t>TCF3</t>
  </si>
  <si>
    <t>KDM5B</t>
  </si>
  <si>
    <t>ZBTB33</t>
  </si>
  <si>
    <t>ELF1</t>
  </si>
  <si>
    <t>MXI1</t>
  </si>
  <si>
    <t>TBP</t>
  </si>
  <si>
    <t>EGR1</t>
  </si>
  <si>
    <t>ELK1</t>
  </si>
  <si>
    <t>EZH2</t>
  </si>
  <si>
    <t>YY1</t>
  </si>
  <si>
    <t>TBL1XR1</t>
  </si>
  <si>
    <t>TFAP2A</t>
  </si>
  <si>
    <t>TFAP2C</t>
  </si>
  <si>
    <t>WRNIP1</t>
  </si>
  <si>
    <t>PAX5</t>
  </si>
  <si>
    <t>ZNF263</t>
  </si>
  <si>
    <t>MYC</t>
  </si>
  <si>
    <t>MAZ</t>
  </si>
  <si>
    <t>NRF1</t>
  </si>
  <si>
    <t>ZNF143</t>
  </si>
  <si>
    <t>USF2</t>
  </si>
  <si>
    <t>STAT5A</t>
  </si>
  <si>
    <t>TCF12</t>
  </si>
  <si>
    <t>MAX</t>
  </si>
  <si>
    <t>E2F1</t>
  </si>
  <si>
    <t>TRIM28</t>
  </si>
  <si>
    <t>PML</t>
  </si>
  <si>
    <t>SP1</t>
  </si>
  <si>
    <t>TCF7L2</t>
  </si>
  <si>
    <t>MYBL2</t>
  </si>
  <si>
    <t>E2F6</t>
  </si>
  <si>
    <t>USF1</t>
  </si>
  <si>
    <t>POLR2A</t>
  </si>
  <si>
    <t>NFYB</t>
  </si>
  <si>
    <t>HNF4A</t>
  </si>
  <si>
    <t>HNF4G</t>
  </si>
  <si>
    <t>ZZZ3</t>
  </si>
  <si>
    <t>E2F4</t>
  </si>
  <si>
    <t>SMC3</t>
  </si>
  <si>
    <t>NR3C1</t>
  </si>
  <si>
    <t>EBF1</t>
  </si>
  <si>
    <t>SP2</t>
  </si>
  <si>
    <t>SP4</t>
  </si>
  <si>
    <t>ATF2</t>
  </si>
  <si>
    <t>TEAD4</t>
  </si>
  <si>
    <t>JUND</t>
  </si>
  <si>
    <t>NR2C2</t>
  </si>
  <si>
    <t>PBX3</t>
  </si>
  <si>
    <t>KAP1</t>
  </si>
  <si>
    <t>POU2F2</t>
  </si>
  <si>
    <t>NR2F2</t>
  </si>
  <si>
    <t>ATF1</t>
  </si>
  <si>
    <t>TAL1</t>
  </si>
  <si>
    <t>ELK4</t>
  </si>
  <si>
    <t>EP300</t>
  </si>
  <si>
    <t>CBX3</t>
  </si>
  <si>
    <t>STAT1</t>
  </si>
  <si>
    <t>ARID3A</t>
  </si>
  <si>
    <t>KDM5A</t>
  </si>
  <si>
    <t>BRCA1</t>
  </si>
  <si>
    <t>SPI1</t>
  </si>
  <si>
    <t>MTA3</t>
  </si>
  <si>
    <t>SRF</t>
  </si>
  <si>
    <t>ZNF274</t>
  </si>
  <si>
    <t>SMARCC2</t>
  </si>
  <si>
    <t>JUN</t>
  </si>
  <si>
    <t>SREBP1</t>
  </si>
  <si>
    <t>MEF2A</t>
  </si>
  <si>
    <t>NFIC</t>
  </si>
  <si>
    <t>ZNF217</t>
  </si>
  <si>
    <t>CTCFL</t>
  </si>
  <si>
    <t>JUNB</t>
  </si>
  <si>
    <t>STAT3</t>
  </si>
  <si>
    <t>CTCF</t>
  </si>
  <si>
    <t>FOXP2</t>
  </si>
  <si>
    <t>BHLHE40</t>
  </si>
  <si>
    <t>NFYA</t>
  </si>
  <si>
    <t>CREB1</t>
  </si>
  <si>
    <t>MEF2C</t>
  </si>
  <si>
    <t>MAFK</t>
  </si>
  <si>
    <t>NANOG</t>
  </si>
  <si>
    <t>MBD4</t>
  </si>
  <si>
    <t>ATF3</t>
  </si>
  <si>
    <t>MAFF</t>
  </si>
  <si>
    <t>RBBP5</t>
  </si>
  <si>
    <t>ESR1</t>
  </si>
  <si>
    <t>SIN3AK20</t>
  </si>
  <si>
    <t>BACH1</t>
  </si>
  <si>
    <t>FOXM1</t>
  </si>
  <si>
    <t>SIN3A</t>
  </si>
  <si>
    <t>BCLAF1</t>
  </si>
  <si>
    <t>REST</t>
  </si>
  <si>
    <t>BCL3</t>
  </si>
  <si>
    <t>NFATC1</t>
  </si>
  <si>
    <t>CTBP2</t>
  </si>
  <si>
    <t>FOS</t>
  </si>
  <si>
    <t>STAT2</t>
  </si>
  <si>
    <t>FOXA1</t>
  </si>
  <si>
    <t>FOSL2</t>
  </si>
  <si>
    <t>RELA</t>
  </si>
  <si>
    <t>CHD2</t>
  </si>
  <si>
    <t>RCOR1</t>
  </si>
  <si>
    <t>CHD1</t>
  </si>
  <si>
    <t>CCNT2</t>
  </si>
  <si>
    <t>SAP30</t>
  </si>
  <si>
    <t>RUNX3</t>
  </si>
  <si>
    <t>RAD21</t>
  </si>
  <si>
    <t>RFX5</t>
  </si>
  <si>
    <t>FOXA2</t>
  </si>
  <si>
    <t>GATA1</t>
  </si>
  <si>
    <t>PPARGC1A</t>
  </si>
  <si>
    <t>BCL11A</t>
  </si>
  <si>
    <t>BATF</t>
  </si>
  <si>
    <t>GATA2</t>
  </si>
  <si>
    <t>CEBPB</t>
  </si>
  <si>
    <t>PRDM1</t>
  </si>
  <si>
    <t>POLR3G</t>
  </si>
  <si>
    <t>FOSL1</t>
  </si>
  <si>
    <t>ESRRA</t>
  </si>
  <si>
    <t>NFE2</t>
  </si>
  <si>
    <t>GATA3</t>
  </si>
  <si>
    <t>FAM48A</t>
  </si>
  <si>
    <t>CEBPD</t>
  </si>
  <si>
    <t>IRF1</t>
  </si>
  <si>
    <t>RXRA</t>
  </si>
  <si>
    <t>POU5F1</t>
  </si>
  <si>
    <t>SETDB1</t>
  </si>
  <si>
    <t>SMARCB1</t>
  </si>
  <si>
    <t>BRF1</t>
  </si>
  <si>
    <t>SIX5</t>
  </si>
  <si>
    <t>HDAC1</t>
  </si>
  <si>
    <t>SMARCC1</t>
  </si>
  <si>
    <t>HDAC2</t>
  </si>
  <si>
    <t>GTF2F1</t>
  </si>
  <si>
    <t>IRF4</t>
  </si>
  <si>
    <t>BDP1</t>
  </si>
  <si>
    <t>BRF2</t>
  </si>
  <si>
    <t>RDBP</t>
  </si>
  <si>
    <t>RPC155</t>
  </si>
  <si>
    <t>IRF3</t>
  </si>
  <si>
    <t>SMARCA4</t>
  </si>
  <si>
    <t>GTF2B</t>
  </si>
  <si>
    <t>IKZF1</t>
  </si>
  <si>
    <t>SIRT6</t>
  </si>
  <si>
    <t>HDAC8</t>
  </si>
  <si>
    <t>GTF3C2</t>
  </si>
  <si>
    <t>GRp20</t>
  </si>
  <si>
    <t>HDAC6</t>
  </si>
  <si>
    <t>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</si>
</sst>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0" fontId="14" fillId="33" borderId="0" xfId="0" applyFont="1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tabSelected="1" topLeftCell="A103" workbookViewId="0">
      <selection activeCell="H135" sqref="H135"/>
    </sheetView>
  </sheetViews>
  <sheetFormatPr defaultRowHeight="15"/>
  <cols>
    <col min="1" max="1" width="10.42578125" bestFit="1" customWidth="1"/>
    <col min="2" max="2" width="11.5703125" bestFit="1" customWidth="1"/>
    <col min="3" max="5" width="12" bestFit="1" customWidth="1"/>
    <col min="6" max="6" width="7" bestFit="1" customWidth="1"/>
  </cols>
  <sheetData>
    <row r="1" spans="1:6">
      <c r="A1" t="s">
        <v>167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 t="s">
        <v>6</v>
      </c>
      <c r="B2">
        <v>5669</v>
      </c>
      <c r="C2">
        <v>62.44</v>
      </c>
      <c r="D2">
        <v>3.8333062858379299E-2</v>
      </c>
      <c r="E2">
        <v>90.791159513132598</v>
      </c>
      <c r="F2" t="s">
        <v>5</v>
      </c>
    </row>
    <row r="3" spans="1:6">
      <c r="A3" s="1" t="s">
        <v>7</v>
      </c>
      <c r="B3">
        <v>26370</v>
      </c>
      <c r="C3">
        <v>304.66931216931198</v>
      </c>
      <c r="D3">
        <v>0.17831061343719601</v>
      </c>
      <c r="E3">
        <v>86.552858941518707</v>
      </c>
      <c r="F3" t="s">
        <v>5</v>
      </c>
    </row>
    <row r="4" spans="1:6">
      <c r="A4" s="1" t="s">
        <v>8</v>
      </c>
      <c r="B4">
        <v>17805</v>
      </c>
      <c r="C4">
        <v>206.34158020750201</v>
      </c>
      <c r="D4">
        <v>0.120395163907822</v>
      </c>
      <c r="E4">
        <v>86.288958251142901</v>
      </c>
      <c r="F4" t="s">
        <v>5</v>
      </c>
    </row>
    <row r="5" spans="1:6">
      <c r="A5" s="1" t="s">
        <v>9</v>
      </c>
      <c r="B5">
        <v>23766</v>
      </c>
      <c r="C5">
        <v>367.55200000000002</v>
      </c>
      <c r="D5">
        <v>0.16070269393054201</v>
      </c>
      <c r="E5">
        <v>64.660238551279804</v>
      </c>
      <c r="F5" t="s">
        <v>5</v>
      </c>
    </row>
    <row r="6" spans="1:6">
      <c r="A6" s="1" t="s">
        <v>10</v>
      </c>
      <c r="B6">
        <v>53562</v>
      </c>
      <c r="C6">
        <v>858.46111547525504</v>
      </c>
      <c r="D6">
        <v>0.362179487179487</v>
      </c>
      <c r="E6">
        <v>62.393041495359299</v>
      </c>
      <c r="F6" t="s">
        <v>5</v>
      </c>
    </row>
    <row r="7" spans="1:6">
      <c r="A7" s="1" t="s">
        <v>11</v>
      </c>
      <c r="B7">
        <v>5378</v>
      </c>
      <c r="C7">
        <v>91.847999999999999</v>
      </c>
      <c r="D7">
        <v>3.6365357567889202E-2</v>
      </c>
      <c r="E7">
        <v>58.553261910983402</v>
      </c>
      <c r="F7" t="s">
        <v>5</v>
      </c>
    </row>
    <row r="8" spans="1:6">
      <c r="A8" s="1" t="s">
        <v>12</v>
      </c>
      <c r="B8">
        <v>41245</v>
      </c>
      <c r="C8">
        <v>777.08996815286605</v>
      </c>
      <c r="D8">
        <v>0.27889348696310701</v>
      </c>
      <c r="E8">
        <v>53.076222432827002</v>
      </c>
      <c r="F8" t="s">
        <v>5</v>
      </c>
    </row>
    <row r="9" spans="1:6">
      <c r="A9" s="1" t="s">
        <v>13</v>
      </c>
      <c r="B9">
        <v>1195</v>
      </c>
      <c r="C9">
        <v>22.742605915267799</v>
      </c>
      <c r="D9">
        <v>8.0804392513253304E-3</v>
      </c>
      <c r="E9">
        <v>52.544550279427803</v>
      </c>
      <c r="F9" t="s">
        <v>5</v>
      </c>
    </row>
    <row r="10" spans="1:6">
      <c r="A10" s="1" t="s">
        <v>14</v>
      </c>
      <c r="B10">
        <v>25643</v>
      </c>
      <c r="C10">
        <v>490.68299999999999</v>
      </c>
      <c r="D10">
        <v>0.173394731147896</v>
      </c>
      <c r="E10">
        <v>52.2598092862398</v>
      </c>
      <c r="F10" t="s">
        <v>5</v>
      </c>
    </row>
    <row r="11" spans="1:6">
      <c r="A11" s="1" t="s">
        <v>15</v>
      </c>
      <c r="B11">
        <v>6999</v>
      </c>
      <c r="C11">
        <v>148.42286171063199</v>
      </c>
      <c r="D11">
        <v>4.73263550795196E-2</v>
      </c>
      <c r="E11">
        <v>47.155808204570299</v>
      </c>
      <c r="F11" t="s">
        <v>5</v>
      </c>
    </row>
    <row r="12" spans="1:6">
      <c r="A12" s="1" t="s">
        <v>16</v>
      </c>
      <c r="B12">
        <v>4261</v>
      </c>
      <c r="C12">
        <v>90.697999999999993</v>
      </c>
      <c r="D12">
        <v>2.88123444769014E-2</v>
      </c>
      <c r="E12">
        <v>46.980087763787502</v>
      </c>
      <c r="F12" t="s">
        <v>5</v>
      </c>
    </row>
    <row r="13" spans="1:6">
      <c r="A13" s="1" t="s">
        <v>17</v>
      </c>
      <c r="B13">
        <v>28786</v>
      </c>
      <c r="C13">
        <v>654.66666666666697</v>
      </c>
      <c r="D13">
        <v>0.194647300659959</v>
      </c>
      <c r="E13">
        <v>43.970468431771899</v>
      </c>
      <c r="F13" t="s">
        <v>5</v>
      </c>
    </row>
    <row r="14" spans="1:6">
      <c r="A14" s="1" t="s">
        <v>18</v>
      </c>
      <c r="B14">
        <v>20918</v>
      </c>
      <c r="C14">
        <v>497.93310165073802</v>
      </c>
      <c r="D14">
        <v>0.14144487720437099</v>
      </c>
      <c r="E14">
        <v>42.009659391297802</v>
      </c>
      <c r="F14" t="s">
        <v>5</v>
      </c>
    </row>
    <row r="15" spans="1:6">
      <c r="A15" s="1" t="s">
        <v>19</v>
      </c>
      <c r="B15">
        <v>11692</v>
      </c>
      <c r="C15">
        <v>284.14400000000001</v>
      </c>
      <c r="D15">
        <v>7.9059829059829098E-2</v>
      </c>
      <c r="E15">
        <v>41.148150233684298</v>
      </c>
      <c r="F15" t="s">
        <v>5</v>
      </c>
    </row>
    <row r="16" spans="1:6">
      <c r="A16" s="1" t="s">
        <v>20</v>
      </c>
      <c r="B16">
        <v>26889</v>
      </c>
      <c r="C16">
        <v>672.27760000000001</v>
      </c>
      <c r="D16">
        <v>0.18182002596559599</v>
      </c>
      <c r="E16">
        <v>39.996870340466501</v>
      </c>
      <c r="F16" t="s">
        <v>5</v>
      </c>
    </row>
    <row r="17" spans="1:6">
      <c r="A17" s="1" t="s">
        <v>21</v>
      </c>
      <c r="B17">
        <v>11430</v>
      </c>
      <c r="C17">
        <v>291.02</v>
      </c>
      <c r="D17">
        <v>7.7288218111002893E-2</v>
      </c>
      <c r="E17">
        <v>39.275651157996002</v>
      </c>
      <c r="F17" t="s">
        <v>5</v>
      </c>
    </row>
    <row r="18" spans="1:6">
      <c r="A18" s="1" t="s">
        <v>22</v>
      </c>
      <c r="B18">
        <v>36214</v>
      </c>
      <c r="C18">
        <v>934.881064162754</v>
      </c>
      <c r="D18">
        <v>0.24487449962133501</v>
      </c>
      <c r="E18">
        <v>38.736478241146102</v>
      </c>
      <c r="F18" t="s">
        <v>5</v>
      </c>
    </row>
    <row r="19" spans="1:6">
      <c r="A19" s="1" t="s">
        <v>23</v>
      </c>
      <c r="B19">
        <v>40577</v>
      </c>
      <c r="C19">
        <v>1065.9558823529401</v>
      </c>
      <c r="D19">
        <v>0.27437655523098597</v>
      </c>
      <c r="E19">
        <v>38.066303373111701</v>
      </c>
      <c r="F19" t="s">
        <v>5</v>
      </c>
    </row>
    <row r="20" spans="1:6">
      <c r="A20" s="1" t="s">
        <v>24</v>
      </c>
      <c r="B20">
        <v>41502</v>
      </c>
      <c r="C20">
        <v>1101.942</v>
      </c>
      <c r="D20">
        <v>0.28063128854268099</v>
      </c>
      <c r="E20">
        <v>37.662599301959602</v>
      </c>
      <c r="F20" t="s">
        <v>5</v>
      </c>
    </row>
    <row r="21" spans="1:6">
      <c r="A21" s="1" t="s">
        <v>25</v>
      </c>
      <c r="B21">
        <v>29830</v>
      </c>
      <c r="C21">
        <v>803.61267605633805</v>
      </c>
      <c r="D21">
        <v>0.20170669695986199</v>
      </c>
      <c r="E21">
        <v>37.119872407175301</v>
      </c>
      <c r="F21" t="s">
        <v>5</v>
      </c>
    </row>
    <row r="22" spans="1:6">
      <c r="A22" s="1" t="s">
        <v>26</v>
      </c>
      <c r="B22">
        <v>13643</v>
      </c>
      <c r="C22">
        <v>383.49361022364201</v>
      </c>
      <c r="D22">
        <v>9.2252244942118394E-2</v>
      </c>
      <c r="E22">
        <v>35.575560156123103</v>
      </c>
      <c r="F22" t="s">
        <v>5</v>
      </c>
    </row>
    <row r="23" spans="1:6">
      <c r="A23" s="1" t="s">
        <v>27</v>
      </c>
      <c r="B23">
        <v>29976</v>
      </c>
      <c r="C23">
        <v>843.59297685554702</v>
      </c>
      <c r="D23">
        <v>0.202693930542032</v>
      </c>
      <c r="E23">
        <v>35.533723990607598</v>
      </c>
      <c r="F23" t="s">
        <v>5</v>
      </c>
    </row>
    <row r="24" spans="1:6">
      <c r="A24" s="1" t="s">
        <v>28</v>
      </c>
      <c r="B24">
        <v>46909</v>
      </c>
      <c r="C24">
        <v>1460.4159999999999</v>
      </c>
      <c r="D24">
        <v>0.317192740452234</v>
      </c>
      <c r="E24">
        <v>32.120299969323803</v>
      </c>
      <c r="F24" t="s">
        <v>5</v>
      </c>
    </row>
    <row r="25" spans="1:6">
      <c r="A25" s="1" t="s">
        <v>29</v>
      </c>
      <c r="B25">
        <v>16137</v>
      </c>
      <c r="C25">
        <v>528.80200000000002</v>
      </c>
      <c r="D25">
        <v>0.109116358325219</v>
      </c>
      <c r="E25">
        <v>30.5161478209235</v>
      </c>
      <c r="F25" t="s">
        <v>5</v>
      </c>
    </row>
    <row r="26" spans="1:6">
      <c r="A26" s="1" t="s">
        <v>30</v>
      </c>
      <c r="B26">
        <v>14727</v>
      </c>
      <c r="C26">
        <v>499.75799999999998</v>
      </c>
      <c r="D26">
        <v>9.9582116196040293E-2</v>
      </c>
      <c r="E26">
        <v>29.468262639117299</v>
      </c>
      <c r="F26" t="s">
        <v>5</v>
      </c>
    </row>
    <row r="27" spans="1:6">
      <c r="A27" s="1" t="s">
        <v>31</v>
      </c>
      <c r="B27">
        <v>18961</v>
      </c>
      <c r="C27">
        <v>651.29300000000001</v>
      </c>
      <c r="D27">
        <v>0.12821189007897901</v>
      </c>
      <c r="E27">
        <v>29.112857039765501</v>
      </c>
      <c r="F27" t="s">
        <v>5</v>
      </c>
    </row>
    <row r="28" spans="1:6">
      <c r="A28" s="1" t="s">
        <v>32</v>
      </c>
      <c r="B28">
        <v>9083</v>
      </c>
      <c r="C28">
        <v>326.79399999999998</v>
      </c>
      <c r="D28">
        <v>6.1418100183922998E-2</v>
      </c>
      <c r="E28">
        <v>27.7942679486159</v>
      </c>
      <c r="F28" t="s">
        <v>5</v>
      </c>
    </row>
    <row r="29" spans="1:6">
      <c r="A29" s="1" t="s">
        <v>33</v>
      </c>
      <c r="B29">
        <v>22709</v>
      </c>
      <c r="C29">
        <v>833.03554502369695</v>
      </c>
      <c r="D29">
        <v>0.15355539327058301</v>
      </c>
      <c r="E29">
        <v>27.260541444667901</v>
      </c>
      <c r="F29" t="s">
        <v>5</v>
      </c>
    </row>
    <row r="30" spans="1:6">
      <c r="A30" s="1" t="s">
        <v>34</v>
      </c>
      <c r="B30">
        <v>23583</v>
      </c>
      <c r="C30">
        <v>870.58100000000002</v>
      </c>
      <c r="D30">
        <v>0.15946527101590399</v>
      </c>
      <c r="E30">
        <v>27.0888062110246</v>
      </c>
      <c r="F30" t="s">
        <v>5</v>
      </c>
    </row>
    <row r="31" spans="1:6">
      <c r="A31" s="1" t="s">
        <v>35</v>
      </c>
      <c r="B31">
        <v>56152</v>
      </c>
      <c r="C31">
        <v>2077.74466463415</v>
      </c>
      <c r="D31">
        <v>0.379692740452234</v>
      </c>
      <c r="E31">
        <v>27.0254574374698</v>
      </c>
      <c r="F31" t="s">
        <v>5</v>
      </c>
    </row>
    <row r="32" spans="1:6">
      <c r="A32" s="1" t="s">
        <v>36</v>
      </c>
      <c r="B32">
        <v>45664</v>
      </c>
      <c r="C32">
        <v>1731.75354330709</v>
      </c>
      <c r="D32">
        <v>0.30877420750838502</v>
      </c>
      <c r="E32">
        <v>26.368648227389599</v>
      </c>
      <c r="F32" t="s">
        <v>5</v>
      </c>
    </row>
    <row r="33" spans="1:6">
      <c r="A33" s="1" t="s">
        <v>37</v>
      </c>
      <c r="B33">
        <v>11686</v>
      </c>
      <c r="C33">
        <v>445.32683982684</v>
      </c>
      <c r="D33">
        <v>7.9019257816726196E-2</v>
      </c>
      <c r="E33">
        <v>26.241400595894799</v>
      </c>
      <c r="F33" t="s">
        <v>5</v>
      </c>
    </row>
    <row r="34" spans="1:6">
      <c r="A34" s="1" t="s">
        <v>38</v>
      </c>
      <c r="B34">
        <v>21808</v>
      </c>
      <c r="C34">
        <v>852.52300000000002</v>
      </c>
      <c r="D34">
        <v>0.14746294493129899</v>
      </c>
      <c r="E34">
        <v>25.5805415220469</v>
      </c>
      <c r="F34" t="s">
        <v>5</v>
      </c>
    </row>
    <row r="35" spans="1:6">
      <c r="A35" s="1" t="s">
        <v>39</v>
      </c>
      <c r="B35">
        <v>10428</v>
      </c>
      <c r="C35">
        <v>429.78199999999998</v>
      </c>
      <c r="D35">
        <v>7.0512820512820498E-2</v>
      </c>
      <c r="E35">
        <v>24.263463802579</v>
      </c>
      <c r="F35" t="s">
        <v>5</v>
      </c>
    </row>
    <row r="36" spans="1:6">
      <c r="A36" s="1" t="s">
        <v>40</v>
      </c>
      <c r="B36">
        <v>7951</v>
      </c>
      <c r="C36">
        <v>328.25206611570201</v>
      </c>
      <c r="D36">
        <v>5.3763658985178001E-2</v>
      </c>
      <c r="E36">
        <v>24.222239007011801</v>
      </c>
      <c r="F36" t="s">
        <v>5</v>
      </c>
    </row>
    <row r="37" spans="1:6">
      <c r="A37" s="1" t="s">
        <v>41</v>
      </c>
      <c r="B37">
        <v>22536</v>
      </c>
      <c r="C37">
        <v>946.96500000000003</v>
      </c>
      <c r="D37">
        <v>0.15238558909444999</v>
      </c>
      <c r="E37">
        <v>23.798134038744799</v>
      </c>
      <c r="F37" t="s">
        <v>5</v>
      </c>
    </row>
    <row r="38" spans="1:6">
      <c r="A38" s="1" t="s">
        <v>42</v>
      </c>
      <c r="B38">
        <v>56985</v>
      </c>
      <c r="C38">
        <v>2435.18475750577</v>
      </c>
      <c r="D38">
        <v>0.38532538136968503</v>
      </c>
      <c r="E38">
        <v>23.4006885203924</v>
      </c>
      <c r="F38" t="s">
        <v>5</v>
      </c>
    </row>
    <row r="39" spans="1:6">
      <c r="A39" s="1" t="s">
        <v>43</v>
      </c>
      <c r="B39">
        <v>39538</v>
      </c>
      <c r="C39">
        <v>1757.1961414791001</v>
      </c>
      <c r="D39">
        <v>0.267350968300335</v>
      </c>
      <c r="E39">
        <v>22.500618494825101</v>
      </c>
      <c r="F39" t="s">
        <v>5</v>
      </c>
    </row>
    <row r="40" spans="1:6">
      <c r="A40" s="1" t="s">
        <v>44</v>
      </c>
      <c r="B40">
        <v>6350</v>
      </c>
      <c r="C40">
        <v>284.726</v>
      </c>
      <c r="D40">
        <v>4.2937898950557198E-2</v>
      </c>
      <c r="E40">
        <v>22.302143113027999</v>
      </c>
      <c r="F40" t="s">
        <v>5</v>
      </c>
    </row>
    <row r="41" spans="1:6">
      <c r="A41" s="1" t="s">
        <v>45</v>
      </c>
      <c r="B41">
        <v>27595</v>
      </c>
      <c r="C41">
        <v>1248.88805970149</v>
      </c>
      <c r="D41">
        <v>0.18659390890403499</v>
      </c>
      <c r="E41">
        <v>22.0956552395863</v>
      </c>
      <c r="F41" t="s">
        <v>5</v>
      </c>
    </row>
    <row r="42" spans="1:6">
      <c r="A42" s="1" t="s">
        <v>46</v>
      </c>
      <c r="B42">
        <v>24175</v>
      </c>
      <c r="C42">
        <v>1110.5426114151701</v>
      </c>
      <c r="D42">
        <v>0.16346830033538901</v>
      </c>
      <c r="E42">
        <v>21.768637917633502</v>
      </c>
      <c r="F42" t="s">
        <v>5</v>
      </c>
    </row>
    <row r="43" spans="1:6">
      <c r="A43" s="1" t="s">
        <v>47</v>
      </c>
      <c r="B43">
        <v>28031</v>
      </c>
      <c r="C43">
        <v>1350.5409999999999</v>
      </c>
      <c r="D43">
        <v>0.18954208590284499</v>
      </c>
      <c r="E43">
        <v>20.7553861748736</v>
      </c>
      <c r="F43" t="s">
        <v>5</v>
      </c>
    </row>
    <row r="44" spans="1:6">
      <c r="A44" s="1" t="s">
        <v>48</v>
      </c>
      <c r="B44">
        <v>15025</v>
      </c>
      <c r="C44">
        <v>727.27265500794897</v>
      </c>
      <c r="D44">
        <v>0.10159715460348399</v>
      </c>
      <c r="E44">
        <v>20.659377052799801</v>
      </c>
      <c r="F44" t="s">
        <v>5</v>
      </c>
    </row>
    <row r="45" spans="1:6">
      <c r="A45" s="1" t="s">
        <v>49</v>
      </c>
      <c r="B45">
        <v>35149</v>
      </c>
      <c r="C45">
        <v>1740.3725961538501</v>
      </c>
      <c r="D45">
        <v>0.23767310397057201</v>
      </c>
      <c r="E45">
        <v>20.196249974101999</v>
      </c>
      <c r="F45" t="s">
        <v>5</v>
      </c>
    </row>
    <row r="46" spans="1:6">
      <c r="A46" s="1" t="s">
        <v>50</v>
      </c>
      <c r="B46">
        <v>19919</v>
      </c>
      <c r="C46">
        <v>991.25599999999997</v>
      </c>
      <c r="D46">
        <v>0.13468976522774001</v>
      </c>
      <c r="E46">
        <v>20.094708127870099</v>
      </c>
      <c r="F46" t="s">
        <v>5</v>
      </c>
    </row>
    <row r="47" spans="1:6">
      <c r="A47" s="1" t="s">
        <v>51</v>
      </c>
      <c r="B47">
        <v>87908</v>
      </c>
      <c r="C47">
        <v>4463.6749063670404</v>
      </c>
      <c r="D47">
        <v>0.59442280644812295</v>
      </c>
      <c r="E47">
        <v>19.6940865641015</v>
      </c>
      <c r="F47" t="s">
        <v>5</v>
      </c>
    </row>
    <row r="48" spans="1:6">
      <c r="A48" s="1" t="s">
        <v>52</v>
      </c>
      <c r="B48">
        <v>11359</v>
      </c>
      <c r="C48">
        <v>631.23979591836701</v>
      </c>
      <c r="D48">
        <v>7.6808125067618693E-2</v>
      </c>
      <c r="E48">
        <v>17.9947463284919</v>
      </c>
      <c r="F48" t="s">
        <v>5</v>
      </c>
    </row>
    <row r="49" spans="1:6">
      <c r="A49" s="1" t="s">
        <v>53</v>
      </c>
      <c r="B49">
        <v>5489</v>
      </c>
      <c r="C49">
        <v>314.71258907363398</v>
      </c>
      <c r="D49">
        <v>3.7115925565292703E-2</v>
      </c>
      <c r="E49">
        <v>17.441310549911702</v>
      </c>
      <c r="F49" t="s">
        <v>5</v>
      </c>
    </row>
    <row r="50" spans="1:6">
      <c r="A50" s="1" t="s">
        <v>54</v>
      </c>
      <c r="B50">
        <v>4855</v>
      </c>
      <c r="C50">
        <v>281.22266244057101</v>
      </c>
      <c r="D50">
        <v>3.2828897544087403E-2</v>
      </c>
      <c r="E50">
        <v>17.2639002769771</v>
      </c>
      <c r="F50" t="s">
        <v>5</v>
      </c>
    </row>
    <row r="51" spans="1:6">
      <c r="A51" s="1" t="s">
        <v>55</v>
      </c>
      <c r="B51">
        <v>329</v>
      </c>
      <c r="C51">
        <v>19.077999999999999</v>
      </c>
      <c r="D51">
        <v>2.2246564968084002E-3</v>
      </c>
      <c r="E51">
        <v>17.244994234196501</v>
      </c>
      <c r="F51" t="s">
        <v>5</v>
      </c>
    </row>
    <row r="52" spans="1:6">
      <c r="A52" s="1" t="s">
        <v>56</v>
      </c>
      <c r="B52">
        <v>25220</v>
      </c>
      <c r="C52">
        <v>1576.9430633520401</v>
      </c>
      <c r="D52">
        <v>0.17053445850914201</v>
      </c>
      <c r="E52">
        <v>15.9929680316998</v>
      </c>
      <c r="F52" t="s">
        <v>5</v>
      </c>
    </row>
    <row r="53" spans="1:6">
      <c r="A53" s="1" t="s">
        <v>57</v>
      </c>
      <c r="B53">
        <v>18347</v>
      </c>
      <c r="C53">
        <v>1153.00777604977</v>
      </c>
      <c r="D53">
        <v>0.124060099534783</v>
      </c>
      <c r="E53">
        <v>15.9122951129239</v>
      </c>
      <c r="F53" t="s">
        <v>5</v>
      </c>
    </row>
    <row r="54" spans="1:6">
      <c r="A54" s="1" t="s">
        <v>58</v>
      </c>
      <c r="B54">
        <v>13408</v>
      </c>
      <c r="C54">
        <v>866.35646687697204</v>
      </c>
      <c r="D54">
        <v>9.06632045872552E-2</v>
      </c>
      <c r="E54">
        <v>15.476308554991199</v>
      </c>
      <c r="F54" t="s">
        <v>5</v>
      </c>
    </row>
    <row r="55" spans="1:6">
      <c r="A55" s="1" t="s">
        <v>59</v>
      </c>
      <c r="B55">
        <v>14499</v>
      </c>
      <c r="C55">
        <v>956.65191740413002</v>
      </c>
      <c r="D55">
        <v>9.8040408958130501E-2</v>
      </c>
      <c r="E55">
        <v>15.1559827939748</v>
      </c>
      <c r="F55" t="s">
        <v>5</v>
      </c>
    </row>
    <row r="56" spans="1:6">
      <c r="A56" s="1" t="s">
        <v>60</v>
      </c>
      <c r="B56">
        <v>6046</v>
      </c>
      <c r="C56">
        <v>404.62720000000002</v>
      </c>
      <c r="D56">
        <v>4.0882289300010803E-2</v>
      </c>
      <c r="E56">
        <v>14.9421492178479</v>
      </c>
      <c r="F56" t="s">
        <v>5</v>
      </c>
    </row>
    <row r="57" spans="1:6">
      <c r="A57" s="1" t="s">
        <v>61</v>
      </c>
      <c r="B57">
        <v>12428</v>
      </c>
      <c r="C57">
        <v>851.97324414715695</v>
      </c>
      <c r="D57">
        <v>8.40365682137834E-2</v>
      </c>
      <c r="E57">
        <v>14.5873125539766</v>
      </c>
      <c r="F57" t="s">
        <v>5</v>
      </c>
    </row>
    <row r="58" spans="1:6">
      <c r="A58" s="1" t="s">
        <v>62</v>
      </c>
      <c r="B58">
        <v>14774</v>
      </c>
      <c r="C58">
        <v>1044.08961141951</v>
      </c>
      <c r="D58">
        <v>9.9899924267012899E-2</v>
      </c>
      <c r="E58">
        <v>14.1501264244108</v>
      </c>
      <c r="F58" t="s">
        <v>5</v>
      </c>
    </row>
    <row r="59" spans="1:6">
      <c r="A59" s="1" t="s">
        <v>63</v>
      </c>
      <c r="B59">
        <v>15991</v>
      </c>
      <c r="C59">
        <v>1165.2570000000001</v>
      </c>
      <c r="D59">
        <v>0.108129124743049</v>
      </c>
      <c r="E59">
        <v>13.7231529181974</v>
      </c>
      <c r="F59" t="s">
        <v>5</v>
      </c>
    </row>
    <row r="60" spans="1:6">
      <c r="A60" s="1" t="s">
        <v>64</v>
      </c>
      <c r="B60">
        <v>28699</v>
      </c>
      <c r="C60">
        <v>2190.7739261492102</v>
      </c>
      <c r="D60">
        <v>0.194059017634967</v>
      </c>
      <c r="E60">
        <v>13.0999368111182</v>
      </c>
      <c r="F60" t="s">
        <v>5</v>
      </c>
    </row>
    <row r="61" spans="1:6">
      <c r="A61" s="1" t="s">
        <v>65</v>
      </c>
      <c r="B61">
        <v>4855</v>
      </c>
      <c r="C61">
        <v>396.30769230769198</v>
      </c>
      <c r="D61">
        <v>3.2828897544087403E-2</v>
      </c>
      <c r="E61">
        <v>12.250582298136599</v>
      </c>
      <c r="F61" t="s">
        <v>5</v>
      </c>
    </row>
    <row r="62" spans="1:6">
      <c r="A62" s="1" t="s">
        <v>66</v>
      </c>
      <c r="B62">
        <v>5138</v>
      </c>
      <c r="C62">
        <v>447.13679999999999</v>
      </c>
      <c r="D62">
        <v>3.4742507843773703E-2</v>
      </c>
      <c r="E62">
        <v>11.4908904836283</v>
      </c>
      <c r="F62" t="s">
        <v>5</v>
      </c>
    </row>
    <row r="63" spans="1:6">
      <c r="A63" s="1" t="s">
        <v>67</v>
      </c>
      <c r="B63">
        <v>13905</v>
      </c>
      <c r="C63">
        <v>1235.90594744122</v>
      </c>
      <c r="D63">
        <v>9.4023855890944502E-2</v>
      </c>
      <c r="E63">
        <v>11.250856126057601</v>
      </c>
      <c r="F63" t="s">
        <v>5</v>
      </c>
    </row>
    <row r="64" spans="1:6">
      <c r="A64" s="1" t="s">
        <v>68</v>
      </c>
      <c r="B64">
        <v>18814</v>
      </c>
      <c r="C64">
        <v>1707.17894736842</v>
      </c>
      <c r="D64">
        <v>0.12721789462295799</v>
      </c>
      <c r="E64">
        <v>11.0205201563675</v>
      </c>
      <c r="F64" t="s">
        <v>5</v>
      </c>
    </row>
    <row r="65" spans="1:6">
      <c r="A65" s="1" t="s">
        <v>69</v>
      </c>
      <c r="B65">
        <v>6570</v>
      </c>
      <c r="C65">
        <v>609.34051036682604</v>
      </c>
      <c r="D65">
        <v>4.4425511197663102E-2</v>
      </c>
      <c r="E65">
        <v>10.7821487136065</v>
      </c>
      <c r="F65" t="s">
        <v>5</v>
      </c>
    </row>
    <row r="66" spans="1:6">
      <c r="A66" s="1" t="s">
        <v>70</v>
      </c>
      <c r="B66">
        <v>6827</v>
      </c>
      <c r="C66">
        <v>656.25819344524405</v>
      </c>
      <c r="D66">
        <v>4.6163312777236801E-2</v>
      </c>
      <c r="E66">
        <v>10.402917736019999</v>
      </c>
      <c r="F66" t="s">
        <v>5</v>
      </c>
    </row>
    <row r="67" spans="1:6">
      <c r="A67" s="1" t="s">
        <v>71</v>
      </c>
      <c r="B67">
        <v>3825</v>
      </c>
      <c r="C67">
        <v>435.94369973190402</v>
      </c>
      <c r="D67">
        <v>2.5864167478091501E-2</v>
      </c>
      <c r="E67">
        <v>8.7740687670272504</v>
      </c>
      <c r="F67" t="s">
        <v>5</v>
      </c>
    </row>
    <row r="68" spans="1:6">
      <c r="A68" s="1" t="s">
        <v>72</v>
      </c>
      <c r="B68">
        <v>10840</v>
      </c>
      <c r="C68">
        <v>1270.0233236151601</v>
      </c>
      <c r="D68">
        <v>7.3298712539218894E-2</v>
      </c>
      <c r="E68">
        <v>8.5352763200785997</v>
      </c>
      <c r="F68" t="s">
        <v>5</v>
      </c>
    </row>
    <row r="69" spans="1:6">
      <c r="A69" s="1" t="s">
        <v>73</v>
      </c>
      <c r="B69">
        <v>30900</v>
      </c>
      <c r="C69">
        <v>3674.1188340807198</v>
      </c>
      <c r="D69">
        <v>0.208941901979877</v>
      </c>
      <c r="E69">
        <v>8.4101797996774206</v>
      </c>
      <c r="F69" t="s">
        <v>5</v>
      </c>
    </row>
    <row r="70" spans="1:6">
      <c r="A70" s="1" t="s">
        <v>74</v>
      </c>
      <c r="B70">
        <v>12737</v>
      </c>
      <c r="C70">
        <v>1515.5658419792501</v>
      </c>
      <c r="D70">
        <v>8.6125987233582196E-2</v>
      </c>
      <c r="E70">
        <v>8.4041218449250206</v>
      </c>
      <c r="F70" t="s">
        <v>5</v>
      </c>
    </row>
    <row r="71" spans="1:6">
      <c r="A71" s="1" t="s">
        <v>75</v>
      </c>
      <c r="B71">
        <v>13715</v>
      </c>
      <c r="C71">
        <v>1644.9984025559099</v>
      </c>
      <c r="D71">
        <v>9.2739099859352997E-2</v>
      </c>
      <c r="E71">
        <v>8.3373941146024002</v>
      </c>
      <c r="F71" t="s">
        <v>5</v>
      </c>
    </row>
    <row r="72" spans="1:6">
      <c r="A72" s="1" t="s">
        <v>76</v>
      </c>
      <c r="B72">
        <v>7148</v>
      </c>
      <c r="C72">
        <v>903.90230341540905</v>
      </c>
      <c r="D72">
        <v>4.8333874283241401E-2</v>
      </c>
      <c r="E72">
        <v>7.9079342678862199</v>
      </c>
      <c r="F72" t="s">
        <v>5</v>
      </c>
    </row>
    <row r="73" spans="1:6">
      <c r="A73" s="1" t="s">
        <v>77</v>
      </c>
      <c r="B73">
        <v>3032</v>
      </c>
      <c r="C73">
        <v>384.40672538030401</v>
      </c>
      <c r="D73">
        <v>2.0502001514659699E-2</v>
      </c>
      <c r="E73">
        <v>7.88747906790746</v>
      </c>
      <c r="F73" t="s">
        <v>5</v>
      </c>
    </row>
    <row r="74" spans="1:6">
      <c r="A74" s="1" t="s">
        <v>78</v>
      </c>
      <c r="B74">
        <v>9605</v>
      </c>
      <c r="C74">
        <v>1237.6388261851</v>
      </c>
      <c r="D74">
        <v>6.4947798333874304E-2</v>
      </c>
      <c r="E74">
        <v>7.7607455396389398</v>
      </c>
      <c r="F74" t="s">
        <v>5</v>
      </c>
    </row>
    <row r="75" spans="1:6">
      <c r="A75" s="1" t="s">
        <v>79</v>
      </c>
      <c r="B75">
        <v>12379</v>
      </c>
      <c r="C75">
        <v>1647.49727626459</v>
      </c>
      <c r="D75">
        <v>8.3705236395109794E-2</v>
      </c>
      <c r="E75">
        <v>7.5138212234664197</v>
      </c>
      <c r="F75" t="s">
        <v>5</v>
      </c>
    </row>
    <row r="76" spans="1:6">
      <c r="A76" s="1" t="s">
        <v>80</v>
      </c>
      <c r="B76">
        <v>8324</v>
      </c>
      <c r="C76">
        <v>1157.6666666666699</v>
      </c>
      <c r="D76">
        <v>5.6285837931407602E-2</v>
      </c>
      <c r="E76">
        <v>7.1903253671177696</v>
      </c>
      <c r="F76" t="s">
        <v>5</v>
      </c>
    </row>
    <row r="77" spans="1:6">
      <c r="A77" s="1" t="s">
        <v>81</v>
      </c>
      <c r="B77">
        <v>9893</v>
      </c>
      <c r="C77">
        <v>1390.8431372549001</v>
      </c>
      <c r="D77">
        <v>6.6895218002812895E-2</v>
      </c>
      <c r="E77">
        <v>7.11295165860742</v>
      </c>
      <c r="F77" t="s">
        <v>5</v>
      </c>
    </row>
    <row r="78" spans="1:6">
      <c r="A78" s="1" t="s">
        <v>82</v>
      </c>
      <c r="B78">
        <v>630</v>
      </c>
      <c r="C78">
        <v>88.835999999999999</v>
      </c>
      <c r="D78">
        <v>4.2599805258033098E-3</v>
      </c>
      <c r="E78">
        <v>7.0917195731460199</v>
      </c>
      <c r="F78" t="s">
        <v>5</v>
      </c>
    </row>
    <row r="79" spans="1:6">
      <c r="A79" s="1" t="s">
        <v>83</v>
      </c>
      <c r="B79">
        <v>2606</v>
      </c>
      <c r="C79">
        <v>379.92192881745098</v>
      </c>
      <c r="D79">
        <v>1.76214432543546E-2</v>
      </c>
      <c r="E79">
        <v>6.8593039841407997</v>
      </c>
      <c r="F79" t="s">
        <v>5</v>
      </c>
    </row>
    <row r="80" spans="1:6">
      <c r="A80" s="1" t="s">
        <v>84</v>
      </c>
      <c r="B80">
        <v>9880</v>
      </c>
      <c r="C80">
        <v>1539.9112227805699</v>
      </c>
      <c r="D80">
        <v>6.6807313642756702E-2</v>
      </c>
      <c r="E80">
        <v>6.4159542795980098</v>
      </c>
      <c r="F80" t="s">
        <v>5</v>
      </c>
    </row>
    <row r="81" spans="1:6">
      <c r="A81" s="1" t="s">
        <v>85</v>
      </c>
      <c r="B81">
        <v>4318</v>
      </c>
      <c r="C81">
        <v>740.84006462035495</v>
      </c>
      <c r="D81">
        <v>2.9197771286378901E-2</v>
      </c>
      <c r="E81">
        <v>5.8285184700597501</v>
      </c>
      <c r="F81" t="s">
        <v>5</v>
      </c>
    </row>
    <row r="82" spans="1:6">
      <c r="A82" s="1" t="s">
        <v>86</v>
      </c>
      <c r="B82">
        <v>6886</v>
      </c>
      <c r="C82">
        <v>1186.14808917197</v>
      </c>
      <c r="D82">
        <v>4.6562263334415203E-2</v>
      </c>
      <c r="E82">
        <v>5.8053459453001102</v>
      </c>
      <c r="F82" t="s">
        <v>5</v>
      </c>
    </row>
    <row r="83" spans="1:6">
      <c r="A83" s="1" t="s">
        <v>87</v>
      </c>
      <c r="B83">
        <v>16550</v>
      </c>
      <c r="C83">
        <v>3218.8591772151899</v>
      </c>
      <c r="D83">
        <v>0.11190901222546799</v>
      </c>
      <c r="E83">
        <v>5.1415731751018399</v>
      </c>
      <c r="F83" t="s">
        <v>5</v>
      </c>
    </row>
    <row r="84" spans="1:6">
      <c r="A84" s="1" t="s">
        <v>88</v>
      </c>
      <c r="B84">
        <v>1536</v>
      </c>
      <c r="C84">
        <v>300.33300000000003</v>
      </c>
      <c r="D84">
        <v>1.03862382343395E-2</v>
      </c>
      <c r="E84">
        <v>5.1143231013574901</v>
      </c>
      <c r="F84" t="s">
        <v>5</v>
      </c>
    </row>
    <row r="85" spans="1:6">
      <c r="A85" s="1" t="s">
        <v>89</v>
      </c>
      <c r="B85">
        <v>6843</v>
      </c>
      <c r="C85">
        <v>1353.40181268882</v>
      </c>
      <c r="D85">
        <v>4.62715027588445E-2</v>
      </c>
      <c r="E85">
        <v>5.0561480972194897</v>
      </c>
      <c r="F85" t="s">
        <v>5</v>
      </c>
    </row>
    <row r="86" spans="1:6">
      <c r="A86" s="1" t="s">
        <v>90</v>
      </c>
      <c r="B86">
        <v>3989</v>
      </c>
      <c r="C86">
        <v>815.69897557131605</v>
      </c>
      <c r="D86">
        <v>2.6973114789570499E-2</v>
      </c>
      <c r="E86">
        <v>4.8902844302410697</v>
      </c>
      <c r="F86" t="s">
        <v>5</v>
      </c>
    </row>
    <row r="87" spans="1:6">
      <c r="A87" s="1" t="s">
        <v>91</v>
      </c>
      <c r="B87">
        <v>11774</v>
      </c>
      <c r="C87">
        <v>2447.5847589424602</v>
      </c>
      <c r="D87">
        <v>7.9614302715568505E-2</v>
      </c>
      <c r="E87">
        <v>4.8104564947067496</v>
      </c>
      <c r="F87" t="s">
        <v>5</v>
      </c>
    </row>
    <row r="88" spans="1:6">
      <c r="A88" s="1" t="s">
        <v>92</v>
      </c>
      <c r="B88">
        <v>45857</v>
      </c>
      <c r="C88">
        <v>9695.7543731778405</v>
      </c>
      <c r="D88">
        <v>0.31007924916152801</v>
      </c>
      <c r="E88">
        <v>4.7295958865106904</v>
      </c>
      <c r="F88" t="s">
        <v>5</v>
      </c>
    </row>
    <row r="89" spans="1:6">
      <c r="A89" s="1" t="s">
        <v>93</v>
      </c>
      <c r="B89">
        <v>24836</v>
      </c>
      <c r="C89">
        <v>5347.4403162055296</v>
      </c>
      <c r="D89">
        <v>0.167937898950557</v>
      </c>
      <c r="E89">
        <v>4.64446511440884</v>
      </c>
      <c r="F89" t="s">
        <v>5</v>
      </c>
    </row>
    <row r="90" spans="1:6">
      <c r="A90" s="1" t="s">
        <v>94</v>
      </c>
      <c r="B90">
        <v>22536</v>
      </c>
      <c r="C90">
        <v>5183.61562746646</v>
      </c>
      <c r="D90">
        <v>0.15238558909444999</v>
      </c>
      <c r="E90">
        <v>4.3475445749851396</v>
      </c>
      <c r="F90" t="s">
        <v>5</v>
      </c>
    </row>
    <row r="91" spans="1:6">
      <c r="A91" s="3" t="s">
        <v>95</v>
      </c>
      <c r="B91">
        <v>8836</v>
      </c>
      <c r="C91">
        <v>2314.7184231697502</v>
      </c>
      <c r="D91">
        <v>5.9747917342854E-2</v>
      </c>
      <c r="E91">
        <v>3.8173109573734099</v>
      </c>
      <c r="F91">
        <f xml:space="preserve"> 0.243</f>
        <v>0.24299999999999999</v>
      </c>
    </row>
    <row r="92" spans="1:6">
      <c r="A92" s="3" t="s">
        <v>96</v>
      </c>
      <c r="B92">
        <v>20631</v>
      </c>
      <c r="C92">
        <v>5479.5552238806004</v>
      </c>
      <c r="D92">
        <v>0.13950421940928301</v>
      </c>
      <c r="E92">
        <v>3.7650866096006301</v>
      </c>
      <c r="F92">
        <f xml:space="preserve"> 0.201</f>
        <v>0.20100000000000001</v>
      </c>
    </row>
    <row r="93" spans="1:6">
      <c r="A93" s="3" t="s">
        <v>97</v>
      </c>
      <c r="B93">
        <v>3775</v>
      </c>
      <c r="C93">
        <v>1005.75660528423</v>
      </c>
      <c r="D93">
        <v>2.55260737855675E-2</v>
      </c>
      <c r="E93">
        <v>3.75339319688901</v>
      </c>
      <c r="F93">
        <f xml:space="preserve"> 0.249</f>
        <v>0.249</v>
      </c>
    </row>
    <row r="94" spans="1:6">
      <c r="A94" s="3" t="s">
        <v>98</v>
      </c>
      <c r="B94">
        <v>7386</v>
      </c>
      <c r="C94">
        <v>2054.2504743833001</v>
      </c>
      <c r="D94">
        <v>4.9943200259655998E-2</v>
      </c>
      <c r="E94">
        <v>3.5954719699978801</v>
      </c>
      <c r="F94" t="s">
        <v>5</v>
      </c>
    </row>
    <row r="95" spans="1:6">
      <c r="A95" s="3" t="s">
        <v>99</v>
      </c>
      <c r="B95">
        <v>1351</v>
      </c>
      <c r="C95">
        <v>376.56639999999999</v>
      </c>
      <c r="D95">
        <v>9.1352915720004299E-3</v>
      </c>
      <c r="E95">
        <v>3.5876806852656</v>
      </c>
      <c r="F95">
        <f xml:space="preserve"> 0.25</f>
        <v>0.25</v>
      </c>
    </row>
    <row r="96" spans="1:6">
      <c r="A96" s="3" t="s">
        <v>100</v>
      </c>
      <c r="B96">
        <v>3367</v>
      </c>
      <c r="C96">
        <v>985.29113924050603</v>
      </c>
      <c r="D96">
        <v>2.2767229254571E-2</v>
      </c>
      <c r="E96">
        <v>3.4172640612554299</v>
      </c>
      <c r="F96">
        <f xml:space="preserve"> 0.061</f>
        <v>6.0999999999999999E-2</v>
      </c>
    </row>
    <row r="97" spans="1:6">
      <c r="A97" s="3" t="s">
        <v>101</v>
      </c>
      <c r="B97">
        <v>14361</v>
      </c>
      <c r="C97">
        <v>4205.1254901960801</v>
      </c>
      <c r="D97">
        <v>9.7107270366764004E-2</v>
      </c>
      <c r="E97">
        <v>3.4151180585410699</v>
      </c>
      <c r="F97">
        <f xml:space="preserve"> 0.052</f>
        <v>5.1999999999999998E-2</v>
      </c>
    </row>
    <row r="98" spans="1:6">
      <c r="A98" s="3" t="s">
        <v>102</v>
      </c>
      <c r="B98">
        <v>3581</v>
      </c>
      <c r="C98">
        <v>1049.4855581576901</v>
      </c>
      <c r="D98">
        <v>2.4214270258574099E-2</v>
      </c>
      <c r="E98">
        <v>3.4121479539806501</v>
      </c>
      <c r="F98" t="s">
        <v>5</v>
      </c>
    </row>
    <row r="99" spans="1:6">
      <c r="A99" s="3" t="s">
        <v>103</v>
      </c>
      <c r="B99">
        <v>49099</v>
      </c>
      <c r="C99">
        <v>15762.668539325799</v>
      </c>
      <c r="D99">
        <v>0.33200124418478799</v>
      </c>
      <c r="E99">
        <v>3.1148913572282702</v>
      </c>
      <c r="F99">
        <f xml:space="preserve"> 0.068</f>
        <v>6.8000000000000005E-2</v>
      </c>
    </row>
    <row r="100" spans="1:6">
      <c r="A100" s="3" t="s">
        <v>104</v>
      </c>
      <c r="B100">
        <v>4633</v>
      </c>
      <c r="C100">
        <v>1580.4214285714299</v>
      </c>
      <c r="D100">
        <v>3.1327761549280499E-2</v>
      </c>
      <c r="E100">
        <v>2.9314965718908601</v>
      </c>
      <c r="F100">
        <f xml:space="preserve"> 0.26</f>
        <v>0.26</v>
      </c>
    </row>
    <row r="101" spans="1:6">
      <c r="A101" s="3" t="s">
        <v>105</v>
      </c>
      <c r="B101">
        <v>46264</v>
      </c>
      <c r="C101">
        <v>16780.957089552201</v>
      </c>
      <c r="D101">
        <v>0.31283133181867401</v>
      </c>
      <c r="E101">
        <v>2.75693452722096</v>
      </c>
      <c r="F101">
        <f xml:space="preserve"> 0.072</f>
        <v>7.1999999999999995E-2</v>
      </c>
    </row>
    <row r="102" spans="1:6">
      <c r="A102" s="3" t="s">
        <v>106</v>
      </c>
      <c r="B102">
        <v>10885</v>
      </c>
      <c r="C102">
        <v>4008.6810551558801</v>
      </c>
      <c r="D102">
        <v>7.36029968624905E-2</v>
      </c>
      <c r="E102">
        <v>2.7153569591175</v>
      </c>
      <c r="F102">
        <f xml:space="preserve"> 0.251</f>
        <v>0.251</v>
      </c>
    </row>
    <row r="103" spans="1:6">
      <c r="A103" s="3" t="s">
        <v>107</v>
      </c>
      <c r="B103">
        <v>14182</v>
      </c>
      <c r="C103">
        <v>5337.9888977002402</v>
      </c>
      <c r="D103">
        <v>9.58968949475279E-2</v>
      </c>
      <c r="E103">
        <v>2.6568058255254199</v>
      </c>
      <c r="F103">
        <f xml:space="preserve"> 0.261</f>
        <v>0.26100000000000001</v>
      </c>
    </row>
    <row r="104" spans="1:6">
      <c r="A104" s="3" t="s">
        <v>108</v>
      </c>
      <c r="B104">
        <v>39945</v>
      </c>
      <c r="C104">
        <v>15304.1998123827</v>
      </c>
      <c r="D104">
        <v>0.27010305095748099</v>
      </c>
      <c r="E104">
        <v>2.61006785651611</v>
      </c>
      <c r="F104">
        <f xml:space="preserve"> 0.066</f>
        <v>6.6000000000000003E-2</v>
      </c>
    </row>
    <row r="105" spans="1:6">
      <c r="A105" s="3" t="s">
        <v>109</v>
      </c>
      <c r="B105">
        <v>10105</v>
      </c>
      <c r="C105">
        <v>4478.6511627907003</v>
      </c>
      <c r="D105">
        <v>6.8328735259114995E-2</v>
      </c>
      <c r="E105">
        <v>2.2562596712049898</v>
      </c>
      <c r="F105">
        <f xml:space="preserve"> 0.247</f>
        <v>0.247</v>
      </c>
    </row>
    <row r="106" spans="1:6">
      <c r="A106" s="3" t="s">
        <v>110</v>
      </c>
      <c r="B106">
        <v>37929</v>
      </c>
      <c r="C106">
        <v>17188.740913327099</v>
      </c>
      <c r="D106">
        <v>0.25647111327491101</v>
      </c>
      <c r="E106">
        <v>2.20661886703942</v>
      </c>
      <c r="F106">
        <f xml:space="preserve"> 0.073</f>
        <v>7.2999999999999995E-2</v>
      </c>
    </row>
    <row r="107" spans="1:6">
      <c r="A107" s="3" t="s">
        <v>111</v>
      </c>
      <c r="B107">
        <v>10250</v>
      </c>
      <c r="C107">
        <v>4874.1000000000004</v>
      </c>
      <c r="D107">
        <v>6.9309206967434797E-2</v>
      </c>
      <c r="E107">
        <v>2.1029523399191601</v>
      </c>
      <c r="F107">
        <f xml:space="preserve"> 0.082</f>
        <v>8.2000000000000003E-2</v>
      </c>
    </row>
    <row r="108" spans="1:6">
      <c r="A108" s="3" t="s">
        <v>112</v>
      </c>
      <c r="B108">
        <v>4870</v>
      </c>
      <c r="C108">
        <v>2404.2920792079199</v>
      </c>
      <c r="D108">
        <v>3.2930325651844602E-2</v>
      </c>
      <c r="E108">
        <v>2.0255442515138999</v>
      </c>
      <c r="F108">
        <f xml:space="preserve"> 0.156</f>
        <v>0.156</v>
      </c>
    </row>
    <row r="109" spans="1:6">
      <c r="A109" s="3" t="s">
        <v>113</v>
      </c>
      <c r="B109">
        <v>10793</v>
      </c>
      <c r="C109">
        <v>5333.5964630225099</v>
      </c>
      <c r="D109">
        <v>7.2980904468246205E-2</v>
      </c>
      <c r="E109">
        <v>2.0235876626263698</v>
      </c>
      <c r="F109">
        <f xml:space="preserve"> 0.244</f>
        <v>0.24399999999999999</v>
      </c>
    </row>
    <row r="110" spans="1:6">
      <c r="A110" s="3" t="s">
        <v>114</v>
      </c>
      <c r="B110">
        <v>16822</v>
      </c>
      <c r="C110">
        <v>8412.4096774193495</v>
      </c>
      <c r="D110">
        <v>0.113748241912799</v>
      </c>
      <c r="E110">
        <v>1.9996648576392699</v>
      </c>
      <c r="F110">
        <f xml:space="preserve"> 0.078</f>
        <v>7.8E-2</v>
      </c>
    </row>
    <row r="111" spans="1:6">
      <c r="A111" s="3" t="s">
        <v>115</v>
      </c>
      <c r="B111">
        <v>2469</v>
      </c>
      <c r="C111">
        <v>1265.61191626409</v>
      </c>
      <c r="D111">
        <v>1.66950665368387E-2</v>
      </c>
      <c r="E111">
        <v>1.95083498209162</v>
      </c>
      <c r="F111">
        <f xml:space="preserve"> 0.242</f>
        <v>0.24199999999999999</v>
      </c>
    </row>
    <row r="112" spans="1:6">
      <c r="A112" s="3" t="s">
        <v>116</v>
      </c>
      <c r="B112">
        <v>13142</v>
      </c>
      <c r="C112">
        <v>7323.5003813882504</v>
      </c>
      <c r="D112">
        <v>8.8864546143027204E-2</v>
      </c>
      <c r="E112">
        <v>1.7944970732026899</v>
      </c>
      <c r="F112">
        <f xml:space="preserve"> 0.311</f>
        <v>0.311</v>
      </c>
    </row>
    <row r="113" spans="1:6">
      <c r="A113" s="3" t="s">
        <v>117</v>
      </c>
      <c r="B113">
        <v>11144</v>
      </c>
      <c r="C113">
        <v>6298.9334898278603</v>
      </c>
      <c r="D113">
        <v>7.5354322189765205E-2</v>
      </c>
      <c r="E113">
        <v>1.7691883900657801</v>
      </c>
      <c r="F113">
        <f xml:space="preserve"> 0.278</f>
        <v>0.27800000000000002</v>
      </c>
    </row>
    <row r="114" spans="1:6">
      <c r="A114" t="s">
        <v>118</v>
      </c>
      <c r="B114">
        <v>26977</v>
      </c>
      <c r="C114">
        <v>16517.2717086835</v>
      </c>
      <c r="D114">
        <v>0.18241507086443801</v>
      </c>
      <c r="E114">
        <v>1.63326004898361</v>
      </c>
      <c r="F114">
        <f xml:space="preserve"> 0.071</f>
        <v>7.0999999999999994E-2</v>
      </c>
    </row>
    <row r="115" spans="1:6">
      <c r="A115" t="s">
        <v>119</v>
      </c>
      <c r="B115">
        <v>31635</v>
      </c>
      <c r="C115">
        <v>20239.1867768595</v>
      </c>
      <c r="D115">
        <v>0.21391187925998101</v>
      </c>
      <c r="E115">
        <v>1.56305687322229</v>
      </c>
      <c r="F115">
        <f xml:space="preserve"> 0.21</f>
        <v>0.21</v>
      </c>
    </row>
    <row r="116" spans="1:6">
      <c r="A116" t="s">
        <v>120</v>
      </c>
      <c r="B116">
        <v>25403</v>
      </c>
      <c r="C116">
        <v>17236.314711359399</v>
      </c>
      <c r="D116">
        <v>0.17177188142378</v>
      </c>
      <c r="E116">
        <v>1.4738069259816</v>
      </c>
      <c r="F116">
        <f xml:space="preserve"> 0.074</f>
        <v>7.3999999999999996E-2</v>
      </c>
    </row>
    <row r="117" spans="1:6">
      <c r="A117" t="s">
        <v>121</v>
      </c>
      <c r="B117">
        <v>28894</v>
      </c>
      <c r="C117">
        <v>19669.927800829901</v>
      </c>
      <c r="D117">
        <v>0.19537758303581099</v>
      </c>
      <c r="E117">
        <v>1.4689428600129899</v>
      </c>
      <c r="F117">
        <f xml:space="preserve"> 0.205</f>
        <v>0.20499999999999999</v>
      </c>
    </row>
    <row r="118" spans="1:6">
      <c r="A118" t="s">
        <v>122</v>
      </c>
      <c r="B118">
        <v>27792</v>
      </c>
      <c r="C118">
        <v>19216.642857142899</v>
      </c>
      <c r="D118">
        <v>0.18792599805258001</v>
      </c>
      <c r="E118">
        <v>1.446246371263</v>
      </c>
      <c r="F118">
        <f xml:space="preserve"> 0.063</f>
        <v>6.3E-2</v>
      </c>
    </row>
    <row r="119" spans="1:6">
      <c r="A119" t="s">
        <v>123</v>
      </c>
      <c r="B119">
        <v>20500</v>
      </c>
      <c r="C119">
        <v>14437.876879699201</v>
      </c>
      <c r="D119">
        <v>0.13861841393487001</v>
      </c>
      <c r="E119">
        <v>1.41987635514641</v>
      </c>
      <c r="F119">
        <f xml:space="preserve"> 0.064</f>
        <v>6.4000000000000001E-2</v>
      </c>
    </row>
    <row r="120" spans="1:6">
      <c r="A120" t="s">
        <v>124</v>
      </c>
      <c r="B120">
        <v>24766</v>
      </c>
      <c r="C120">
        <v>17831.804832713799</v>
      </c>
      <c r="D120">
        <v>0.167464567781023</v>
      </c>
      <c r="E120">
        <v>1.3888667037542399</v>
      </c>
      <c r="F120">
        <f xml:space="preserve"> 0.076</f>
        <v>7.5999999999999998E-2</v>
      </c>
    </row>
    <row r="121" spans="1:6">
      <c r="A121" t="s">
        <v>125</v>
      </c>
      <c r="B121">
        <v>25496</v>
      </c>
      <c r="C121">
        <v>20364.842818428198</v>
      </c>
      <c r="D121">
        <v>0.172400735691875</v>
      </c>
      <c r="E121">
        <v>1.25196154113837</v>
      </c>
      <c r="F121">
        <f xml:space="preserve"> 0.029</f>
        <v>2.9000000000000001E-2</v>
      </c>
    </row>
    <row r="122" spans="1:6">
      <c r="A122" t="s">
        <v>126</v>
      </c>
      <c r="B122">
        <v>16089</v>
      </c>
      <c r="C122">
        <v>15520.0936329588</v>
      </c>
      <c r="D122">
        <v>0.10879178838039601</v>
      </c>
      <c r="E122">
        <v>1.03665611693431</v>
      </c>
      <c r="F122">
        <f xml:space="preserve"> 0.068</f>
        <v>6.8000000000000005E-2</v>
      </c>
    </row>
    <row r="123" spans="1:6">
      <c r="A123" t="s">
        <v>127</v>
      </c>
      <c r="B123">
        <v>4986</v>
      </c>
      <c r="C123">
        <v>5597.7193169690499</v>
      </c>
      <c r="D123">
        <v>3.3714703018500498E-2</v>
      </c>
      <c r="E123">
        <v>0.89071990174379201</v>
      </c>
      <c r="F123">
        <f xml:space="preserve"> 0.798</f>
        <v>0.79800000000000004</v>
      </c>
    </row>
    <row r="124" spans="1:6">
      <c r="A124" t="s">
        <v>128</v>
      </c>
      <c r="B124">
        <v>10704</v>
      </c>
      <c r="C124">
        <v>12277.0523394132</v>
      </c>
      <c r="D124">
        <v>7.2379097695553396E-2</v>
      </c>
      <c r="E124">
        <v>0.87187051941098503</v>
      </c>
      <c r="F124">
        <f xml:space="preserve"> 0.739</f>
        <v>0.73899999999999999</v>
      </c>
    </row>
    <row r="125" spans="1:6">
      <c r="A125" t="s">
        <v>129</v>
      </c>
      <c r="B125">
        <v>1057</v>
      </c>
      <c r="C125">
        <v>1245.2652733119</v>
      </c>
      <c r="D125">
        <v>7.1473006599588901E-3</v>
      </c>
      <c r="E125">
        <v>0.84881512610466703</v>
      </c>
      <c r="F125">
        <f xml:space="preserve"> 0.756</f>
        <v>0.75600000000000001</v>
      </c>
    </row>
    <row r="126" spans="1:6">
      <c r="A126" t="s">
        <v>130</v>
      </c>
      <c r="B126">
        <v>3193</v>
      </c>
      <c r="C126">
        <v>4091.8189792663502</v>
      </c>
      <c r="D126">
        <v>2.1590663204587301E-2</v>
      </c>
      <c r="E126">
        <v>0.78033755065393795</v>
      </c>
      <c r="F126">
        <f xml:space="preserve"> 0.746</f>
        <v>0.746</v>
      </c>
    </row>
    <row r="127" spans="1:6">
      <c r="A127" t="s">
        <v>131</v>
      </c>
      <c r="B127">
        <v>3267</v>
      </c>
      <c r="C127">
        <v>4298.7028526148997</v>
      </c>
      <c r="D127">
        <v>2.20910418695229E-2</v>
      </c>
      <c r="E127">
        <v>0.75999670412498699</v>
      </c>
      <c r="F127">
        <f xml:space="preserve"> 0.738</f>
        <v>0.73799999999999999</v>
      </c>
    </row>
    <row r="128" spans="1:6">
      <c r="A128" t="s">
        <v>132</v>
      </c>
      <c r="B128">
        <v>10869</v>
      </c>
      <c r="C128">
        <v>14473.930769230799</v>
      </c>
      <c r="D128">
        <v>7.3494806880882793E-2</v>
      </c>
      <c r="E128">
        <v>0.75093629873549805</v>
      </c>
      <c r="F128">
        <f xml:space="preserve"> 0.7</f>
        <v>0.7</v>
      </c>
    </row>
    <row r="129" spans="1:6">
      <c r="A129" t="s">
        <v>133</v>
      </c>
      <c r="B129">
        <v>18929</v>
      </c>
      <c r="C129">
        <v>26322.799058084802</v>
      </c>
      <c r="D129">
        <v>0.12799551011576299</v>
      </c>
      <c r="E129">
        <v>0.71911045471382595</v>
      </c>
      <c r="F129">
        <f xml:space="preserve"> 0.726</f>
        <v>0.72599999999999998</v>
      </c>
    </row>
    <row r="130" spans="1:6">
      <c r="A130" t="s">
        <v>134</v>
      </c>
      <c r="B130">
        <v>814</v>
      </c>
      <c r="C130">
        <v>1293.6693418940599</v>
      </c>
      <c r="D130">
        <v>5.5041653142918999E-3</v>
      </c>
      <c r="E130">
        <v>0.62921797219699305</v>
      </c>
      <c r="F130">
        <f xml:space="preserve"> 0.754</f>
        <v>0.754</v>
      </c>
    </row>
    <row r="131" spans="1:6">
      <c r="A131" t="s">
        <v>135</v>
      </c>
      <c r="B131">
        <v>400</v>
      </c>
      <c r="C131">
        <v>636.21872477804698</v>
      </c>
      <c r="D131">
        <v>2.7047495401925801E-3</v>
      </c>
      <c r="E131">
        <v>0.62871459833179999</v>
      </c>
      <c r="F131">
        <f xml:space="preserve"> 0.761</f>
        <v>0.76100000000000001</v>
      </c>
    </row>
    <row r="132" spans="1:6">
      <c r="A132" t="s">
        <v>136</v>
      </c>
      <c r="B132">
        <v>3363</v>
      </c>
      <c r="C132">
        <v>5394.3110047846903</v>
      </c>
      <c r="D132">
        <v>2.2740181759169101E-2</v>
      </c>
      <c r="E132">
        <v>0.62343457709743799</v>
      </c>
      <c r="F132">
        <f xml:space="preserve"> 0.746</f>
        <v>0.746</v>
      </c>
    </row>
    <row r="133" spans="1:6">
      <c r="A133" t="s">
        <v>137</v>
      </c>
      <c r="B133">
        <v>665</v>
      </c>
      <c r="C133">
        <v>1139.1298387096799</v>
      </c>
      <c r="D133">
        <v>4.4966461105701598E-3</v>
      </c>
      <c r="E133">
        <v>0.58377893142827597</v>
      </c>
      <c r="F133">
        <f xml:space="preserve"> 0.76</f>
        <v>0.76</v>
      </c>
    </row>
    <row r="134" spans="1:6">
      <c r="A134" t="s">
        <v>138</v>
      </c>
      <c r="B134">
        <v>1221</v>
      </c>
      <c r="C134">
        <v>2195.9176755447902</v>
      </c>
      <c r="D134">
        <v>8.2562479714378394E-3</v>
      </c>
      <c r="E134">
        <v>0.55603177368526702</v>
      </c>
      <c r="F134">
        <f xml:space="preserve"> 0.761</f>
        <v>0.76100000000000001</v>
      </c>
    </row>
    <row r="135" spans="1:6">
      <c r="A135" t="s">
        <v>139</v>
      </c>
      <c r="B135">
        <v>7505</v>
      </c>
      <c r="C135">
        <v>13549.6479750779</v>
      </c>
      <c r="D135">
        <v>5.0747863247863199E-2</v>
      </c>
      <c r="E135">
        <v>0.55388892861306005</v>
      </c>
      <c r="F135">
        <f xml:space="preserve"> 0.716</f>
        <v>0.71599999999999997</v>
      </c>
    </row>
    <row r="136" spans="1:6">
      <c r="A136" t="s">
        <v>140</v>
      </c>
      <c r="B136">
        <v>153</v>
      </c>
      <c r="C136">
        <v>283.16760224538899</v>
      </c>
      <c r="D136">
        <v>1.03456669912366E-3</v>
      </c>
      <c r="E136">
        <v>0.54031604882331297</v>
      </c>
      <c r="F136">
        <f xml:space="preserve"> 0.753</f>
        <v>0.753</v>
      </c>
    </row>
    <row r="137" spans="1:6">
      <c r="A137" t="s">
        <v>141</v>
      </c>
      <c r="B137">
        <v>9965</v>
      </c>
      <c r="C137">
        <v>19217.637572734799</v>
      </c>
      <c r="D137">
        <v>6.7382072920047595E-2</v>
      </c>
      <c r="E137">
        <v>0.51853407903466298</v>
      </c>
      <c r="F137">
        <f xml:space="preserve"> 0.797</f>
        <v>0.79700000000000004</v>
      </c>
    </row>
    <row r="138" spans="1:6">
      <c r="A138" s="2" t="s">
        <v>142</v>
      </c>
      <c r="B138">
        <v>23444</v>
      </c>
      <c r="C138">
        <v>50493.076619273299</v>
      </c>
      <c r="D138">
        <v>0.15852537055068699</v>
      </c>
      <c r="E138">
        <v>0.46430127791126502</v>
      </c>
      <c r="F138">
        <f xml:space="preserve"> 0.734</f>
        <v>0.73399999999999999</v>
      </c>
    </row>
    <row r="139" spans="1:6">
      <c r="A139" s="2" t="s">
        <v>143</v>
      </c>
      <c r="B139">
        <v>6406</v>
      </c>
      <c r="C139">
        <v>15339.845505617999</v>
      </c>
      <c r="D139">
        <v>4.3316563886184101E-2</v>
      </c>
      <c r="E139">
        <v>0.41760524886993799</v>
      </c>
      <c r="F139">
        <f xml:space="preserve"> 0.932</f>
        <v>0.93200000000000005</v>
      </c>
    </row>
    <row r="140" spans="1:6">
      <c r="A140" s="2" t="s">
        <v>144</v>
      </c>
      <c r="B140">
        <v>489</v>
      </c>
      <c r="C140">
        <v>1260.93397745572</v>
      </c>
      <c r="D140">
        <v>3.3065563128854298E-3</v>
      </c>
      <c r="E140">
        <v>0.38780777482631801</v>
      </c>
      <c r="F140">
        <f xml:space="preserve"> 0.758</f>
        <v>0.75800000000000001</v>
      </c>
    </row>
    <row r="141" spans="1:6">
      <c r="A141" s="2" t="s">
        <v>145</v>
      </c>
      <c r="B141">
        <v>5928</v>
      </c>
      <c r="C141">
        <v>15594.1518275539</v>
      </c>
      <c r="D141">
        <v>4.0084388185653998E-2</v>
      </c>
      <c r="E141">
        <v>0.38014250890680701</v>
      </c>
      <c r="F141">
        <f xml:space="preserve"> 0.933</f>
        <v>0.93300000000000005</v>
      </c>
    </row>
    <row r="142" spans="1:6">
      <c r="A142" s="2" t="s">
        <v>146</v>
      </c>
      <c r="B142">
        <v>15873</v>
      </c>
      <c r="C142">
        <v>44848.392538523898</v>
      </c>
      <c r="D142">
        <v>0.107331223628692</v>
      </c>
      <c r="E142">
        <v>0.35392572847210502</v>
      </c>
      <c r="F142">
        <f xml:space="preserve"> 0.767</f>
        <v>0.76700000000000002</v>
      </c>
    </row>
    <row r="143" spans="1:6">
      <c r="A143" s="2" t="s">
        <v>147</v>
      </c>
      <c r="B143">
        <v>271</v>
      </c>
      <c r="C143">
        <v>1065.51089588378</v>
      </c>
      <c r="D143">
        <v>1.83246781348047E-3</v>
      </c>
      <c r="E143">
        <v>0.25433808424382298</v>
      </c>
      <c r="F143">
        <f xml:space="preserve"> 0.761</f>
        <v>0.76100000000000001</v>
      </c>
    </row>
    <row r="144" spans="1:6">
      <c r="A144" s="2" t="s">
        <v>148</v>
      </c>
      <c r="B144">
        <v>10304</v>
      </c>
      <c r="C144">
        <v>44426.632006498803</v>
      </c>
      <c r="D144">
        <v>6.9674348155360805E-2</v>
      </c>
      <c r="E144">
        <v>0.231932954055413</v>
      </c>
      <c r="F144">
        <f xml:space="preserve"> 0.769</f>
        <v>0.76900000000000002</v>
      </c>
    </row>
    <row r="145" spans="1:6">
      <c r="A145" s="2" t="s">
        <v>149</v>
      </c>
      <c r="B145">
        <v>21908</v>
      </c>
      <c r="C145">
        <v>110042.35958904101</v>
      </c>
      <c r="D145">
        <v>0.14813913231634801</v>
      </c>
      <c r="E145">
        <v>0.199086970524956</v>
      </c>
      <c r="F145">
        <f xml:space="preserve"> 0.88</f>
        <v>0.88</v>
      </c>
    </row>
    <row r="146" spans="1:6">
      <c r="A146" s="2" t="s">
        <v>150</v>
      </c>
      <c r="B146">
        <v>7658</v>
      </c>
      <c r="C146">
        <v>44366.868292682899</v>
      </c>
      <c r="D146">
        <v>5.1782429946986903E-2</v>
      </c>
      <c r="E146">
        <v>0.17260627794328601</v>
      </c>
      <c r="F146">
        <f xml:space="preserve"> 0.77</f>
        <v>0.77</v>
      </c>
    </row>
    <row r="147" spans="1:6">
      <c r="A147" s="2" t="s">
        <v>151</v>
      </c>
      <c r="B147">
        <v>18654</v>
      </c>
      <c r="C147">
        <v>114396.523210071</v>
      </c>
      <c r="D147">
        <v>0.12613599480688101</v>
      </c>
      <c r="E147">
        <v>0.16306439633436201</v>
      </c>
      <c r="F147">
        <f xml:space="preserve"> 0.729</f>
        <v>0.72899999999999998</v>
      </c>
    </row>
    <row r="148" spans="1:6">
      <c r="A148" s="2" t="s">
        <v>152</v>
      </c>
      <c r="B148">
        <v>18197</v>
      </c>
      <c r="C148">
        <v>112614.20714285701</v>
      </c>
      <c r="D148">
        <v>0.12304581845721101</v>
      </c>
      <c r="E148">
        <v>0.16158707201939601</v>
      </c>
      <c r="F148">
        <f xml:space="preserve"> 0.74</f>
        <v>0.74</v>
      </c>
    </row>
    <row r="149" spans="1:6">
      <c r="A149" s="2" t="s">
        <v>153</v>
      </c>
      <c r="B149">
        <v>5844</v>
      </c>
      <c r="C149">
        <v>50542.615627466497</v>
      </c>
      <c r="D149">
        <v>3.9516390782213598E-2</v>
      </c>
      <c r="E149">
        <v>0.115625199199706</v>
      </c>
      <c r="F149">
        <f xml:space="preserve"> 0.733</f>
        <v>0.73299999999999998</v>
      </c>
    </row>
    <row r="150" spans="1:6">
      <c r="A150" s="2" t="s">
        <v>154</v>
      </c>
      <c r="B150">
        <v>323</v>
      </c>
      <c r="C150">
        <v>4220.2225806451597</v>
      </c>
      <c r="D150">
        <v>2.1840852537055098E-3</v>
      </c>
      <c r="E150">
        <v>7.6536247514845904E-2</v>
      </c>
      <c r="F150">
        <f xml:space="preserve"> 0.76</f>
        <v>0.76</v>
      </c>
    </row>
    <row r="151" spans="1:6">
      <c r="A151" s="2" t="s">
        <v>155</v>
      </c>
      <c r="B151">
        <v>83</v>
      </c>
      <c r="C151">
        <v>1092.4452495974199</v>
      </c>
      <c r="D151">
        <v>5.6123552958995998E-4</v>
      </c>
      <c r="E151">
        <v>7.5976347584088305E-2</v>
      </c>
      <c r="F151">
        <f xml:space="preserve"> 0.758</f>
        <v>0.75800000000000001</v>
      </c>
    </row>
    <row r="152" spans="1:6">
      <c r="A152" s="2" t="s">
        <v>156</v>
      </c>
      <c r="B152">
        <v>892</v>
      </c>
      <c r="C152">
        <v>14000.880526810901</v>
      </c>
      <c r="D152">
        <v>6.0315914746294497E-3</v>
      </c>
      <c r="E152">
        <v>6.3710278670821394E-2</v>
      </c>
      <c r="F152">
        <f xml:space="preserve"> 0.937</f>
        <v>0.93700000000000006</v>
      </c>
    </row>
    <row r="153" spans="1:6">
      <c r="A153" s="2" t="s">
        <v>157</v>
      </c>
      <c r="B153">
        <v>873</v>
      </c>
      <c r="C153">
        <v>14482.2929577465</v>
      </c>
      <c r="D153">
        <v>5.9031158714703E-3</v>
      </c>
      <c r="E153">
        <v>6.0280509622824503E-2</v>
      </c>
      <c r="F153">
        <f xml:space="preserve"> 0.935</f>
        <v>0.93500000000000005</v>
      </c>
    </row>
    <row r="154" spans="1:6">
      <c r="A154" s="2" t="s">
        <v>158</v>
      </c>
      <c r="B154">
        <v>2807</v>
      </c>
      <c r="C154">
        <v>47298.858059342398</v>
      </c>
      <c r="D154">
        <v>1.8980579898301399E-2</v>
      </c>
      <c r="E154">
        <v>5.9346041641814298E-2</v>
      </c>
      <c r="F154">
        <f xml:space="preserve"> 0.753</f>
        <v>0.753</v>
      </c>
    </row>
    <row r="155" spans="1:6">
      <c r="A155" s="2" t="s">
        <v>159</v>
      </c>
      <c r="B155">
        <v>2579</v>
      </c>
      <c r="C155">
        <v>43615.446166394802</v>
      </c>
      <c r="D155">
        <v>1.74388726603916E-2</v>
      </c>
      <c r="E155">
        <v>5.9130428017657E-2</v>
      </c>
      <c r="F155">
        <f xml:space="preserve"> 0.774</f>
        <v>0.77400000000000002</v>
      </c>
    </row>
    <row r="156" spans="1:6">
      <c r="A156" s="2" t="s">
        <v>160</v>
      </c>
      <c r="B156">
        <v>4498</v>
      </c>
      <c r="C156">
        <v>108900.3392</v>
      </c>
      <c r="D156">
        <v>3.0414908579465501E-2</v>
      </c>
      <c r="E156">
        <v>4.1303819924189897E-2</v>
      </c>
      <c r="F156">
        <f xml:space="preserve"> 0.75</f>
        <v>0.75</v>
      </c>
    </row>
    <row r="157" spans="1:6">
      <c r="A157" s="2" t="s">
        <v>161</v>
      </c>
      <c r="B157">
        <v>1505</v>
      </c>
      <c r="C157">
        <v>48863.243329775898</v>
      </c>
      <c r="D157">
        <v>1.0176620144974601E-2</v>
      </c>
      <c r="E157">
        <v>3.08002477412893E-2</v>
      </c>
      <c r="F157">
        <f xml:space="preserve"> 0.809</f>
        <v>0.80900000000000005</v>
      </c>
    </row>
    <row r="158" spans="1:6">
      <c r="A158" s="2" t="s">
        <v>162</v>
      </c>
      <c r="B158">
        <v>726</v>
      </c>
      <c r="C158">
        <v>44966.690476190503</v>
      </c>
      <c r="D158">
        <v>4.9091204154495301E-3</v>
      </c>
      <c r="E158">
        <v>1.61452842606776E-2</v>
      </c>
      <c r="F158">
        <f xml:space="preserve"> 0.992</f>
        <v>0.99199999999999999</v>
      </c>
    </row>
    <row r="159" spans="1:6">
      <c r="A159" s="2" t="s">
        <v>163</v>
      </c>
      <c r="B159">
        <v>1597</v>
      </c>
      <c r="C159">
        <v>106892.0376</v>
      </c>
      <c r="D159">
        <v>1.0798712539218901E-2</v>
      </c>
      <c r="E159">
        <v>1.49403083321896E-2</v>
      </c>
      <c r="F159">
        <f xml:space="preserve"> 0.75</f>
        <v>0.75</v>
      </c>
    </row>
    <row r="160" spans="1:6">
      <c r="A160" s="2" t="s">
        <v>164</v>
      </c>
      <c r="B160">
        <v>1384</v>
      </c>
      <c r="C160">
        <v>108917.59600000001</v>
      </c>
      <c r="D160">
        <v>9.3584334090663201E-3</v>
      </c>
      <c r="E160">
        <v>1.2706854088112601E-2</v>
      </c>
      <c r="F160">
        <f xml:space="preserve"> 0.75</f>
        <v>0.75</v>
      </c>
    </row>
    <row r="161" spans="1:6">
      <c r="A161" s="2" t="s">
        <v>165</v>
      </c>
      <c r="B161">
        <v>1210</v>
      </c>
      <c r="C161">
        <v>109080.891615542</v>
      </c>
      <c r="D161">
        <v>8.1818673590825508E-3</v>
      </c>
      <c r="E161">
        <v>1.1092685273096901E-2</v>
      </c>
      <c r="F161">
        <f xml:space="preserve"> 0.902</f>
        <v>0.90200000000000002</v>
      </c>
    </row>
    <row r="162" spans="1:6">
      <c r="A162" s="2" t="s">
        <v>166</v>
      </c>
      <c r="B162">
        <v>1153</v>
      </c>
      <c r="C162">
        <v>106174.242788462</v>
      </c>
      <c r="D162">
        <v>7.7964405496051097E-3</v>
      </c>
      <c r="E162">
        <v>1.08595076331008E-2</v>
      </c>
      <c r="F162">
        <f xml:space="preserve"> 0.752</f>
        <v>0.752</v>
      </c>
    </row>
  </sheetData>
  <sortState ref="A2:G162">
    <sortCondition descending="1"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mhb.TFBS.WGBS_pooled_mappable_b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Shicheng Guo</cp:lastModifiedBy>
  <dcterms:created xsi:type="dcterms:W3CDTF">2016-01-09T02:05:53Z</dcterms:created>
  <dcterms:modified xsi:type="dcterms:W3CDTF">2016-01-09T02:05:53Z</dcterms:modified>
</cp:coreProperties>
</file>